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2" i="8" l="1"/>
  <c r="G52" i="8"/>
  <c r="I469" i="7"/>
  <c r="I471" i="7"/>
  <c r="I474" i="7"/>
  <c r="I475" i="7"/>
  <c r="J469" i="7"/>
  <c r="J471" i="7"/>
  <c r="J474" i="7"/>
  <c r="J475" i="7"/>
  <c r="K469" i="7"/>
  <c r="K471" i="7"/>
  <c r="K474" i="7"/>
  <c r="K475" i="7"/>
  <c r="H469" i="7"/>
  <c r="H471" i="7"/>
  <c r="H474" i="7"/>
  <c r="H475" i="7"/>
  <c r="C990" i="7"/>
  <c r="D41" i="8"/>
  <c r="K1" i="3"/>
  <c r="BW454" i="3"/>
  <c r="D454" i="7"/>
  <c r="G1" i="3"/>
  <c r="P1" i="7"/>
  <c r="D455" i="7"/>
  <c r="BW463" i="3"/>
  <c r="D463" i="7"/>
  <c r="D464" i="7"/>
  <c r="BW472" i="3"/>
  <c r="D472" i="7"/>
  <c r="D473" i="7"/>
  <c r="BW481" i="3"/>
  <c r="D481" i="7"/>
  <c r="D482" i="7"/>
  <c r="BW490" i="3"/>
  <c r="D490" i="7"/>
  <c r="D491" i="7"/>
  <c r="D500" i="7"/>
  <c r="BW626" i="3"/>
  <c r="D626" i="7"/>
  <c r="D627" i="7"/>
  <c r="BW632" i="3"/>
  <c r="D632" i="7"/>
  <c r="D633" i="7"/>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D468" i="7"/>
  <c r="D470" i="7"/>
  <c r="I470" i="7"/>
  <c r="K470" i="7"/>
  <c r="J470" i="7"/>
  <c r="H470"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<sst xmlns="http://schemas.openxmlformats.org/spreadsheetml/2006/main" count="5460" uniqueCount="1168">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</sst>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66">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66">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976979288"/>
        <c:axId val="-1976985752"/>
      </c:lineChart>
      <c:catAx>
        <c:axId val="-1976979288"/>
        <c:scaling>
          <c:orientation val="minMax"/>
        </c:scaling>
        <c:delete val="0"/>
        <c:axPos val="b"/>
        <c:numFmt formatCode="General" sourceLinked="0"/>
        <c:majorTickMark val="out"/>
        <c:minorTickMark val="none"/>
        <c:tickLblPos val="nextTo"/>
        <c:spPr>
          <a:ln>
            <a:solidFill>
              <a:srgbClr val="B3B3B3"/>
            </a:solidFill>
          </a:ln>
        </c:spPr>
        <c:crossAx val="-1976985752"/>
        <c:crosses val="autoZero"/>
        <c:auto val="1"/>
        <c:lblAlgn val="ctr"/>
        <c:lblOffset val="100"/>
        <c:noMultiLvlLbl val="1"/>
      </c:catAx>
      <c:valAx>
        <c:axId val="-197698575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7697928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977034952"/>
        <c:axId val="-1977040664"/>
      </c:lineChart>
      <c:catAx>
        <c:axId val="-1977034952"/>
        <c:scaling>
          <c:orientation val="minMax"/>
        </c:scaling>
        <c:delete val="0"/>
        <c:axPos val="b"/>
        <c:numFmt formatCode="General" sourceLinked="0"/>
        <c:majorTickMark val="out"/>
        <c:minorTickMark val="none"/>
        <c:tickLblPos val="nextTo"/>
        <c:spPr>
          <a:ln>
            <a:solidFill>
              <a:srgbClr val="B3B3B3"/>
            </a:solidFill>
          </a:ln>
        </c:spPr>
        <c:crossAx val="-1977040664"/>
        <c:crosses val="autoZero"/>
        <c:auto val="1"/>
        <c:lblAlgn val="ctr"/>
        <c:lblOffset val="100"/>
        <c:noMultiLvlLbl val="1"/>
      </c:catAx>
      <c:valAx>
        <c:axId val="-197704066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7703495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977221224"/>
        <c:axId val="-1977230392"/>
      </c:barChart>
      <c:catAx>
        <c:axId val="-1977221224"/>
        <c:scaling>
          <c:orientation val="minMax"/>
        </c:scaling>
        <c:delete val="0"/>
        <c:axPos val="l"/>
        <c:numFmt formatCode="General" sourceLinked="0"/>
        <c:majorTickMark val="out"/>
        <c:minorTickMark val="none"/>
        <c:tickLblPos val="low"/>
        <c:spPr>
          <a:ln>
            <a:solidFill>
              <a:srgbClr val="B3B3B3"/>
            </a:solidFill>
          </a:ln>
        </c:spPr>
        <c:crossAx val="-1977230392"/>
        <c:crosses val="autoZero"/>
        <c:auto val="1"/>
        <c:lblAlgn val="ctr"/>
        <c:lblOffset val="100"/>
        <c:noMultiLvlLbl val="1"/>
      </c:catAx>
      <c:valAx>
        <c:axId val="-1977230392"/>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77221224"/>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861885256"/>
        <c:axId val="1861888632"/>
      </c:barChart>
      <c:catAx>
        <c:axId val="18618852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888632"/>
        <c:crossesAt val="0.0"/>
        <c:auto val="1"/>
        <c:lblAlgn val="ctr"/>
        <c:lblOffset val="100"/>
        <c:tickLblSkip val="1"/>
        <c:tickMarkSkip val="1"/>
        <c:noMultiLvlLbl val="0"/>
      </c:catAx>
      <c:valAx>
        <c:axId val="18618886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885256"/>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61804392"/>
        <c:axId val="1861798328"/>
      </c:barChart>
      <c:catAx>
        <c:axId val="18618043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798328"/>
        <c:crossesAt val="0.0"/>
        <c:auto val="1"/>
        <c:lblAlgn val="ctr"/>
        <c:lblOffset val="100"/>
        <c:tickLblSkip val="1"/>
        <c:tickMarkSkip val="1"/>
        <c:noMultiLvlLbl val="0"/>
      </c:catAx>
      <c:valAx>
        <c:axId val="18617983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804392"/>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61724360"/>
        <c:axId val="1861688568"/>
      </c:barChart>
      <c:catAx>
        <c:axId val="18617243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688568"/>
        <c:crossesAt val="0.0"/>
        <c:auto val="1"/>
        <c:lblAlgn val="ctr"/>
        <c:lblOffset val="100"/>
        <c:tickLblSkip val="1"/>
        <c:tickMarkSkip val="1"/>
        <c:noMultiLvlLbl val="0"/>
      </c:catAx>
      <c:valAx>
        <c:axId val="18616885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72436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61598152"/>
        <c:axId val="1861601496"/>
      </c:barChart>
      <c:catAx>
        <c:axId val="18615981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601496"/>
        <c:crossesAt val="0.0"/>
        <c:auto val="1"/>
        <c:lblAlgn val="ctr"/>
        <c:lblOffset val="100"/>
        <c:tickLblSkip val="1"/>
        <c:tickMarkSkip val="1"/>
        <c:noMultiLvlLbl val="0"/>
      </c:catAx>
      <c:valAx>
        <c:axId val="18616014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598152"/>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61534648"/>
        <c:axId val="1861537992"/>
      </c:barChart>
      <c:catAx>
        <c:axId val="18615346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61537992"/>
        <c:crossesAt val="0.0"/>
        <c:auto val="1"/>
        <c:lblAlgn val="ctr"/>
        <c:lblOffset val="100"/>
        <c:tickLblSkip val="1"/>
        <c:tickMarkSkip val="1"/>
        <c:noMultiLvlLbl val="0"/>
      </c:catAx>
      <c:valAx>
        <c:axId val="18615379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6153464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461" activePane="bottomRight" state="frozen"/>
      <selection pane="topRight" activeCell="B1" sqref="B1"/>
      <selection pane="bottomLeft" activeCell="A8" sqref="A8"/>
      <selection pane="bottomRight" activeCell="H475" sqref="H475"/>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1493.866836264624</v>
      </c>
      <c r="N31" s="1055">
        <f>SUM(N32:N41)</f>
        <v>-4067.133163735376</v>
      </c>
      <c r="O31" s="1055">
        <f>SUM(O32:O41)</f>
        <v>-17257.133163735376</v>
      </c>
      <c r="P31" s="1055">
        <f>SUM(P32:P41)</f>
        <v>-42308.506530988299</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-430.06953744704265</v>
      </c>
      <c r="N32" s="548">
        <f t="shared" si="9"/>
        <v>-910.06953744704265</v>
      </c>
      <c r="O32" s="548">
        <f t="shared" si="9"/>
        <v>-130.06953744704265</v>
      </c>
      <c r="P32" s="548">
        <f t="shared" si="9"/>
        <v>-1280.0556299576338</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IF(H$46=0,"",H471*H474)</f>
        <v>497.55888376711414</v>
      </c>
      <c r="I475" s="1610">
        <f t="shared" ref="I475:K475" si="32">IF(I$46=0,"",I471*I474)</f>
        <v>497.55888376711414</v>
      </c>
      <c r="J475" s="1610">
        <f t="shared" si="32"/>
        <v>497.55888376711414</v>
      </c>
      <c r="K475" s="1610">
        <f t="shared" si="32"/>
        <v>398.04710701369135</v>
      </c>
      <c r="L475" s="1156"/>
      <c r="M475" s="961">
        <f>IF(SUM(H475)=SUM(C475),"",SUM(H475)-SUM(C475))</f>
        <v>-162.44111623288586</v>
      </c>
      <c r="N475" s="961">
        <f>IF(SUM(I475)=SUM(D475),"",SUM(I475)-SUM(D475))</f>
        <v>-162.44111623288586</v>
      </c>
      <c r="O475" s="961">
        <f>IF(SUM(J475)=SUM(E475),"",SUM(J475)-SUM(E475))</f>
        <v>-162.44111623288586</v>
      </c>
      <c r="P475" s="961">
        <f>IF(SUM(K475)=SUM(F475),"",SUM(K475)-SUM(F475))</f>
        <v>-261.95289298630865</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3">IF(H$46=0,"",H478*H479*H483)</f>
        <v>297.78990591033363</v>
      </c>
      <c r="I484" s="1610">
        <f>IF(I$46=0,"",I478*I479*I483)</f>
        <v>297.78990591033363</v>
      </c>
      <c r="J484" s="1610">
        <f t="shared" si="33"/>
        <v>297.78990591033363</v>
      </c>
      <c r="K484" s="1610">
        <f t="shared" si="33"/>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4">IF(H$46=0,"",H487*H488*H492)</f>
        <v>2006.4836953891354</v>
      </c>
      <c r="I493" s="1610">
        <f>IF(I$46=0,"",I487*I488*I492)</f>
        <v>2006.4836953891354</v>
      </c>
      <c r="J493" s="1610">
        <f t="shared" ref="J493:K493" si="35">IF(J$46=0,"",J487*J488*J492)</f>
        <v>2006.4836953891354</v>
      </c>
      <c r="K493" s="1610">
        <f t="shared" si="35"/>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6">IF(D501="","",D496*D497*D501)</f>
        <v/>
      </c>
      <c r="E502" s="1610" t="str">
        <f t="shared" si="36"/>
        <v/>
      </c>
      <c r="F502" s="1610" t="str">
        <f t="shared" si="36"/>
        <v/>
      </c>
      <c r="G502" s="1109"/>
      <c r="H502" s="1610">
        <f>IF(H$46=0,"",H496*H497*H501)</f>
        <v>548.09797748637425</v>
      </c>
      <c r="I502" s="1610">
        <f>IF(I$46=0,"",I496*I497*I501)</f>
        <v>548.09797748637425</v>
      </c>
      <c r="J502" s="1610">
        <f t="shared" ref="J502:K502" si="37">IF(J$46=0,"",J496*J497*J501)</f>
        <v>548.09797748637425</v>
      </c>
      <c r="K502" s="1610">
        <f t="shared" si="37"/>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8">IF(I$46=0,"",I503*I504*I507)</f>
        <v>423.81809996712059</v>
      </c>
      <c r="J508" s="1406">
        <f t="shared" si="38"/>
        <v>423.81809996712059</v>
      </c>
      <c r="K508" s="1406">
        <f t="shared" si="38"/>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9">IF(I$46=0,"",I509*I510*I513)</f>
        <v>151.55939813603624</v>
      </c>
      <c r="J514" s="1406">
        <f t="shared" si="39"/>
        <v>151.55939813603624</v>
      </c>
      <c r="K514" s="1406">
        <f t="shared" si="39"/>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0">IF(I$46=0,"",I515*I516*I519)</f>
        <v>590.06737924708796</v>
      </c>
      <c r="J520" s="1406">
        <f t="shared" si="40"/>
        <v>590.06737924708796</v>
      </c>
      <c r="K520" s="1406">
        <f t="shared" si="40"/>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1">IF(I$46=0,"",I521*I522*I525)</f>
        <v>276.00335599062402</v>
      </c>
      <c r="J526" s="1406">
        <f t="shared" si="41"/>
        <v>276.00335599062402</v>
      </c>
      <c r="K526" s="1406">
        <f t="shared" si="41"/>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2">IF(SUM(D528)=0,"",D528*D529/D$46/365/$P$1)</f>
        <v>1.77117803237858E-2</v>
      </c>
      <c r="E530" s="1405" t="str">
        <f t="shared" si="42"/>
        <v/>
      </c>
      <c r="F530" s="1405" t="str">
        <f t="shared" si="42"/>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3">IF(D531="","",D528*D531)</f>
        <v>602</v>
      </c>
      <c r="E532" s="1406" t="str">
        <f t="shared" si="43"/>
        <v/>
      </c>
      <c r="F532" s="1406" t="str">
        <f t="shared" si="43"/>
        <v/>
      </c>
      <c r="G532" s="1082"/>
      <c r="H532" s="1406">
        <f>IF(H$46=0,"",H528*H531)</f>
        <v>226.07549240534718</v>
      </c>
      <c r="I532" s="1406">
        <f t="shared" ref="I532:K532" si="44">IF(I$46=0,"",I528*I531)</f>
        <v>226.07549240534718</v>
      </c>
      <c r="J532" s="1406">
        <f t="shared" si="44"/>
        <v>226.07549240534718</v>
      </c>
      <c r="K532" s="1406">
        <f t="shared" si="44"/>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5">IF(SUM(D534)=0,"",D534*D535/D$46/365/$P$1)</f>
        <v>2.2758881693648817E-2</v>
      </c>
      <c r="E536" s="1405">
        <f t="shared" si="45"/>
        <v>2.2758881693648817E-2</v>
      </c>
      <c r="F536" s="1405">
        <f t="shared" si="45"/>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6">IF(D537="","",D534*D537)</f>
        <v>1500</v>
      </c>
      <c r="E538" s="1406">
        <f t="shared" si="46"/>
        <v>1500</v>
      </c>
      <c r="F538" s="1406">
        <f t="shared" si="46"/>
        <v>1625</v>
      </c>
      <c r="G538" s="1082"/>
      <c r="H538" s="1406">
        <f>IF(H$46=0,"",H534*H537)</f>
        <v>2909.7474401383402</v>
      </c>
      <c r="I538" s="1406">
        <f t="shared" ref="I538:K538" si="47">IF(I$46=0,"",I534*I537)</f>
        <v>2909.7474401383402</v>
      </c>
      <c r="J538" s="1406">
        <f t="shared" si="47"/>
        <v>2909.7474401383402</v>
      </c>
      <c r="K538" s="1406">
        <f t="shared" si="47"/>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8">IF(I$46=0,"",I539*I540*I543)</f>
        <v>1045.2076798049634</v>
      </c>
      <c r="J544" s="1406">
        <f t="shared" si="48"/>
        <v>1045.2076798049634</v>
      </c>
      <c r="K544" s="1406">
        <f t="shared" si="48"/>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49">IF(SUM(D546)=0,"",D546*D547/D$46/365/$P$1)</f>
        <v>2.6372147447073474E-2</v>
      </c>
      <c r="E548" s="1405">
        <f t="shared" si="49"/>
        <v>2.6372147447073474E-2</v>
      </c>
      <c r="F548" s="1405">
        <f t="shared" si="49"/>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0">IF(D549="","",D546*D549)</f>
        <v>1440</v>
      </c>
      <c r="E550" s="1406">
        <f t="shared" si="50"/>
        <v>1440</v>
      </c>
      <c r="F550" s="1406">
        <f t="shared" si="50"/>
        <v>3600</v>
      </c>
      <c r="G550" s="1082"/>
      <c r="H550" s="1406">
        <f>IF(H$46=0,"",H546*H549)</f>
        <v>257.54155177281461</v>
      </c>
      <c r="I550" s="1406">
        <f t="shared" ref="I550:K550" si="51">IF(I$46=0,"",I546*I549)</f>
        <v>257.54155177281461</v>
      </c>
      <c r="J550" s="1406">
        <f t="shared" si="51"/>
        <v>257.54155177281461</v>
      </c>
      <c r="K550" s="1406">
        <f t="shared" si="51"/>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2">IF(SUM(D552)=0,"",D552*D553/D$46/365/$P$1)</f>
        <v>7.9382353673723531E-3</v>
      </c>
      <c r="E554" s="1405">
        <f t="shared" si="52"/>
        <v>7.9382353673723531E-3</v>
      </c>
      <c r="F554" s="1405">
        <f t="shared" si="52"/>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3">IF(D555="","",D552*D555)</f>
        <v>1305</v>
      </c>
      <c r="E556" s="1406">
        <f t="shared" si="53"/>
        <v>1305</v>
      </c>
      <c r="F556" s="1406">
        <f t="shared" si="53"/>
        <v>1305</v>
      </c>
      <c r="G556" s="1082"/>
      <c r="H556" s="1406">
        <f>IF(H$46=0,"",H552*H555)</f>
        <v>382.94449459438738</v>
      </c>
      <c r="I556" s="1406">
        <f t="shared" ref="I556:K556" si="54">IF(I$46=0,"",I552*I555)</f>
        <v>382.94449459438738</v>
      </c>
      <c r="J556" s="1406">
        <f t="shared" si="54"/>
        <v>382.94449459438738</v>
      </c>
      <c r="K556" s="1406">
        <f t="shared" si="54"/>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5">IF(SUM(D558)=0,"",D558*D559/D$46/365/$P$1)</f>
        <v>6.2567372353673724E-4</v>
      </c>
      <c r="E560" s="1405">
        <f t="shared" si="55"/>
        <v>1.2513474470734745E-3</v>
      </c>
      <c r="F560" s="1405">
        <f t="shared" si="55"/>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6">IF(D561="","",D558*D561)</f>
        <v>144</v>
      </c>
      <c r="E562" s="1406">
        <f t="shared" si="56"/>
        <v>288</v>
      </c>
      <c r="F562" s="1406">
        <f t="shared" si="56"/>
        <v>432</v>
      </c>
      <c r="G562" s="1082"/>
      <c r="H562" s="1406">
        <f>IF(H$46=0,"",H558*H561)</f>
        <v>274.00055319954208</v>
      </c>
      <c r="I562" s="1406">
        <f t="shared" ref="I562:K562" si="57">IF(I$46=0,"",I558*I561)</f>
        <v>274.00055319954208</v>
      </c>
      <c r="J562" s="1406">
        <f t="shared" si="57"/>
        <v>274.00055319954208</v>
      </c>
      <c r="K562" s="1406">
        <f t="shared" si="57"/>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8">IF(SUM(D564)=0,"",D564*D565/D$46/365/$P$1)</f>
        <v/>
      </c>
      <c r="E566" s="1405" t="str">
        <f t="shared" si="58"/>
        <v/>
      </c>
      <c r="F566" s="1405" t="str">
        <f t="shared" si="58"/>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9">IF(D567="","",D564*D567)</f>
        <v/>
      </c>
      <c r="E568" s="1406" t="str">
        <f t="shared" si="59"/>
        <v/>
      </c>
      <c r="F568" s="1406" t="str">
        <f t="shared" si="59"/>
        <v/>
      </c>
      <c r="G568" s="1082"/>
      <c r="H568" s="1406">
        <f>IF(H$46=0,"",H564*H567)</f>
        <v>174.38591451903287</v>
      </c>
      <c r="I568" s="1406">
        <f t="shared" ref="I568:K568" si="60">IF(I$46=0,"",I564*I567)</f>
        <v>174.38591451903287</v>
      </c>
      <c r="J568" s="1406">
        <f t="shared" si="60"/>
        <v>174.38591451903287</v>
      </c>
      <c r="K568" s="1406">
        <f t="shared" si="60"/>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1">IF(SUM(D570)=0,"",D570*D571/D$46/365/$P$1)</f>
        <v/>
      </c>
      <c r="E572" s="1405" t="str">
        <f t="shared" si="61"/>
        <v/>
      </c>
      <c r="F572" s="1405" t="str">
        <f t="shared" si="61"/>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2">IF(D573="","",D570*D573)</f>
        <v/>
      </c>
      <c r="E574" s="1406" t="str">
        <f t="shared" si="62"/>
        <v/>
      </c>
      <c r="F574" s="1406" t="str">
        <f t="shared" si="62"/>
        <v/>
      </c>
      <c r="G574" s="1082"/>
      <c r="H574" s="1406">
        <f>IF(H$46=0,"",H570*H573)</f>
        <v>126.19836789248812</v>
      </c>
      <c r="I574" s="1406">
        <f t="shared" ref="I574:K574" si="63">IF(I$46=0,"",I570*I573)</f>
        <v>126.19836789248812</v>
      </c>
      <c r="J574" s="1406">
        <f t="shared" si="63"/>
        <v>126.19836789248812</v>
      </c>
      <c r="K574" s="1406">
        <f t="shared" si="63"/>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4">IF(D579="","",D575*D576*D579)</f>
        <v>180</v>
      </c>
      <c r="E580" s="1406">
        <f t="shared" si="64"/>
        <v>180</v>
      </c>
      <c r="F580" s="1406">
        <f t="shared" si="64"/>
        <v>180</v>
      </c>
      <c r="G580" s="1082"/>
      <c r="H580" s="1406">
        <f>IF(H$46=0,"",H575*H576*H579)</f>
        <v>145.33201647164603</v>
      </c>
      <c r="I580" s="1406">
        <f t="shared" ref="I580:K580" si="65">IF(I$46=0,"",I575*I576*I579)</f>
        <v>145.33201647164603</v>
      </c>
      <c r="J580" s="1406">
        <f t="shared" si="65"/>
        <v>145.33201647164603</v>
      </c>
      <c r="K580" s="1406">
        <f t="shared" si="65"/>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6">IF(I$46=0,"",I581*I582*I585)</f>
        <v>1516.6019772900802</v>
      </c>
      <c r="J586" s="1406">
        <f t="shared" si="66"/>
        <v>1516.6019772900802</v>
      </c>
      <c r="K586" s="1406">
        <f t="shared" si="66"/>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7">IF(I$46=0,"",I587*I588*I591)</f>
        <v>183.84125991993594</v>
      </c>
      <c r="J592" s="1406">
        <f t="shared" si="67"/>
        <v>183.84125991993594</v>
      </c>
      <c r="K592" s="1406">
        <f t="shared" si="67"/>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8">IF(I$46=0,"",I601*I604)</f>
        <v>139.18771352517885</v>
      </c>
      <c r="J605" s="1406">
        <f t="shared" si="68"/>
        <v>139.18771352517885</v>
      </c>
      <c r="K605" s="1406">
        <f t="shared" si="68"/>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9">IF(I$46=0,"",I607*I610)</f>
        <v>161.27290341212861</v>
      </c>
      <c r="J611" s="1406">
        <f t="shared" si="69"/>
        <v>161.27290341212861</v>
      </c>
      <c r="K611" s="1406">
        <f t="shared" si="69"/>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0">IF(I$46=0,"",I613*I616)</f>
        <v>0</v>
      </c>
      <c r="J617" s="1125">
        <f t="shared" si="70"/>
        <v>0</v>
      </c>
      <c r="K617" s="1125">
        <f t="shared" si="70"/>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1">IF(I$46=0,"",I619*I622)</f>
        <v>990.65077542491235</v>
      </c>
      <c r="J623" s="1406">
        <f t="shared" si="71"/>
        <v>990.65077542491235</v>
      </c>
      <c r="K623" s="1406">
        <f t="shared" si="71"/>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2">IF(I$46=0,"",I625*I628)</f>
        <v>0</v>
      </c>
      <c r="J629" s="1125">
        <f t="shared" si="72"/>
        <v>0</v>
      </c>
      <c r="K629" s="1125">
        <f t="shared" si="72"/>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3">IF(I$46=0,"",I631*I634)</f>
        <v>0</v>
      </c>
      <c r="J635" s="1125">
        <f t="shared" ref="J635" si="74">IF(J$46=0,"",J631*J634)</f>
        <v>0</v>
      </c>
      <c r="K635" s="1125">
        <f t="shared" ref="K635" si="75">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6">IF(C646&gt;0,C646,"")</f>
        <v/>
      </c>
      <c r="I646" s="1178" t="str">
        <f t="shared" si="76"/>
        <v/>
      </c>
      <c r="J646" s="1178" t="str">
        <f t="shared" si="76"/>
        <v/>
      </c>
      <c r="K646" s="1178" t="str">
        <f t="shared" si="76"/>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6"/>
        <v/>
      </c>
      <c r="I647" s="1178" t="str">
        <f t="shared" si="76"/>
        <v/>
      </c>
      <c r="J647" s="1178" t="str">
        <f t="shared" si="76"/>
        <v/>
      </c>
      <c r="K647" s="1178" t="str">
        <f t="shared" si="76"/>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7">IF(D646="","",((D645*D646*D647*D648)*3630*$K$1)/D$46/365/$P$1)</f>
        <v/>
      </c>
      <c r="E649" s="1129" t="str">
        <f t="shared" si="77"/>
        <v/>
      </c>
      <c r="F649" s="1129" t="str">
        <f t="shared" si="77"/>
        <v/>
      </c>
      <c r="G649" s="1104"/>
      <c r="H649" s="1129" t="str">
        <f>IF(H646="","",((H645*H646*H647*C648)*3630*$K$1)/H$46/365/$P$1)</f>
        <v/>
      </c>
      <c r="I649" s="1129" t="str">
        <f t="shared" ref="I649:K649" si="78">IF(I646="","",((I645*I646*I647*D648)*3630*$K$1)/I$46/365/$P$1)</f>
        <v/>
      </c>
      <c r="J649" s="1129" t="str">
        <f t="shared" si="78"/>
        <v/>
      </c>
      <c r="K649" s="1129" t="str">
        <f t="shared" si="78"/>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9">IF(C652&gt;0,C652,"")</f>
        <v/>
      </c>
      <c r="I652" s="1178" t="str">
        <f t="shared" si="79"/>
        <v/>
      </c>
      <c r="J652" s="1178" t="str">
        <f t="shared" si="79"/>
        <v/>
      </c>
      <c r="K652" s="1178" t="str">
        <f t="shared" si="79"/>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9"/>
        <v/>
      </c>
      <c r="I653" s="1178" t="str">
        <f t="shared" si="79"/>
        <v/>
      </c>
      <c r="J653" s="1178" t="str">
        <f t="shared" si="79"/>
        <v/>
      </c>
      <c r="K653" s="1178" t="str">
        <f t="shared" si="79"/>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0">IF(D652="","",((D651*D652*D653*D654)*3630*$K$1)/D$46/365/$P$1)</f>
        <v/>
      </c>
      <c r="E655" s="1129" t="str">
        <f t="shared" ref="E655" si="81">IF(E652="","",((E651*E652*E653*E654)*3630*$K$1)/E$46/365/$P$1)</f>
        <v/>
      </c>
      <c r="F655" s="1129" t="str">
        <f t="shared" ref="F655" si="82">IF(F652="","",((F651*F652*F653*F654)*3630*$K$1)/F$46/365/$P$1)</f>
        <v/>
      </c>
      <c r="G655" s="1104"/>
      <c r="H655" s="1129" t="str">
        <f>IF(H652="","",((H651*H652*H653*C654)*3630*$K$1)/H$46/365/$P$1)</f>
        <v/>
      </c>
      <c r="I655" s="1129" t="str">
        <f t="shared" ref="I655" si="83">IF(I652="","",((I651*I652*I653*D654)*3630*$K$1)/I$46/365/$P$1)</f>
        <v/>
      </c>
      <c r="J655" s="1129" t="str">
        <f t="shared" ref="J655" si="84">IF(J652="","",((J651*J652*J653*E654)*3630*$K$1)/J$46/365/$P$1)</f>
        <v/>
      </c>
      <c r="K655" s="1129" t="str">
        <f t="shared" ref="K655" si="85">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6">IF(C658&gt;0,C658,"")</f>
        <v/>
      </c>
      <c r="I658" s="1178" t="str">
        <f t="shared" si="86"/>
        <v/>
      </c>
      <c r="J658" s="1178" t="str">
        <f t="shared" si="86"/>
        <v/>
      </c>
      <c r="K658" s="1178" t="str">
        <f t="shared" si="8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6"/>
        <v/>
      </c>
      <c r="I659" s="1178" t="str">
        <f t="shared" si="86"/>
        <v/>
      </c>
      <c r="J659" s="1178" t="str">
        <f t="shared" si="86"/>
        <v/>
      </c>
      <c r="K659" s="1178" t="str">
        <f t="shared" si="8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7">IF(D658="","",((D657*D658*D659*D660)*3630*$K$1)/D$46/365/$P$1)</f>
        <v/>
      </c>
      <c r="E661" s="1129" t="str">
        <f t="shared" ref="E661" si="88">IF(E658="","",((E657*E658*E659*E660)*3630*$K$1)/E$46/365/$P$1)</f>
        <v/>
      </c>
      <c r="F661" s="1129" t="str">
        <f t="shared" ref="F661" si="89">IF(F658="","",((F657*F658*F659*F660)*3630*$K$1)/F$46/365/$P$1)</f>
        <v/>
      </c>
      <c r="G661" s="1104"/>
      <c r="H661" s="1129" t="str">
        <f>IF(H658="","",((H657*H658*H659*C660)*3630*$K$1)/H$46/365/$P$1)</f>
        <v/>
      </c>
      <c r="I661" s="1129" t="str">
        <f t="shared" ref="I661" si="90">IF(I658="","",((I657*I658*I659*D660)*3630*$K$1)/I$46/365/$P$1)</f>
        <v/>
      </c>
      <c r="J661" s="1129" t="str">
        <f t="shared" ref="J661" si="91">IF(J658="","",((J657*J658*J659*E660)*3630*$K$1)/J$46/365/$P$1)</f>
        <v/>
      </c>
      <c r="K661" s="1129" t="str">
        <f t="shared" ref="K661" si="92">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3">IF(C705&gt;0,C705,"")</f>
        <v/>
      </c>
      <c r="I705" s="1178" t="str">
        <f t="shared" si="93"/>
        <v/>
      </c>
      <c r="J705" s="1178" t="str">
        <f t="shared" si="93"/>
        <v/>
      </c>
      <c r="K705" s="1178" t="str">
        <f t="shared" si="93"/>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3"/>
        <v/>
      </c>
      <c r="I706" s="1178" t="str">
        <f t="shared" si="93"/>
        <v/>
      </c>
      <c r="J706" s="1178" t="str">
        <f t="shared" si="93"/>
        <v/>
      </c>
      <c r="K706" s="1178" t="str">
        <f t="shared" si="93"/>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4">IF(C711&gt;0,C711,"")</f>
        <v/>
      </c>
      <c r="I711" s="1178" t="str">
        <f t="shared" si="94"/>
        <v/>
      </c>
      <c r="J711" s="1178" t="str">
        <f t="shared" si="94"/>
        <v/>
      </c>
      <c r="K711" s="1178" t="str">
        <f t="shared" si="94"/>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4"/>
        <v/>
      </c>
      <c r="I712" s="1178" t="str">
        <f t="shared" si="94"/>
        <v/>
      </c>
      <c r="J712" s="1178" t="str">
        <f t="shared" si="94"/>
        <v/>
      </c>
      <c r="K712" s="1178" t="str">
        <f t="shared" si="94"/>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5">IF(C717&gt;0,C717,"")</f>
        <v/>
      </c>
      <c r="I717" s="1178" t="str">
        <f t="shared" si="95"/>
        <v/>
      </c>
      <c r="J717" s="1178" t="str">
        <f t="shared" si="95"/>
        <v/>
      </c>
      <c r="K717" s="1178" t="str">
        <f t="shared" si="95"/>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5"/>
        <v/>
      </c>
      <c r="I718" s="1178" t="str">
        <f t="shared" si="95"/>
        <v/>
      </c>
      <c r="J718" s="1178" t="str">
        <f t="shared" si="95"/>
        <v/>
      </c>
      <c r="K718" s="1178" t="str">
        <f t="shared" si="95"/>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6">IF(C722&gt;0,C722,"")</f>
        <v/>
      </c>
      <c r="I722" s="1178" t="str">
        <f t="shared" si="96"/>
        <v/>
      </c>
      <c r="J722" s="1178" t="str">
        <f t="shared" si="96"/>
        <v/>
      </c>
      <c r="K722" s="1178" t="str">
        <f t="shared" si="96"/>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6"/>
        <v/>
      </c>
      <c r="I723" s="1178" t="str">
        <f t="shared" si="96"/>
        <v/>
      </c>
      <c r="J723" s="1178" t="str">
        <f t="shared" si="96"/>
        <v/>
      </c>
      <c r="K723" s="1178" t="str">
        <f t="shared" si="96"/>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7">IF(C729&gt;0,C729,"")</f>
        <v/>
      </c>
      <c r="I729" s="1178" t="str">
        <f t="shared" si="97"/>
        <v/>
      </c>
      <c r="J729" s="1178" t="str">
        <f t="shared" si="97"/>
        <v/>
      </c>
      <c r="K729" s="1178" t="str">
        <f t="shared" si="97"/>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7"/>
        <v/>
      </c>
      <c r="I730" s="1178" t="str">
        <f t="shared" si="97"/>
        <v/>
      </c>
      <c r="J730" s="1178" t="str">
        <f t="shared" si="97"/>
        <v/>
      </c>
      <c r="K730" s="1178" t="str">
        <f t="shared" si="97"/>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8">IF(C734&gt;0,C734,"")</f>
        <v/>
      </c>
      <c r="I734" s="1178" t="str">
        <f t="shared" si="98"/>
        <v/>
      </c>
      <c r="J734" s="1178" t="str">
        <f t="shared" si="98"/>
        <v/>
      </c>
      <c r="K734" s="1178" t="str">
        <f t="shared" si="98"/>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8"/>
        <v/>
      </c>
      <c r="I735" s="1178" t="str">
        <f t="shared" si="98"/>
        <v/>
      </c>
      <c r="J735" s="1178" t="str">
        <f t="shared" si="98"/>
        <v/>
      </c>
      <c r="K735" s="1178" t="str">
        <f t="shared" si="98"/>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99">IF(C740&gt;0,C740,"")</f>
        <v/>
      </c>
      <c r="I740" s="1178" t="str">
        <f t="shared" si="99"/>
        <v/>
      </c>
      <c r="J740" s="1178" t="str">
        <f t="shared" si="99"/>
        <v/>
      </c>
      <c r="K740" s="1178" t="str">
        <f t="shared" si="99"/>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99"/>
        <v/>
      </c>
      <c r="I741" s="1178" t="str">
        <f t="shared" si="99"/>
        <v/>
      </c>
      <c r="J741" s="1178" t="str">
        <f t="shared" si="99"/>
        <v/>
      </c>
      <c r="K741" s="1178" t="str">
        <f t="shared" si="99"/>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0">IF(C746&gt;0,C746,"")</f>
        <v/>
      </c>
      <c r="I746" s="1178" t="str">
        <f t="shared" si="100"/>
        <v/>
      </c>
      <c r="J746" s="1178" t="str">
        <f t="shared" si="100"/>
        <v/>
      </c>
      <c r="K746" s="1178" t="str">
        <f t="shared" si="100"/>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0"/>
        <v/>
      </c>
      <c r="I747" s="1178" t="str">
        <f t="shared" si="100"/>
        <v/>
      </c>
      <c r="J747" s="1178" t="str">
        <f t="shared" si="100"/>
        <v/>
      </c>
      <c r="K747" s="1178" t="str">
        <f t="shared" si="100"/>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1">IF(C752&gt;0,C752,"")</f>
        <v/>
      </c>
      <c r="I752" s="1178" t="str">
        <f t="shared" si="101"/>
        <v/>
      </c>
      <c r="J752" s="1178" t="str">
        <f t="shared" si="101"/>
        <v/>
      </c>
      <c r="K752" s="1178" t="str">
        <f t="shared" si="101"/>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1"/>
        <v/>
      </c>
      <c r="I753" s="1178" t="str">
        <f t="shared" si="101"/>
        <v/>
      </c>
      <c r="J753" s="1178" t="str">
        <f t="shared" si="101"/>
        <v/>
      </c>
      <c r="K753" s="1178" t="str">
        <f t="shared" si="101"/>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2">IF(C757&gt;0,C757,"")</f>
        <v/>
      </c>
      <c r="I757" s="1178" t="str">
        <f t="shared" si="102"/>
        <v/>
      </c>
      <c r="J757" s="1178" t="str">
        <f t="shared" si="102"/>
        <v/>
      </c>
      <c r="K757" s="1178" t="str">
        <f t="shared" si="102"/>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2"/>
        <v/>
      </c>
      <c r="I758" s="1178" t="str">
        <f t="shared" si="102"/>
        <v/>
      </c>
      <c r="J758" s="1178" t="str">
        <f t="shared" si="102"/>
        <v/>
      </c>
      <c r="K758" s="1178" t="str">
        <f t="shared" si="102"/>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2"/>
        <v/>
      </c>
      <c r="I759" s="1178" t="str">
        <f t="shared" si="102"/>
        <v/>
      </c>
      <c r="J759" s="1178" t="str">
        <f t="shared" si="102"/>
        <v/>
      </c>
      <c r="K759" s="1178" t="str">
        <f t="shared" si="102"/>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3">IF(C763&gt;0,C763,"")</f>
        <v/>
      </c>
      <c r="I763" s="1178" t="str">
        <f t="shared" si="103"/>
        <v/>
      </c>
      <c r="J763" s="1178" t="str">
        <f t="shared" si="103"/>
        <v/>
      </c>
      <c r="K763" s="1178" t="str">
        <f t="shared" si="103"/>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3"/>
        <v/>
      </c>
      <c r="I764" s="1178" t="str">
        <f t="shared" si="103"/>
        <v/>
      </c>
      <c r="J764" s="1178" t="str">
        <f t="shared" si="103"/>
        <v/>
      </c>
      <c r="K764" s="1178" t="str">
        <f t="shared" si="103"/>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4">IF(H772="","",SUM(H772)-SUM(C772))</f>
        <v>-40</v>
      </c>
      <c r="N772" s="1411">
        <f t="shared" si="104"/>
        <v>-40</v>
      </c>
      <c r="O772" s="1411">
        <f t="shared" si="104"/>
        <v>-22</v>
      </c>
      <c r="P772" s="1411">
        <f t="shared" si="104"/>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4"/>
        <v>-57</v>
      </c>
      <c r="N773" s="1411">
        <f t="shared" si="104"/>
        <v>15</v>
      </c>
      <c r="O773" s="1411">
        <f t="shared" si="104"/>
        <v>-5</v>
      </c>
      <c r="P773" s="1411">
        <f t="shared" si="104"/>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4"/>
        <v>20</v>
      </c>
      <c r="N774" s="1411">
        <f t="shared" si="104"/>
        <v>-100</v>
      </c>
      <c r="O774" s="1411">
        <f t="shared" si="104"/>
        <v>-40</v>
      </c>
      <c r="P774" s="1411">
        <f t="shared" si="104"/>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4"/>
        <v>-1000</v>
      </c>
      <c r="N775" s="1411">
        <f t="shared" si="104"/>
        <v>-1900</v>
      </c>
      <c r="O775" s="1411">
        <f t="shared" si="104"/>
        <v>-1900</v>
      </c>
      <c r="P775" s="1411">
        <f t="shared" si="104"/>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4"/>
        <v>0</v>
      </c>
      <c r="N776" s="1411">
        <f t="shared" si="104"/>
        <v>0</v>
      </c>
      <c r="O776" s="1411">
        <f t="shared" si="104"/>
        <v>0</v>
      </c>
      <c r="P776" s="1411">
        <f t="shared" si="104"/>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5">IF(H781="","",SUM(H781)-SUM(C781))</f>
        <v>1000.0000000000001</v>
      </c>
      <c r="N781" s="1411">
        <f t="shared" si="105"/>
        <v>1000.0000000000001</v>
      </c>
      <c r="O781" s="1411">
        <f t="shared" si="105"/>
        <v>1000.0000000000001</v>
      </c>
      <c r="P781" s="1411">
        <f t="shared" si="105"/>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5"/>
        <v>1000</v>
      </c>
      <c r="N782" s="1411">
        <f t="shared" si="105"/>
        <v>1000</v>
      </c>
      <c r="O782" s="1411">
        <f t="shared" si="105"/>
        <v>1000</v>
      </c>
      <c r="P782" s="1411">
        <f t="shared" si="105"/>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5"/>
        <v>0</v>
      </c>
      <c r="N783" s="1411">
        <f t="shared" si="105"/>
        <v>0</v>
      </c>
      <c r="O783" s="1411">
        <f t="shared" si="105"/>
        <v>0</v>
      </c>
      <c r="P783" s="1411">
        <f t="shared" si="105"/>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5"/>
        <v>0</v>
      </c>
      <c r="N784" s="1411">
        <f t="shared" si="105"/>
        <v>0</v>
      </c>
      <c r="O784" s="1411">
        <f t="shared" si="105"/>
        <v>0</v>
      </c>
      <c r="P784" s="1411">
        <f t="shared" si="105"/>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5"/>
        <v>0</v>
      </c>
      <c r="N785" s="1411">
        <f t="shared" si="105"/>
        <v>0</v>
      </c>
      <c r="O785" s="1411">
        <f t="shared" si="105"/>
        <v>0</v>
      </c>
      <c r="P785" s="1411">
        <f t="shared" si="105"/>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6">IF(H790="","",SUM(H790)-SUM(C790))</f>
        <v/>
      </c>
      <c r="N790" s="1411" t="str">
        <f t="shared" ref="N790:P810" si="107">IF(I790="","",SUM(I790)-SUM(D790))</f>
        <v/>
      </c>
      <c r="O790" s="1411" t="str">
        <f t="shared" si="107"/>
        <v/>
      </c>
      <c r="P790" s="1411" t="str">
        <f t="shared" si="107"/>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6"/>
        <v>0</v>
      </c>
      <c r="N791" s="1411">
        <f t="shared" si="107"/>
        <v>0</v>
      </c>
      <c r="O791" s="1411">
        <f t="shared" si="107"/>
        <v>0</v>
      </c>
      <c r="P791" s="1411">
        <f t="shared" si="107"/>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6"/>
        <v>0</v>
      </c>
      <c r="N792" s="1411">
        <f t="shared" si="107"/>
        <v>0</v>
      </c>
      <c r="O792" s="1411">
        <f t="shared" si="107"/>
        <v>0</v>
      </c>
      <c r="P792" s="1411">
        <f t="shared" si="107"/>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6"/>
        <v>0</v>
      </c>
      <c r="N793" s="1411">
        <f t="shared" si="107"/>
        <v>0</v>
      </c>
      <c r="O793" s="1411">
        <f t="shared" si="107"/>
        <v>0</v>
      </c>
      <c r="P793" s="1411">
        <f t="shared" si="107"/>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6"/>
        <v>0</v>
      </c>
      <c r="N794" s="1411">
        <f t="shared" si="107"/>
        <v>0</v>
      </c>
      <c r="O794" s="1411">
        <f t="shared" si="107"/>
        <v>0</v>
      </c>
      <c r="P794" s="1411">
        <f t="shared" si="107"/>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6"/>
        <v>0</v>
      </c>
      <c r="N795" s="1411">
        <f t="shared" si="107"/>
        <v>0</v>
      </c>
      <c r="O795" s="1411">
        <f t="shared" si="107"/>
        <v>0</v>
      </c>
      <c r="P795" s="1411">
        <f t="shared" si="107"/>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6"/>
        <v>0</v>
      </c>
      <c r="N796" s="1411">
        <f t="shared" si="107"/>
        <v>0</v>
      </c>
      <c r="O796" s="1411">
        <f t="shared" si="107"/>
        <v>0</v>
      </c>
      <c r="P796" s="1411">
        <f t="shared" si="107"/>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6"/>
        <v>0</v>
      </c>
      <c r="N797" s="1411">
        <f t="shared" si="107"/>
        <v>0</v>
      </c>
      <c r="O797" s="1411">
        <f t="shared" si="107"/>
        <v>0</v>
      </c>
      <c r="P797" s="1411">
        <f t="shared" si="107"/>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6"/>
        <v>0</v>
      </c>
      <c r="N798" s="1411">
        <f t="shared" si="107"/>
        <v>0</v>
      </c>
      <c r="O798" s="1411">
        <f t="shared" si="107"/>
        <v>0</v>
      </c>
      <c r="P798" s="1411">
        <f t="shared" si="107"/>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6"/>
        <v>-50</v>
      </c>
      <c r="N799" s="1411">
        <f t="shared" si="107"/>
        <v>-450</v>
      </c>
      <c r="O799" s="1411">
        <f t="shared" si="107"/>
        <v>-4550</v>
      </c>
      <c r="P799" s="1411">
        <f t="shared" si="107"/>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6"/>
        <v>230</v>
      </c>
      <c r="N800" s="1411">
        <f t="shared" si="107"/>
        <v>110</v>
      </c>
      <c r="O800" s="1411">
        <f t="shared" si="107"/>
        <v>-650</v>
      </c>
      <c r="P800" s="1411">
        <f t="shared" si="107"/>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6"/>
        <v>1000</v>
      </c>
      <c r="N801" s="1411">
        <f t="shared" si="107"/>
        <v>-500</v>
      </c>
      <c r="O801" s="1411">
        <f t="shared" si="107"/>
        <v>-3500</v>
      </c>
      <c r="P801" s="1411">
        <f t="shared" si="107"/>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6"/>
        <v>-780</v>
      </c>
      <c r="N802" s="1411">
        <f t="shared" si="107"/>
        <v>-780</v>
      </c>
      <c r="O802" s="1411">
        <f t="shared" si="107"/>
        <v>-2100</v>
      </c>
      <c r="P802" s="1411">
        <f t="shared" si="107"/>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6"/>
        <v>-160</v>
      </c>
      <c r="N803" s="1411">
        <f t="shared" si="107"/>
        <v>-325</v>
      </c>
      <c r="O803" s="1411">
        <f t="shared" si="107"/>
        <v>-1233</v>
      </c>
      <c r="P803" s="1411">
        <f t="shared" si="107"/>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6"/>
        <v>0</v>
      </c>
      <c r="N804" s="1411">
        <f t="shared" si="107"/>
        <v>0</v>
      </c>
      <c r="O804" s="1411">
        <f t="shared" si="107"/>
        <v>0</v>
      </c>
      <c r="P804" s="1411">
        <f t="shared" si="107"/>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6"/>
        <v>-972</v>
      </c>
      <c r="N805" s="1411">
        <f t="shared" si="107"/>
        <v>-1600</v>
      </c>
      <c r="O805" s="1411">
        <f t="shared" si="107"/>
        <v>-2066</v>
      </c>
      <c r="P805" s="1411">
        <f t="shared" si="107"/>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6"/>
        <v>37.5</v>
      </c>
      <c r="N806" s="1411">
        <f t="shared" si="107"/>
        <v>37.5</v>
      </c>
      <c r="O806" s="1411">
        <f t="shared" si="107"/>
        <v>37.5</v>
      </c>
      <c r="P806" s="1411">
        <f t="shared" si="107"/>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6"/>
        <v>3084.1666666666674</v>
      </c>
      <c r="N807" s="1411">
        <f t="shared" si="107"/>
        <v>3084.1666666666674</v>
      </c>
      <c r="O807" s="1411">
        <f t="shared" si="107"/>
        <v>3084.1666666666674</v>
      </c>
      <c r="P807" s="1411">
        <f t="shared" si="107"/>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6"/>
        <v>17340</v>
      </c>
      <c r="N808" s="1411">
        <f t="shared" si="107"/>
        <v>17340</v>
      </c>
      <c r="O808" s="1411">
        <f t="shared" si="107"/>
        <v>17340</v>
      </c>
      <c r="P808" s="1411">
        <f t="shared" si="107"/>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6"/>
        <v>0</v>
      </c>
      <c r="N809" s="1411">
        <f t="shared" si="107"/>
        <v>0</v>
      </c>
      <c r="O809" s="1411">
        <f t="shared" si="107"/>
        <v>0</v>
      </c>
      <c r="P809" s="1411">
        <f t="shared" si="107"/>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6"/>
        <v>-1500</v>
      </c>
      <c r="N810" s="1411">
        <f t="shared" si="107"/>
        <v>-1500</v>
      </c>
      <c r="O810" s="1411">
        <f t="shared" si="107"/>
        <v>-2000</v>
      </c>
      <c r="P810" s="1411">
        <f t="shared" si="107"/>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8">IF(H811="","",SUM(H811)-SUM(C811))</f>
        <v>0</v>
      </c>
      <c r="N811" s="1188">
        <f t="shared" ref="N811" si="109">IF(I811="","",SUM(I811)-SUM(D811))</f>
        <v>0</v>
      </c>
      <c r="O811" s="1188">
        <f t="shared" ref="O811" si="110">IF(J811="","",SUM(J811)-SUM(E811))</f>
        <v>0</v>
      </c>
      <c r="P811" s="1188">
        <f t="shared" ref="P811" si="111">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2">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3">IF(MAX(C821:F821,H821:K821)&gt;0,S820+1,S820)</f>
        <v>0</v>
      </c>
      <c r="T821" s="46" t="str">
        <f t="shared" si="112"/>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3"/>
        <v>1</v>
      </c>
      <c r="T822" s="46">
        <f t="shared" si="112"/>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3"/>
        <v>2</v>
      </c>
      <c r="T823" s="46">
        <f t="shared" si="112"/>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3"/>
        <v>2</v>
      </c>
      <c r="T824" s="46" t="str">
        <f t="shared" si="112"/>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3"/>
        <v>2</v>
      </c>
      <c r="T825" s="46" t="str">
        <f t="shared" si="112"/>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3"/>
        <v>2</v>
      </c>
      <c r="T826" s="46" t="str">
        <f t="shared" si="112"/>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3"/>
        <v>2</v>
      </c>
      <c r="T827" s="46" t="str">
        <f t="shared" si="112"/>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3"/>
        <v>3</v>
      </c>
      <c r="T828" s="46">
        <f t="shared" si="112"/>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3"/>
        <v>3</v>
      </c>
      <c r="T829" s="46" t="str">
        <f t="shared" si="112"/>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3"/>
        <v>3</v>
      </c>
      <c r="T830" s="46" t="str">
        <f t="shared" si="112"/>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3"/>
        <v>3</v>
      </c>
      <c r="T831" s="46" t="str">
        <f t="shared" si="112"/>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3"/>
        <v>4</v>
      </c>
      <c r="T832" s="46">
        <f t="shared" si="112"/>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3"/>
        <v>4</v>
      </c>
      <c r="T833" s="46" t="str">
        <f t="shared" si="112"/>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3"/>
        <v>4</v>
      </c>
      <c r="T834" s="46" t="str">
        <f t="shared" si="112"/>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3"/>
        <v>4</v>
      </c>
      <c r="T835" s="46" t="str">
        <f t="shared" si="112"/>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3"/>
        <v>5</v>
      </c>
      <c r="T836" s="46">
        <f t="shared" si="112"/>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3"/>
        <v>6</v>
      </c>
      <c r="T837" s="46">
        <f t="shared" si="112"/>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3"/>
        <v>7</v>
      </c>
      <c r="T838" s="46">
        <f t="shared" si="112"/>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3"/>
        <v>7</v>
      </c>
      <c r="T839" s="46" t="str">
        <f t="shared" si="112"/>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3"/>
        <v>7</v>
      </c>
      <c r="T840" s="46" t="str">
        <f t="shared" si="112"/>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3"/>
        <v>7</v>
      </c>
      <c r="T841" s="46" t="str">
        <f t="shared" si="112"/>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3"/>
        <v>7</v>
      </c>
      <c r="T842" s="46" t="str">
        <f t="shared" si="112"/>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3"/>
        <v>8</v>
      </c>
      <c r="T843" s="46">
        <f t="shared" si="112"/>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3"/>
        <v>9</v>
      </c>
      <c r="T844" s="46">
        <f t="shared" si="112"/>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3"/>
        <v>10</v>
      </c>
      <c r="T845" s="46">
        <f t="shared" si="112"/>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3"/>
        <v>11</v>
      </c>
      <c r="T846" s="46">
        <f t="shared" si="112"/>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3"/>
        <v>12</v>
      </c>
      <c r="T847" s="46">
        <f t="shared" si="112"/>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3"/>
        <v>13</v>
      </c>
      <c r="T848" s="46">
        <f t="shared" si="112"/>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3"/>
        <v>14</v>
      </c>
      <c r="T849" s="46">
        <f t="shared" si="112"/>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3"/>
        <v>14</v>
      </c>
      <c r="T850" s="46" t="str">
        <f t="shared" si="112"/>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3"/>
        <v>15</v>
      </c>
      <c r="T851" s="46">
        <f t="shared" si="112"/>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3"/>
        <v>16</v>
      </c>
      <c r="T852" s="46">
        <f t="shared" si="112"/>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3"/>
        <v>16</v>
      </c>
      <c r="T853" s="46" t="str">
        <f t="shared" si="112"/>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3"/>
        <v>16</v>
      </c>
      <c r="T854" s="46" t="str">
        <f t="shared" si="112"/>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3"/>
        <v>16</v>
      </c>
      <c r="T855" s="46" t="str">
        <f t="shared" si="112"/>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3"/>
        <v>16</v>
      </c>
      <c r="T856" s="46" t="str">
        <f t="shared" si="112"/>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3"/>
        <v>16</v>
      </c>
      <c r="T857" s="46" t="str">
        <f t="shared" si="112"/>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4">SUM(D$455)</f>
        <v>0.28311735990037362</v>
      </c>
      <c r="E859" s="1113">
        <f t="shared" si="114"/>
        <v>0.28311735990037362</v>
      </c>
      <c r="F859" s="1113">
        <f t="shared" si="114"/>
        <v>0.35389669987546701</v>
      </c>
      <c r="G859" s="938"/>
      <c r="H859" s="1113">
        <f>SUM(H$455)</f>
        <v>0</v>
      </c>
      <c r="I859" s="1113">
        <f t="shared" ref="I859:K859" si="115">SUM(I$455)</f>
        <v>0</v>
      </c>
      <c r="J859" s="1113">
        <f t="shared" si="115"/>
        <v>0</v>
      </c>
      <c r="K859" s="1113">
        <f t="shared" si="115"/>
        <v>0</v>
      </c>
      <c r="L859" s="938"/>
      <c r="M859" s="1113">
        <f>SUM(M$455)</f>
        <v>0</v>
      </c>
      <c r="N859" s="1113">
        <f t="shared" ref="N859:P859" si="116">SUM(N$455)</f>
        <v>0</v>
      </c>
      <c r="O859" s="1113">
        <f t="shared" si="116"/>
        <v>0</v>
      </c>
      <c r="P859" s="1113">
        <f t="shared" si="116"/>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7">SUM(D$464)</f>
        <v>5.6779890410958891E-2</v>
      </c>
      <c r="E860" s="1113">
        <f t="shared" si="117"/>
        <v>5.6779890410958891E-2</v>
      </c>
      <c r="F860" s="1113">
        <f t="shared" si="117"/>
        <v>7.0974863013698625E-2</v>
      </c>
      <c r="G860" s="938"/>
      <c r="H860" s="1113">
        <f>SUM(H$464)</f>
        <v>0</v>
      </c>
      <c r="I860" s="1113">
        <f t="shared" ref="I860:K860" si="118">SUM(I$464)</f>
        <v>0</v>
      </c>
      <c r="J860" s="1113">
        <f t="shared" si="118"/>
        <v>0</v>
      </c>
      <c r="K860" s="1113">
        <f t="shared" si="118"/>
        <v>0</v>
      </c>
      <c r="L860" s="938"/>
      <c r="M860" s="1113">
        <f>SUM(M$464)</f>
        <v>0</v>
      </c>
      <c r="N860" s="1113">
        <f t="shared" ref="N860:P860" si="119">SUM(N$464)</f>
        <v>0</v>
      </c>
      <c r="O860" s="1113">
        <f t="shared" si="119"/>
        <v>0</v>
      </c>
      <c r="P860" s="1113">
        <f t="shared" si="119"/>
        <v>0</v>
      </c>
      <c r="R860" s="44"/>
      <c r="S860" s="46"/>
      <c r="T860" s="46"/>
      <c r="U860" s="1049">
        <v>860</v>
      </c>
      <c r="V860" s="46"/>
    </row>
    <row r="861" spans="1:22" ht="15.75" customHeight="1">
      <c r="A861" s="44" t="str">
        <f>$A$467</f>
        <v>Rice purchase</v>
      </c>
      <c r="B861" s="1185"/>
      <c r="C861" s="1113">
        <f>SUM(C$473)</f>
        <v>5.5372124533001242E-2</v>
      </c>
      <c r="D861" s="1113">
        <f t="shared" ref="D861:F861" si="120">SUM(D$473)</f>
        <v>5.5372124533001242E-2</v>
      </c>
      <c r="E861" s="1113">
        <f t="shared" si="120"/>
        <v>5.5372124533001242E-2</v>
      </c>
      <c r="F861" s="1113">
        <f t="shared" si="120"/>
        <v>6.9215155666251554E-2</v>
      </c>
      <c r="G861" s="938"/>
      <c r="H861" s="1113">
        <f>SUM(H$473)</f>
        <v>4.1743776476445053E-2</v>
      </c>
      <c r="I861" s="1113">
        <f t="shared" ref="I861:K861" si="121">SUM(I$473)</f>
        <v>4.1743776476445053E-2</v>
      </c>
      <c r="J861" s="1113">
        <f t="shared" si="121"/>
        <v>4.1743776476445053E-2</v>
      </c>
      <c r="K861" s="1113">
        <f t="shared" si="121"/>
        <v>4.1743776476445053E-2</v>
      </c>
      <c r="L861" s="938"/>
      <c r="M861" s="1113">
        <f>SUM(M$473)</f>
        <v>-1.3628348056556189E-2</v>
      </c>
      <c r="N861" s="1113">
        <f t="shared" ref="N861:P861" si="122">SUM(N$473)</f>
        <v>-1.3628348056556189E-2</v>
      </c>
      <c r="O861" s="1113">
        <f t="shared" si="122"/>
        <v>-1.3628348056556189E-2</v>
      </c>
      <c r="P861" s="1113">
        <f t="shared" si="122"/>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3">SUM(D$482)</f>
        <v>2.3462764632627642E-2</v>
      </c>
      <c r="E862" s="1113">
        <f t="shared" si="123"/>
        <v>2.3462764632627642E-2</v>
      </c>
      <c r="F862" s="1113">
        <f t="shared" si="123"/>
        <v>2.9328455790784556E-2</v>
      </c>
      <c r="G862" s="938"/>
      <c r="H862" s="1113">
        <f>SUM(H$482)</f>
        <v>6.8499749728887132E-3</v>
      </c>
      <c r="I862" s="1113">
        <f t="shared" ref="I862:K862" si="124">SUM(I$482)</f>
        <v>6.8499749728887132E-3</v>
      </c>
      <c r="J862" s="1113">
        <f t="shared" si="124"/>
        <v>6.8499749728887132E-3</v>
      </c>
      <c r="K862" s="1113">
        <f t="shared" si="124"/>
        <v>6.8499749728887158E-3</v>
      </c>
      <c r="L862" s="938"/>
      <c r="M862" s="1113">
        <f>SUM(M$482)</f>
        <v>-1.6612789659738929E-2</v>
      </c>
      <c r="N862" s="1113">
        <f t="shared" ref="N862:P862" si="125">SUM(N$482)</f>
        <v>-1.6612789659738929E-2</v>
      </c>
      <c r="O862" s="1113">
        <f t="shared" si="125"/>
        <v>-1.6612789659738929E-2</v>
      </c>
      <c r="P862" s="1113">
        <f t="shared" si="125"/>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6">SUM(D$491)</f>
        <v>0</v>
      </c>
      <c r="E863" s="1113">
        <f t="shared" si="126"/>
        <v>0</v>
      </c>
      <c r="F863" s="1113">
        <f t="shared" si="126"/>
        <v>0</v>
      </c>
      <c r="G863" s="938"/>
      <c r="H863" s="1113">
        <f>SUM(H$491)</f>
        <v>0.15239060633791648</v>
      </c>
      <c r="I863" s="1113">
        <f t="shared" ref="I863:K863" si="127">SUM(I$491)</f>
        <v>0.15239060633791648</v>
      </c>
      <c r="J863" s="1113">
        <f t="shared" si="127"/>
        <v>0.15239060633791648</v>
      </c>
      <c r="K863" s="1113">
        <f t="shared" si="127"/>
        <v>0.15239060633791646</v>
      </c>
      <c r="L863" s="938"/>
      <c r="M863" s="1113">
        <f>SUM(M$491)</f>
        <v>0.15239060633791648</v>
      </c>
      <c r="N863" s="1113">
        <f t="shared" ref="N863:P863" si="128">SUM(N$491)</f>
        <v>0.15239060633791648</v>
      </c>
      <c r="O863" s="1113">
        <f t="shared" si="128"/>
        <v>0.15239060633791648</v>
      </c>
      <c r="P863" s="1113">
        <f t="shared" si="128"/>
        <v>0.15239060633791646</v>
      </c>
      <c r="Q863" s="1022" t="str">
        <f>$Q$493</f>
        <v>fpl</v>
      </c>
      <c r="R863" s="44" t="str">
        <f t="shared" ref="R863:R887" si="129">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0">SUM(D$500)</f>
        <v>0</v>
      </c>
      <c r="E864" s="1113">
        <f t="shared" si="130"/>
        <v>0</v>
      </c>
      <c r="F864" s="1113">
        <f t="shared" si="130"/>
        <v>0</v>
      </c>
      <c r="G864" s="938"/>
      <c r="H864" s="1113">
        <f>SUM(H$500)</f>
        <v>4.0039884208984369E-2</v>
      </c>
      <c r="I864" s="1113">
        <f t="shared" ref="I864:K864" si="131">SUM(I$500)</f>
        <v>4.0039884208984369E-2</v>
      </c>
      <c r="J864" s="1113">
        <f t="shared" si="131"/>
        <v>4.0039884208984369E-2</v>
      </c>
      <c r="K864" s="1113">
        <f t="shared" si="131"/>
        <v>4.0039884208984369E-2</v>
      </c>
      <c r="L864" s="938"/>
      <c r="M864" s="1113">
        <f>SUM(M$500)</f>
        <v>4.0039884208984369E-2</v>
      </c>
      <c r="N864" s="1113">
        <f t="shared" ref="N864:P864" si="132">SUM(N$500)</f>
        <v>4.0039884208984369E-2</v>
      </c>
      <c r="O864" s="1113">
        <f t="shared" si="132"/>
        <v>4.0039884208984369E-2</v>
      </c>
      <c r="P864" s="1113">
        <f t="shared" si="132"/>
        <v>4.0039884208984369E-2</v>
      </c>
      <c r="Q864" s="1022" t="str">
        <f>$Q$502</f>
        <v>fpl</v>
      </c>
      <c r="R864" s="44" t="str">
        <f t="shared" si="129"/>
        <v/>
      </c>
      <c r="S864" s="46"/>
      <c r="T864" s="46"/>
      <c r="U864" s="1049">
        <v>864</v>
      </c>
      <c r="V864" s="46"/>
    </row>
    <row r="865" spans="1:22" ht="15.75" customHeight="1">
      <c r="A865" s="44" t="str">
        <f>$A$503</f>
        <v>Brown sugar purchase</v>
      </c>
      <c r="B865" s="1185"/>
      <c r="C865" s="1113">
        <f>SUM(C$506)</f>
        <v>0</v>
      </c>
      <c r="D865" s="1113">
        <f t="shared" ref="D865:F865" si="133">SUM(D$506)</f>
        <v>0</v>
      </c>
      <c r="E865" s="1113">
        <f t="shared" si="133"/>
        <v>0</v>
      </c>
      <c r="F865" s="1609">
        <f t="shared" si="133"/>
        <v>0</v>
      </c>
      <c r="G865" s="938"/>
      <c r="H865" s="1113">
        <f>SUM(H$506)</f>
        <v>2.0254077046125731E-2</v>
      </c>
      <c r="I865" s="1113">
        <f t="shared" ref="I865:K865" si="134">SUM(I$506)</f>
        <v>2.0254077046125731E-2</v>
      </c>
      <c r="J865" s="1113">
        <f t="shared" si="134"/>
        <v>2.0254077046125731E-2</v>
      </c>
      <c r="K865" s="1113">
        <f t="shared" si="134"/>
        <v>2.0254077046125727E-2</v>
      </c>
      <c r="L865" s="938"/>
      <c r="M865" s="1113">
        <f>SUM(M$506)</f>
        <v>2.0254077046125731E-2</v>
      </c>
      <c r="N865" s="1113">
        <f t="shared" ref="N865:P865" si="135">SUM(N$506)</f>
        <v>2.0254077046125731E-2</v>
      </c>
      <c r="O865" s="1113">
        <f t="shared" si="135"/>
        <v>2.0254077046125731E-2</v>
      </c>
      <c r="P865" s="1113">
        <f t="shared" si="135"/>
        <v>2.0254077046125727E-2</v>
      </c>
      <c r="Q865" s="1022" t="str">
        <f>$Q$508</f>
        <v>fpl</v>
      </c>
      <c r="R865" s="44" t="str">
        <f t="shared" si="129"/>
        <v/>
      </c>
      <c r="S865" s="46"/>
      <c r="T865" s="46"/>
      <c r="U865" s="1049">
        <v>865</v>
      </c>
      <c r="V865" s="46"/>
    </row>
    <row r="866" spans="1:22" ht="15.75" customHeight="1">
      <c r="A866" s="44" t="str">
        <f>$A$509</f>
        <v>White sugar purchase</v>
      </c>
      <c r="B866" s="1185"/>
      <c r="C866" s="1113">
        <f>SUM(C$512)</f>
        <v>8.8689250311332513E-2</v>
      </c>
      <c r="D866" s="1113">
        <f t="shared" ref="D866:F866" si="136">SUM(D$512)</f>
        <v>0.12669892901618929</v>
      </c>
      <c r="E866" s="1113">
        <f t="shared" si="136"/>
        <v>0.12669892901618929</v>
      </c>
      <c r="F866" s="1609">
        <f t="shared" si="136"/>
        <v>0.15837366127023661</v>
      </c>
      <c r="G866" s="938"/>
      <c r="H866" s="1113">
        <f>SUM(H$512)</f>
        <v>1.3335009323731963E-2</v>
      </c>
      <c r="I866" s="1113">
        <f t="shared" ref="I866:K866" si="137">SUM(I$512)</f>
        <v>1.3335009323731963E-2</v>
      </c>
      <c r="J866" s="1113">
        <f t="shared" si="137"/>
        <v>1.3335009323731963E-2</v>
      </c>
      <c r="K866" s="1113">
        <f t="shared" si="137"/>
        <v>1.3335009323731963E-2</v>
      </c>
      <c r="L866" s="938"/>
      <c r="M866" s="1113">
        <f>SUM(M$512)</f>
        <v>-7.5354240987600546E-2</v>
      </c>
      <c r="N866" s="1113">
        <f t="shared" ref="N866:P866" si="138">SUM(N$512)</f>
        <v>-0.11336391969245732</v>
      </c>
      <c r="O866" s="1113">
        <f t="shared" si="138"/>
        <v>-0.11336391969245732</v>
      </c>
      <c r="P866" s="1113">
        <f t="shared" si="138"/>
        <v>-0.14503865194650464</v>
      </c>
      <c r="Q866" s="1197" t="str">
        <f>$Q$514</f>
        <v>fpl</v>
      </c>
      <c r="R866" s="44" t="str">
        <f t="shared" si="129"/>
        <v/>
      </c>
      <c r="S866" s="46"/>
      <c r="T866" s="46"/>
      <c r="U866" s="1049">
        <v>866</v>
      </c>
      <c r="V866" s="46"/>
    </row>
    <row r="867" spans="1:22" ht="15.75" customHeight="1">
      <c r="A867" s="44" t="str">
        <f>$A$515</f>
        <v>Oil purchase: quantity (kg)</v>
      </c>
      <c r="B867" s="1185"/>
      <c r="C867" s="1113">
        <f>SUM(C$518)</f>
        <v>5.6310635118306342E-2</v>
      </c>
      <c r="D867" s="1113">
        <f t="shared" ref="D867:F867" si="139">SUM(D$518)</f>
        <v>5.6310635118306342E-2</v>
      </c>
      <c r="E867" s="1113">
        <f t="shared" si="139"/>
        <v>8.446595267745953E-2</v>
      </c>
      <c r="F867" s="1609">
        <f t="shared" si="139"/>
        <v>0.1055824408468244</v>
      </c>
      <c r="G867" s="938"/>
      <c r="H867" s="1113">
        <f>SUM(H$518)</f>
        <v>6.9223060183329299E-2</v>
      </c>
      <c r="I867" s="1113">
        <f t="shared" ref="I867:K867" si="140">SUM(I$518)</f>
        <v>6.9223060183329299E-2</v>
      </c>
      <c r="J867" s="1113">
        <f t="shared" si="140"/>
        <v>6.9223060183329299E-2</v>
      </c>
      <c r="K867" s="1113">
        <f t="shared" si="140"/>
        <v>6.9223060183329313E-2</v>
      </c>
      <c r="L867" s="938"/>
      <c r="M867" s="1113">
        <f>SUM(M$518)</f>
        <v>1.2912425065022957E-2</v>
      </c>
      <c r="N867" s="1113">
        <f t="shared" ref="N867:P867" si="141">SUM(N$518)</f>
        <v>1.2912425065022957E-2</v>
      </c>
      <c r="O867" s="1113">
        <f t="shared" si="141"/>
        <v>-1.5242892494130231E-2</v>
      </c>
      <c r="P867" s="1113">
        <f t="shared" si="141"/>
        <v>-3.6359380663495089E-2</v>
      </c>
      <c r="Q867" s="1022" t="str">
        <f>$Q$520</f>
        <v>fpl</v>
      </c>
      <c r="R867" s="44" t="str">
        <f t="shared" si="129"/>
        <v/>
      </c>
      <c r="S867" s="46"/>
      <c r="T867" s="46"/>
      <c r="U867" s="1049">
        <v>867</v>
      </c>
      <c r="V867" s="46"/>
    </row>
    <row r="868" spans="1:22" ht="15.75" customHeight="1">
      <c r="A868" s="44" t="str">
        <f>$A$521</f>
        <v>Milk purchase: quantity (kg)</v>
      </c>
      <c r="B868" s="1185"/>
      <c r="C868" s="1113">
        <f>SUM(C$524)</f>
        <v>1.2012935491905354E-2</v>
      </c>
      <c r="D868" s="1113">
        <f t="shared" ref="D868:F868" si="142">SUM(D$524)</f>
        <v>1.2012935491905354E-2</v>
      </c>
      <c r="E868" s="1113">
        <f t="shared" si="142"/>
        <v>1.2012935491905354E-2</v>
      </c>
      <c r="F868" s="1609">
        <f t="shared" si="142"/>
        <v>1.501616936488169E-2</v>
      </c>
      <c r="G868" s="938"/>
      <c r="H868" s="1113">
        <f>SUM(H$524)</f>
        <v>4.1863769079100452E-3</v>
      </c>
      <c r="I868" s="1113">
        <f t="shared" ref="I868:K868" si="143">SUM(I$524)</f>
        <v>4.1863769079100452E-3</v>
      </c>
      <c r="J868" s="1113">
        <f t="shared" si="143"/>
        <v>4.1863769079100452E-3</v>
      </c>
      <c r="K868" s="1113">
        <f t="shared" si="143"/>
        <v>4.1863769079100452E-3</v>
      </c>
      <c r="L868" s="938"/>
      <c r="M868" s="1113">
        <f>SUM(M$524)</f>
        <v>-7.8265585839953078E-3</v>
      </c>
      <c r="N868" s="1113">
        <f t="shared" ref="N868:P868" si="144">SUM(N$524)</f>
        <v>-7.8265585839953078E-3</v>
      </c>
      <c r="O868" s="1113">
        <f t="shared" si="144"/>
        <v>-7.8265585839953078E-3</v>
      </c>
      <c r="P868" s="1113">
        <f t="shared" si="144"/>
        <v>-1.0829792456971646E-2</v>
      </c>
      <c r="Q868" s="1022" t="str">
        <f>$Q$526</f>
        <v>fpl</v>
      </c>
      <c r="R868" s="44" t="str">
        <f t="shared" si="129"/>
        <v/>
      </c>
      <c r="S868" s="46"/>
      <c r="T868" s="46"/>
      <c r="U868" s="1049">
        <v>868</v>
      </c>
      <c r="V868" s="46"/>
    </row>
    <row r="869" spans="1:22" ht="15.75" customHeight="1">
      <c r="A869" s="44" t="str">
        <f>$A$527</f>
        <v>Eggs purchase</v>
      </c>
      <c r="B869" s="1185"/>
      <c r="C869" s="1113">
        <f>SUM(C$530)</f>
        <v>1.77117803237858E-2</v>
      </c>
      <c r="D869" s="1113">
        <f t="shared" ref="D869:F869" si="145">SUM(D$530)</f>
        <v>1.77117803237858E-2</v>
      </c>
      <c r="E869" s="1113">
        <f t="shared" si="145"/>
        <v>0</v>
      </c>
      <c r="F869" s="1609">
        <f t="shared" si="145"/>
        <v>0</v>
      </c>
      <c r="G869" s="938"/>
      <c r="H869" s="1113">
        <f>SUM(H$530)</f>
        <v>6.6514941164040105E-3</v>
      </c>
      <c r="I869" s="1113">
        <f t="shared" ref="I869:K869" si="146">SUM(I$530)</f>
        <v>6.6514941164040105E-3</v>
      </c>
      <c r="J869" s="1113">
        <f t="shared" si="146"/>
        <v>6.6514941164040105E-3</v>
      </c>
      <c r="K869" s="1113">
        <f t="shared" si="146"/>
        <v>6.6514941164040114E-3</v>
      </c>
      <c r="L869" s="938"/>
      <c r="M869" s="1113">
        <f>SUM(M$530)</f>
        <v>-1.106028620738179E-2</v>
      </c>
      <c r="N869" s="1113">
        <f t="shared" ref="N869:P869" si="147">SUM(N$530)</f>
        <v>-1.106028620738179E-2</v>
      </c>
      <c r="O869" s="1113">
        <f t="shared" si="147"/>
        <v>6.6514941164040105E-3</v>
      </c>
      <c r="P869" s="1113">
        <f t="shared" si="147"/>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8">SUM(D$536)</f>
        <v>2.2758881693648817E-2</v>
      </c>
      <c r="E870" s="1113">
        <f t="shared" si="148"/>
        <v>2.2758881693648817E-2</v>
      </c>
      <c r="F870" s="1609">
        <f t="shared" si="148"/>
        <v>3.0819318960149437E-2</v>
      </c>
      <c r="G870" s="938"/>
      <c r="H870" s="1113">
        <f>SUM(H$536)</f>
        <v>4.4148398499003982E-2</v>
      </c>
      <c r="I870" s="1113">
        <f t="shared" ref="I870:K870" si="149">SUM(I$536)</f>
        <v>4.4148398499003982E-2</v>
      </c>
      <c r="J870" s="1113">
        <f t="shared" si="149"/>
        <v>4.4148398499003982E-2</v>
      </c>
      <c r="K870" s="1113">
        <f t="shared" si="149"/>
        <v>4.4148398499003989E-2</v>
      </c>
      <c r="L870" s="938"/>
      <c r="M870" s="1113">
        <f>SUM(M$536)</f>
        <v>3.0493069482814692E-2</v>
      </c>
      <c r="N870" s="1113">
        <f t="shared" ref="N870:P870" si="150">SUM(N$536)</f>
        <v>2.1389516805355165E-2</v>
      </c>
      <c r="O870" s="1113">
        <f t="shared" si="150"/>
        <v>2.1389516805355165E-2</v>
      </c>
      <c r="P870" s="1113">
        <f t="shared" si="150"/>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1">SUM(D$542)</f>
        <v>0</v>
      </c>
      <c r="E871" s="1113">
        <f t="shared" si="151"/>
        <v>1.4703332503113325E-2</v>
      </c>
      <c r="F871" s="1609">
        <f t="shared" si="151"/>
        <v>0</v>
      </c>
      <c r="G871" s="938"/>
      <c r="H871" s="1113">
        <f>SUM(H$542)</f>
        <v>1.0484878246657239E-2</v>
      </c>
      <c r="I871" s="1113">
        <f t="shared" ref="I871:K871" si="152">SUM(I$542)</f>
        <v>1.0484878246657239E-2</v>
      </c>
      <c r="J871" s="1113">
        <f t="shared" si="152"/>
        <v>1.0484878246657239E-2</v>
      </c>
      <c r="K871" s="1113">
        <f t="shared" si="152"/>
        <v>1.0484878246657241E-2</v>
      </c>
      <c r="L871" s="938"/>
      <c r="M871" s="1113">
        <f>SUM(M$542)</f>
        <v>1.0484878246657239E-2</v>
      </c>
      <c r="N871" s="1113">
        <f t="shared" ref="N871:P871" si="153">SUM(N$542)</f>
        <v>1.0484878246657239E-2</v>
      </c>
      <c r="O871" s="1113">
        <f t="shared" si="153"/>
        <v>-4.2184542564560855E-3</v>
      </c>
      <c r="P871" s="1113">
        <f t="shared" si="153"/>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4">SUM(D$548)</f>
        <v>2.6372147447073474E-2</v>
      </c>
      <c r="E872" s="1113">
        <f t="shared" si="154"/>
        <v>2.6372147447073474E-2</v>
      </c>
      <c r="F872" s="1609">
        <f t="shared" si="154"/>
        <v>8.2412960772104596E-2</v>
      </c>
      <c r="G872" s="938"/>
      <c r="H872" s="1113">
        <f>SUM(H$548)</f>
        <v>4.7166137340977597E-3</v>
      </c>
      <c r="I872" s="1113">
        <f t="shared" ref="I872:K872" si="155">SUM(I$548)</f>
        <v>4.7166137340977597E-3</v>
      </c>
      <c r="J872" s="1113">
        <f t="shared" si="155"/>
        <v>4.7166137340977597E-3</v>
      </c>
      <c r="K872" s="1113">
        <f t="shared" si="155"/>
        <v>4.7166137340977597E-3</v>
      </c>
      <c r="L872" s="938"/>
      <c r="M872" s="1113">
        <f>SUM(M$548)</f>
        <v>-2.1655533712975714E-2</v>
      </c>
      <c r="N872" s="1113">
        <f t="shared" ref="N872:P872" si="156">SUM(N$548)</f>
        <v>-2.1655533712975714E-2</v>
      </c>
      <c r="O872" s="1113">
        <f t="shared" si="156"/>
        <v>-2.1655533712975714E-2</v>
      </c>
      <c r="P872" s="1113">
        <f t="shared" si="156"/>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7">SUM(D$554)</f>
        <v>7.9382353673723531E-3</v>
      </c>
      <c r="E873" s="1113">
        <f t="shared" si="157"/>
        <v>7.9382353673723531E-3</v>
      </c>
      <c r="F873" s="1609">
        <f t="shared" si="157"/>
        <v>9.9227942092154423E-3</v>
      </c>
      <c r="G873" s="938"/>
      <c r="H873" s="1113">
        <f>SUM(H$554)</f>
        <v>2.3294279928963192E-3</v>
      </c>
      <c r="I873" s="1113">
        <f t="shared" ref="I873:K873" si="158">SUM(I$554)</f>
        <v>2.3294279928963192E-3</v>
      </c>
      <c r="J873" s="1113">
        <f t="shared" si="158"/>
        <v>2.3294279928963192E-3</v>
      </c>
      <c r="K873" s="1113">
        <f t="shared" si="158"/>
        <v>2.3294279928963192E-3</v>
      </c>
      <c r="L873" s="938"/>
      <c r="M873" s="1113">
        <f>SUM(M$554)</f>
        <v>-5.6088073744760339E-3</v>
      </c>
      <c r="N873" s="1113">
        <f t="shared" ref="N873:P873" si="159">SUM(N$554)</f>
        <v>-5.6088073744760339E-3</v>
      </c>
      <c r="O873" s="1113">
        <f t="shared" si="159"/>
        <v>-5.6088073744760339E-3</v>
      </c>
      <c r="P873" s="1113">
        <f t="shared" si="159"/>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0">SUM(D$560)</f>
        <v>6.2567372353673724E-4</v>
      </c>
      <c r="E874" s="1113">
        <f t="shared" si="160"/>
        <v>1.2513474470734745E-3</v>
      </c>
      <c r="F874" s="1609">
        <f t="shared" si="160"/>
        <v>2.3462764632627645E-3</v>
      </c>
      <c r="G874" s="938"/>
      <c r="H874" s="1113">
        <f>SUM(H$560)</f>
        <v>1.1905204609130788E-3</v>
      </c>
      <c r="I874" s="1113">
        <f t="shared" ref="I874:K874" si="161">SUM(I$560)</f>
        <v>1.1905204609130788E-3</v>
      </c>
      <c r="J874" s="1113">
        <f t="shared" si="161"/>
        <v>1.1905204609130788E-3</v>
      </c>
      <c r="K874" s="1113">
        <f t="shared" si="161"/>
        <v>1.190520460913079E-3</v>
      </c>
      <c r="L874" s="938"/>
      <c r="M874" s="1113">
        <f>SUM(M$560)</f>
        <v>5.6484673737634155E-4</v>
      </c>
      <c r="N874" s="1113">
        <f t="shared" ref="N874:P874" si="162">SUM(N$560)</f>
        <v>5.6484673737634155E-4</v>
      </c>
      <c r="O874" s="1113">
        <f t="shared" si="162"/>
        <v>-6.0826986160395684E-5</v>
      </c>
      <c r="P874" s="1113">
        <f t="shared" si="162"/>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3">SUM(D$566)</f>
        <v>0</v>
      </c>
      <c r="E875" s="1113">
        <f t="shared" si="163"/>
        <v>0</v>
      </c>
      <c r="F875" s="1609">
        <f t="shared" si="163"/>
        <v>0</v>
      </c>
      <c r="G875" s="938"/>
      <c r="H875" s="1113">
        <f>SUM(H$566)</f>
        <v>2.54315563055953E-3</v>
      </c>
      <c r="I875" s="1113">
        <f t="shared" ref="I875:K875" si="164">SUM(I$566)</f>
        <v>2.54315563055953E-3</v>
      </c>
      <c r="J875" s="1113">
        <f t="shared" si="164"/>
        <v>2.54315563055953E-3</v>
      </c>
      <c r="K875" s="1113">
        <f t="shared" si="164"/>
        <v>2.54315563055953E-3</v>
      </c>
      <c r="L875" s="938"/>
      <c r="M875" s="1113">
        <f>SUM(M$566)</f>
        <v>2.54315563055953E-3</v>
      </c>
      <c r="N875" s="1113">
        <f t="shared" ref="N875:P875" si="165">SUM(N$566)</f>
        <v>2.54315563055953E-3</v>
      </c>
      <c r="O875" s="1113">
        <f t="shared" si="165"/>
        <v>2.54315563055953E-3</v>
      </c>
      <c r="P875" s="1113">
        <f t="shared" si="165"/>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6">SUM(D$572)</f>
        <v>0</v>
      </c>
      <c r="E876" s="1113">
        <f t="shared" si="166"/>
        <v>0</v>
      </c>
      <c r="F876" s="1609">
        <f t="shared" si="166"/>
        <v>0</v>
      </c>
      <c r="G876" s="938"/>
      <c r="H876" s="1113">
        <f>SUM(H$572)</f>
        <v>6.4452444981512964E-3</v>
      </c>
      <c r="I876" s="1113">
        <f t="shared" ref="I876:K876" si="167">SUM(I$572)</f>
        <v>6.4452444981512964E-3</v>
      </c>
      <c r="J876" s="1113">
        <f t="shared" si="167"/>
        <v>6.4452444981512964E-3</v>
      </c>
      <c r="K876" s="1113">
        <f t="shared" si="167"/>
        <v>6.4452444981512964E-3</v>
      </c>
      <c r="L876" s="938"/>
      <c r="M876" s="1113">
        <f>SUM(M$572)</f>
        <v>6.4452444981512964E-3</v>
      </c>
      <c r="N876" s="1113">
        <f t="shared" ref="N876:P876" si="168">SUM(N$572)</f>
        <v>6.4452444981512964E-3</v>
      </c>
      <c r="O876" s="1113">
        <f t="shared" si="168"/>
        <v>6.4452444981512964E-3</v>
      </c>
      <c r="P876" s="1113">
        <f t="shared" si="168"/>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69">SUM(D$578)</f>
        <v>2.1585743462017434E-3</v>
      </c>
      <c r="E877" s="1113">
        <f t="shared" si="169"/>
        <v>2.1585743462017434E-3</v>
      </c>
      <c r="F877" s="1609">
        <f t="shared" si="169"/>
        <v>2.698217932752179E-3</v>
      </c>
      <c r="G877" s="938"/>
      <c r="H877" s="1113">
        <f>SUM(H$578)</f>
        <v>1.7428331246525798E-3</v>
      </c>
      <c r="I877" s="1113">
        <f t="shared" ref="I877:K877" si="170">SUM(I$578)</f>
        <v>1.7428331246525798E-3</v>
      </c>
      <c r="J877" s="1113">
        <f t="shared" si="170"/>
        <v>1.7428331246525798E-3</v>
      </c>
      <c r="K877" s="1113">
        <f t="shared" si="170"/>
        <v>1.7428331246525793E-3</v>
      </c>
      <c r="L877" s="938"/>
      <c r="M877" s="1113">
        <f>SUM(M$578)</f>
        <v>1.7428331246525798E-3</v>
      </c>
      <c r="N877" s="1113">
        <f t="shared" ref="N877:P877" si="171">SUM(N$578)</f>
        <v>-4.1574122154916363E-4</v>
      </c>
      <c r="O877" s="1113">
        <f t="shared" si="171"/>
        <v>-4.1574122154916363E-4</v>
      </c>
      <c r="P877" s="1113">
        <f t="shared" si="171"/>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2">SUM(D$584)</f>
        <v>0</v>
      </c>
      <c r="E878" s="1113">
        <f t="shared" si="172"/>
        <v>0</v>
      </c>
      <c r="F878" s="1609">
        <f t="shared" si="172"/>
        <v>0</v>
      </c>
      <c r="G878" s="938"/>
      <c r="H878" s="1113">
        <f>SUM(H$584)</f>
        <v>1.8095648906604107E-2</v>
      </c>
      <c r="I878" s="1113">
        <f t="shared" ref="I878:K878" si="173">SUM(I$584)</f>
        <v>1.8095648906604107E-2</v>
      </c>
      <c r="J878" s="1113">
        <f t="shared" si="173"/>
        <v>1.8095648906604107E-2</v>
      </c>
      <c r="K878" s="1113">
        <f t="shared" si="173"/>
        <v>1.8095648906604107E-2</v>
      </c>
      <c r="L878" s="938"/>
      <c r="M878" s="1113">
        <f>SUM(M$584)</f>
        <v>1.8095648906604107E-2</v>
      </c>
      <c r="N878" s="1113">
        <f t="shared" ref="N878:P878" si="174">SUM(N$584)</f>
        <v>1.8095648906604107E-2</v>
      </c>
      <c r="O878" s="1113">
        <f t="shared" si="174"/>
        <v>1.8095648906604107E-2</v>
      </c>
      <c r="P878" s="1113">
        <f t="shared" si="174"/>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5">SUM(D$590)</f>
        <v>0</v>
      </c>
      <c r="E879" s="1113">
        <f t="shared" si="175"/>
        <v>0</v>
      </c>
      <c r="F879" s="1609">
        <f t="shared" si="175"/>
        <v>0</v>
      </c>
      <c r="G879" s="938"/>
      <c r="H879" s="1113">
        <f>SUM(H$590)</f>
        <v>1.8469185559062884E-3</v>
      </c>
      <c r="I879" s="1113">
        <f t="shared" ref="I879:K879" si="176">SUM(I$590)</f>
        <v>1.8469185559062884E-3</v>
      </c>
      <c r="J879" s="1113">
        <f t="shared" si="176"/>
        <v>1.8469185559062884E-3</v>
      </c>
      <c r="K879" s="1113">
        <f t="shared" si="176"/>
        <v>1.8469185559062884E-3</v>
      </c>
      <c r="L879" s="938"/>
      <c r="M879" s="1113">
        <f>SUM(M$590)</f>
        <v>1.8469185559062884E-3</v>
      </c>
      <c r="N879" s="1113">
        <f t="shared" ref="N879:P879" si="177">SUM(N$590)</f>
        <v>1.8469185559062884E-3</v>
      </c>
      <c r="O879" s="1113">
        <f t="shared" si="177"/>
        <v>1.8469185559062884E-3</v>
      </c>
      <c r="P879" s="1113">
        <f t="shared" si="177"/>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8">SUM(D$597)</f>
        <v>0</v>
      </c>
      <c r="E880" s="1113">
        <f t="shared" si="178"/>
        <v>0</v>
      </c>
      <c r="F880" s="1609">
        <f t="shared" si="178"/>
        <v>0</v>
      </c>
      <c r="G880" s="938"/>
      <c r="H880" s="1113">
        <f>SUM(H$597)</f>
        <v>0</v>
      </c>
      <c r="I880" s="1113">
        <f t="shared" ref="I880:K880" si="179">SUM(I$597)</f>
        <v>0</v>
      </c>
      <c r="J880" s="1113">
        <f t="shared" si="179"/>
        <v>0</v>
      </c>
      <c r="K880" s="1113">
        <f t="shared" si="179"/>
        <v>0</v>
      </c>
      <c r="L880" s="938"/>
      <c r="M880" s="1113">
        <f>SUM(M$597)</f>
        <v>0</v>
      </c>
      <c r="N880" s="1113">
        <f t="shared" ref="N880:P880" si="180">SUM(N$597)</f>
        <v>0</v>
      </c>
      <c r="O880" s="1113">
        <f t="shared" si="180"/>
        <v>0</v>
      </c>
      <c r="P880" s="1113">
        <f t="shared" si="180"/>
        <v>0</v>
      </c>
      <c r="Q880" s="1022" t="str">
        <f>$Q$599</f>
        <v>des</v>
      </c>
      <c r="R880" s="44" t="str">
        <f t="shared" si="129"/>
        <v/>
      </c>
      <c r="S880" s="46"/>
      <c r="T880" s="46"/>
      <c r="U880" s="1049">
        <v>880</v>
      </c>
      <c r="V880" s="46"/>
    </row>
    <row r="881" spans="1:22" ht="15.75" customHeight="1">
      <c r="A881" s="44" t="str">
        <f>$A$600</f>
        <v>Atchar purchase</v>
      </c>
      <c r="B881" s="1185"/>
      <c r="C881" s="1113">
        <f>SUM(C$603)</f>
        <v>0</v>
      </c>
      <c r="D881" s="1113">
        <f t="shared" ref="D881:F881" si="181">SUM(D$603)</f>
        <v>0</v>
      </c>
      <c r="E881" s="1113">
        <f t="shared" si="181"/>
        <v>0</v>
      </c>
      <c r="F881" s="1609">
        <f t="shared" si="181"/>
        <v>0</v>
      </c>
      <c r="G881" s="938"/>
      <c r="H881" s="1113">
        <f>SUM(H$603)</f>
        <v>1.6008841220431973E-3</v>
      </c>
      <c r="I881" s="1113">
        <f t="shared" ref="I881:K881" si="182">SUM(I$603)</f>
        <v>1.6008841220431973E-3</v>
      </c>
      <c r="J881" s="1113">
        <f t="shared" si="182"/>
        <v>1.6008841220431973E-3</v>
      </c>
      <c r="K881" s="1113">
        <f t="shared" si="182"/>
        <v>1.6008841220431971E-3</v>
      </c>
      <c r="L881" s="938"/>
      <c r="M881" s="1113">
        <f>SUM(M$603)</f>
        <v>1.6008841220431973E-3</v>
      </c>
      <c r="N881" s="1113">
        <f t="shared" ref="N881:P881" si="183">SUM(N$603)</f>
        <v>1.6008841220431973E-3</v>
      </c>
      <c r="O881" s="1113">
        <f t="shared" si="183"/>
        <v>1.6008841220431973E-3</v>
      </c>
      <c r="P881" s="1113">
        <f t="shared" si="183"/>
        <v>1.6008841220431971E-3</v>
      </c>
      <c r="Q881" s="1022" t="str">
        <f>$Q$605</f>
        <v>fpl</v>
      </c>
      <c r="R881" s="44" t="str">
        <f t="shared" si="129"/>
        <v/>
      </c>
      <c r="S881" s="46"/>
      <c r="T881" s="46"/>
      <c r="U881" s="1049">
        <v>881</v>
      </c>
      <c r="V881" s="46"/>
    </row>
    <row r="882" spans="1:22" ht="15.75" customHeight="1">
      <c r="A882" s="44" t="str">
        <f>$A$606</f>
        <v>Whitener (Cremora) purchase</v>
      </c>
      <c r="B882" s="1185"/>
      <c r="C882" s="1113">
        <f>SUM(C$609)</f>
        <v>0</v>
      </c>
      <c r="D882" s="1113">
        <f t="shared" ref="D882:F882" si="184">SUM(D$609)</f>
        <v>0</v>
      </c>
      <c r="E882" s="1113">
        <f t="shared" si="184"/>
        <v>0</v>
      </c>
      <c r="F882" s="1609">
        <f t="shared" si="184"/>
        <v>0</v>
      </c>
      <c r="G882" s="938"/>
      <c r="H882" s="1113">
        <f>SUM(H$609)</f>
        <v>7.37994481039518E-3</v>
      </c>
      <c r="I882" s="1113">
        <f t="shared" ref="I882:K882" si="185">SUM(I$609)</f>
        <v>7.37994481039518E-3</v>
      </c>
      <c r="J882" s="1113">
        <f t="shared" si="185"/>
        <v>7.37994481039518E-3</v>
      </c>
      <c r="K882" s="1113">
        <f t="shared" si="185"/>
        <v>7.37994481039518E-3</v>
      </c>
      <c r="L882" s="938"/>
      <c r="M882" s="1113">
        <f>SUM(M$609)</f>
        <v>7.37994481039518E-3</v>
      </c>
      <c r="N882" s="1113">
        <f t="shared" ref="N882:P882" si="186">SUM(N$609)</f>
        <v>7.37994481039518E-3</v>
      </c>
      <c r="O882" s="1113">
        <f t="shared" si="186"/>
        <v>7.37994481039518E-3</v>
      </c>
      <c r="P882" s="1113">
        <f t="shared" si="186"/>
        <v>7.37994481039518E-3</v>
      </c>
      <c r="Q882" s="1022" t="str">
        <f>$Q$611</f>
        <v>fpl</v>
      </c>
      <c r="R882" s="44" t="str">
        <f t="shared" si="129"/>
        <v/>
      </c>
      <c r="S882" s="46"/>
      <c r="T882" s="46"/>
      <c r="U882" s="1049">
        <v>882</v>
      </c>
      <c r="V882" s="46"/>
    </row>
    <row r="883" spans="1:22" ht="15.75" customHeight="1">
      <c r="A883" s="44" t="str">
        <f>$A$612</f>
        <v>Fruit (oranges) purchase</v>
      </c>
      <c r="B883" s="1185"/>
      <c r="C883" s="1113">
        <f>SUM(C$615)</f>
        <v>0</v>
      </c>
      <c r="D883" s="1113">
        <f t="shared" ref="D883:F883" si="187">SUM(D$615)</f>
        <v>0</v>
      </c>
      <c r="E883" s="1113">
        <f t="shared" si="187"/>
        <v>0</v>
      </c>
      <c r="F883" s="1609">
        <f t="shared" si="187"/>
        <v>0</v>
      </c>
      <c r="G883" s="938"/>
      <c r="H883" s="1113">
        <f>SUM(H$615)</f>
        <v>0</v>
      </c>
      <c r="I883" s="1113">
        <f t="shared" ref="I883:K883" si="188">SUM(I$615)</f>
        <v>0</v>
      </c>
      <c r="J883" s="1113">
        <f t="shared" si="188"/>
        <v>0</v>
      </c>
      <c r="K883" s="1113">
        <f t="shared" si="188"/>
        <v>0</v>
      </c>
      <c r="L883" s="938"/>
      <c r="M883" s="1113">
        <f>SUM(M$615)</f>
        <v>0</v>
      </c>
      <c r="N883" s="1113">
        <f t="shared" ref="N883:P883" si="189">SUM(N$615)</f>
        <v>0</v>
      </c>
      <c r="O883" s="1113">
        <f t="shared" si="189"/>
        <v>0</v>
      </c>
      <c r="P883" s="1113">
        <f t="shared" si="189"/>
        <v>0</v>
      </c>
      <c r="Q883" s="1022" t="str">
        <f>$Q$617</f>
        <v>des</v>
      </c>
      <c r="R883" s="44" t="str">
        <f t="shared" si="129"/>
        <v/>
      </c>
      <c r="S883" s="46"/>
      <c r="T883" s="46"/>
      <c r="U883" s="1049">
        <v>883</v>
      </c>
      <c r="V883" s="46"/>
    </row>
    <row r="884" spans="1:22" ht="15.75" customHeight="1">
      <c r="A884" s="44" t="str">
        <f>$A$618</f>
        <v>Aerated cold drinks purchase</v>
      </c>
      <c r="B884" s="1185"/>
      <c r="C884" s="1113">
        <f>SUM(C$621)</f>
        <v>0</v>
      </c>
      <c r="D884" s="1113">
        <f t="shared" ref="D884:F884" si="190">SUM(D$621)</f>
        <v>0</v>
      </c>
      <c r="E884" s="1113">
        <f t="shared" si="190"/>
        <v>0</v>
      </c>
      <c r="F884" s="1609">
        <f t="shared" si="190"/>
        <v>0</v>
      </c>
      <c r="G884" s="938"/>
      <c r="H884" s="1113">
        <f>SUM(H$621)</f>
        <v>8.4622877826154557E-3</v>
      </c>
      <c r="I884" s="1113">
        <f t="shared" ref="I884:K884" si="191">SUM(I$621)</f>
        <v>8.4622877826154557E-3</v>
      </c>
      <c r="J884" s="1113">
        <f t="shared" si="191"/>
        <v>8.4622877826154557E-3</v>
      </c>
      <c r="K884" s="1113">
        <f t="shared" si="191"/>
        <v>8.4622877826154574E-3</v>
      </c>
      <c r="L884" s="938"/>
      <c r="M884" s="1113">
        <f>SUM(M$621)</f>
        <v>8.4622877826154557E-3</v>
      </c>
      <c r="N884" s="1113">
        <f t="shared" ref="N884:P884" si="192">SUM(N$621)</f>
        <v>8.4622877826154557E-3</v>
      </c>
      <c r="O884" s="1113">
        <f t="shared" si="192"/>
        <v>8.4622877826154557E-3</v>
      </c>
      <c r="P884" s="1113">
        <f t="shared" si="192"/>
        <v>8.4622877826154574E-3</v>
      </c>
      <c r="Q884" s="1022" t="str">
        <f>$Q$623</f>
        <v>fpl</v>
      </c>
      <c r="R884" s="44" t="str">
        <f t="shared" si="129"/>
        <v/>
      </c>
      <c r="S884" s="46"/>
      <c r="T884" s="46"/>
      <c r="U884" s="1049">
        <v>884</v>
      </c>
      <c r="V884" s="46"/>
    </row>
    <row r="885" spans="1:22" ht="15.75" customHeight="1">
      <c r="A885" s="44" t="str">
        <f>$A$624</f>
        <v>Baking (cake) flour purchase</v>
      </c>
      <c r="B885" s="1185"/>
      <c r="C885" s="1113">
        <f>SUM(C$627)</f>
        <v>0.10824155417185553</v>
      </c>
      <c r="D885" s="1113">
        <f t="shared" ref="D885:F885" si="193">SUM(D$627)</f>
        <v>0.10824155417185553</v>
      </c>
      <c r="E885" s="1113">
        <f t="shared" si="193"/>
        <v>0.10824155417185553</v>
      </c>
      <c r="F885" s="1113">
        <f t="shared" si="193"/>
        <v>0.13530194271481941</v>
      </c>
      <c r="G885" s="938"/>
      <c r="H885" s="1113">
        <f>SUM(H$627)</f>
        <v>0</v>
      </c>
      <c r="I885" s="1113">
        <f t="shared" ref="I885:K885" si="194">SUM(I$627)</f>
        <v>0</v>
      </c>
      <c r="J885" s="1113">
        <f t="shared" si="194"/>
        <v>0</v>
      </c>
      <c r="K885" s="1113">
        <f t="shared" si="194"/>
        <v>0</v>
      </c>
      <c r="L885" s="938"/>
      <c r="M885" s="1113">
        <f>SUM(M$627)</f>
        <v>-0.10824155417185553</v>
      </c>
      <c r="N885" s="1113">
        <f t="shared" ref="N885:P885" si="195">SUM(N$627)</f>
        <v>-0.10824155417185553</v>
      </c>
      <c r="O885" s="1113">
        <f t="shared" si="195"/>
        <v>-0.10824155417185553</v>
      </c>
      <c r="P885" s="1113">
        <f t="shared" si="195"/>
        <v>-0.13530194271481941</v>
      </c>
      <c r="Q885" s="1022" t="str">
        <f>$Q$629</f>
        <v>des</v>
      </c>
      <c r="R885" s="44" t="str">
        <f t="shared" si="129"/>
        <v/>
      </c>
      <c r="S885" s="46"/>
      <c r="T885" s="46"/>
      <c r="U885" s="1049">
        <v>885</v>
      </c>
      <c r="V885" s="46"/>
    </row>
    <row r="886" spans="1:22" ht="15.75" customHeight="1">
      <c r="A886" s="44" t="str">
        <f>$A$630</f>
        <v>Sorghum meal purchase</v>
      </c>
      <c r="B886" s="1185"/>
      <c r="C886" s="1113">
        <f>SUM(C$633)</f>
        <v>5.5372124533001242E-2</v>
      </c>
      <c r="D886" s="1113">
        <f t="shared" ref="D886:F886" si="196">SUM(D$633)</f>
        <v>5.5372124533001242E-2</v>
      </c>
      <c r="E886" s="1113">
        <f t="shared" si="196"/>
        <v>2.2148849813200498E-2</v>
      </c>
      <c r="F886" s="1113">
        <f t="shared" si="196"/>
        <v>6.9215155666251554E-2</v>
      </c>
      <c r="G886" s="938"/>
      <c r="H886" s="1113">
        <f>SUM(H$633)</f>
        <v>0</v>
      </c>
      <c r="I886" s="1113">
        <f t="shared" ref="I886:K886" si="197">SUM(I$633)</f>
        <v>0</v>
      </c>
      <c r="J886" s="1113">
        <f t="shared" si="197"/>
        <v>0</v>
      </c>
      <c r="K886" s="1113">
        <f t="shared" si="197"/>
        <v>0</v>
      </c>
      <c r="L886" s="938"/>
      <c r="M886" s="1113">
        <f>SUM(M$633)</f>
        <v>-5.5372124533001242E-2</v>
      </c>
      <c r="N886" s="1113">
        <f t="shared" ref="N886:P886" si="198">SUM(N$633)</f>
        <v>-5.5372124533001242E-2</v>
      </c>
      <c r="O886" s="1113">
        <f t="shared" si="198"/>
        <v>-2.2148849813200498E-2</v>
      </c>
      <c r="P886" s="1113">
        <f t="shared" si="198"/>
        <v>-6.9215155666251554E-2</v>
      </c>
      <c r="Q886" s="1022" t="str">
        <f>$Q$635</f>
        <v>des</v>
      </c>
      <c r="R886" s="44" t="str">
        <f t="shared" si="129"/>
        <v/>
      </c>
      <c r="S886" s="46"/>
      <c r="T886" s="46"/>
      <c r="U886" s="1049">
        <v>886</v>
      </c>
      <c r="V886" s="46"/>
    </row>
    <row r="887" spans="1:22" ht="15.75" customHeight="1">
      <c r="A887" s="1195" t="str">
        <f>$A$636</f>
        <v>Other purchase -- see Data 4</v>
      </c>
      <c r="B887" s="1185"/>
      <c r="C887" s="1113">
        <f>SUM(C$640)</f>
        <v>1.0605169613947694E-2</v>
      </c>
      <c r="D887" s="1113">
        <f t="shared" ref="D887:F887" si="199">SUM(D$640)</f>
        <v>1.0605169613947694E-2</v>
      </c>
      <c r="E887" s="1113">
        <f t="shared" si="199"/>
        <v>1.4140226151930261E-2</v>
      </c>
      <c r="F887" s="1113">
        <f t="shared" si="199"/>
        <v>2.651292403486924E-2</v>
      </c>
      <c r="G887" s="938"/>
      <c r="H887" s="1113">
        <f>SUM(H$640)</f>
        <v>0</v>
      </c>
      <c r="I887" s="1113">
        <f t="shared" ref="I887:K887" si="200">SUM(I$640)</f>
        <v>0</v>
      </c>
      <c r="J887" s="1113">
        <f t="shared" si="200"/>
        <v>0</v>
      </c>
      <c r="K887" s="1113">
        <f t="shared" si="200"/>
        <v>0</v>
      </c>
      <c r="L887" s="938"/>
      <c r="M887" s="1113">
        <f>SUM(M$640)</f>
        <v>-1.0605169613947694E-2</v>
      </c>
      <c r="N887" s="1113">
        <f t="shared" ref="N887:P887" si="201">SUM(N$640)</f>
        <v>-1.0605169613947694E-2</v>
      </c>
      <c r="O887" s="1113">
        <f t="shared" si="201"/>
        <v>-1.4140226151930261E-2</v>
      </c>
      <c r="P887" s="1113">
        <f t="shared" si="201"/>
        <v>-2.651292403486924E-2</v>
      </c>
      <c r="Q887" s="1022" t="str">
        <f>$Q$642</f>
        <v>dis</v>
      </c>
      <c r="R887" s="44" t="str">
        <f t="shared" si="129"/>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2">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3">IF(MAX(C905:F905,H905:K905)&gt;0,S904+1,S904)</f>
        <v>0</v>
      </c>
      <c r="T905" s="46" t="str">
        <f t="shared" si="202"/>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3"/>
        <v>0</v>
      </c>
      <c r="T906" s="46" t="str">
        <f t="shared" si="202"/>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3"/>
        <v>0</v>
      </c>
      <c r="T907" s="46" t="str">
        <f t="shared" si="202"/>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3"/>
        <v>0</v>
      </c>
      <c r="T908" s="46" t="str">
        <f t="shared" si="202"/>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3"/>
        <v>0</v>
      </c>
      <c r="T909" s="46" t="str">
        <f t="shared" si="202"/>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3"/>
        <v>0</v>
      </c>
      <c r="T910" s="46" t="str">
        <f t="shared" si="202"/>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3"/>
        <v>0</v>
      </c>
      <c r="T911" s="46" t="str">
        <f t="shared" si="202"/>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3"/>
        <v>0</v>
      </c>
      <c r="T912" s="46" t="str">
        <f t="shared" si="202"/>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3"/>
        <v>0</v>
      </c>
      <c r="T913" s="46" t="str">
        <f t="shared" si="202"/>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3"/>
        <v>0</v>
      </c>
      <c r="T914" s="46" t="str">
        <f t="shared" si="202"/>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3"/>
        <v>0</v>
      </c>
      <c r="T915" s="46" t="str">
        <f t="shared" si="202"/>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3"/>
        <v>0</v>
      </c>
      <c r="T916" s="46" t="str">
        <f t="shared" si="202"/>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3"/>
        <v>1</v>
      </c>
      <c r="T917" s="46">
        <f t="shared" si="202"/>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3"/>
        <v>2</v>
      </c>
      <c r="T918" s="46">
        <f t="shared" si="202"/>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3"/>
        <v>2</v>
      </c>
      <c r="T919" s="46" t="str">
        <f t="shared" si="202"/>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3"/>
        <v>2</v>
      </c>
      <c r="T920" s="46" t="str">
        <f t="shared" si="202"/>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3"/>
        <v>2</v>
      </c>
      <c r="T921" s="46" t="str">
        <f t="shared" si="202"/>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3"/>
        <v>2</v>
      </c>
      <c r="T922" s="46" t="str">
        <f t="shared" si="202"/>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3"/>
        <v>2</v>
      </c>
      <c r="T923" s="46" t="str">
        <f t="shared" si="202"/>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3"/>
        <v>3</v>
      </c>
      <c r="T924" s="46">
        <f t="shared" si="202"/>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3"/>
        <v>3</v>
      </c>
      <c r="T925" s="46" t="str">
        <f t="shared" si="202"/>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3"/>
        <v>4</v>
      </c>
      <c r="T926" s="46">
        <f t="shared" si="202"/>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3"/>
        <v>4</v>
      </c>
      <c r="T927" s="46" t="str">
        <f t="shared" si="202"/>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3"/>
        <v>4</v>
      </c>
      <c r="T928" s="46" t="str">
        <f t="shared" si="202"/>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3"/>
        <v>4</v>
      </c>
      <c r="T929" s="46" t="str">
        <f t="shared" si="202"/>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3"/>
        <v>4</v>
      </c>
      <c r="T930" s="46" t="str">
        <f t="shared" si="202"/>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3"/>
        <v>4</v>
      </c>
      <c r="T931" s="46" t="str">
        <f t="shared" si="202"/>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3"/>
        <v>5</v>
      </c>
      <c r="T932" s="46">
        <f t="shared" si="202"/>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3"/>
        <v>5</v>
      </c>
      <c r="T933" s="46" t="str">
        <f t="shared" si="202"/>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3"/>
        <v>5</v>
      </c>
      <c r="T934" s="46" t="str">
        <f t="shared" si="202"/>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3"/>
        <v>5</v>
      </c>
      <c r="T935" s="46" t="str">
        <f t="shared" si="202"/>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3"/>
        <v>6</v>
      </c>
      <c r="T936" s="46">
        <f t="shared" si="202"/>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3"/>
        <v>7</v>
      </c>
      <c r="T937" s="46">
        <f t="shared" si="202"/>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3"/>
        <v>7</v>
      </c>
      <c r="T938" s="46" t="str">
        <f t="shared" si="202"/>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3"/>
        <v>7</v>
      </c>
      <c r="T939" s="46" t="str">
        <f t="shared" si="202"/>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3"/>
        <v>7</v>
      </c>
      <c r="T940" s="46" t="str">
        <f t="shared" si="202"/>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3"/>
        <v>7</v>
      </c>
      <c r="T941" s="46" t="str">
        <f t="shared" si="202"/>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3"/>
        <v>7</v>
      </c>
      <c r="T942" s="46" t="str">
        <f t="shared" si="202"/>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3"/>
        <v>7</v>
      </c>
      <c r="T943" s="46" t="str">
        <f t="shared" si="202"/>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3"/>
        <v>8</v>
      </c>
      <c r="T944" s="46">
        <f t="shared" si="202"/>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3"/>
        <v>9</v>
      </c>
      <c r="T945" s="46">
        <f t="shared" si="202"/>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3"/>
        <v>9</v>
      </c>
      <c r="T946" s="46" t="str">
        <f t="shared" si="202"/>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3"/>
        <v>10</v>
      </c>
      <c r="T947" s="46">
        <f t="shared" si="202"/>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3"/>
        <v>11</v>
      </c>
      <c r="T948" s="46">
        <f t="shared" si="202"/>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3"/>
        <v>12</v>
      </c>
      <c r="T949" s="46">
        <f t="shared" si="202"/>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3"/>
        <v>12</v>
      </c>
      <c r="T950" s="46" t="str">
        <f t="shared" si="202"/>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3"/>
        <v>12</v>
      </c>
      <c r="T951" s="46" t="str">
        <f t="shared" si="202"/>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3"/>
        <v>12</v>
      </c>
      <c r="T952" s="46" t="str">
        <f t="shared" si="202"/>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3"/>
        <v>12</v>
      </c>
      <c r="T953" s="46" t="str">
        <f t="shared" si="202"/>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3"/>
        <v>12</v>
      </c>
      <c r="T954" s="46" t="str">
        <f t="shared" si="202"/>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3"/>
        <v>12</v>
      </c>
      <c r="T955" s="46" t="str">
        <f t="shared" si="202"/>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3"/>
        <v>12</v>
      </c>
      <c r="T956" s="46" t="str">
        <f t="shared" si="202"/>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3"/>
        <v>12</v>
      </c>
      <c r="T957" s="46" t="str">
        <f t="shared" si="202"/>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3"/>
        <v>12</v>
      </c>
      <c r="T958" s="46" t="str">
        <f t="shared" si="202"/>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3"/>
        <v>12</v>
      </c>
      <c r="T959" s="46" t="str">
        <f t="shared" si="202"/>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3"/>
        <v>12</v>
      </c>
      <c r="T960" s="46" t="str">
        <f t="shared" si="202"/>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3"/>
        <v>12</v>
      </c>
      <c r="T961" s="46" t="str">
        <f t="shared" si="202"/>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3"/>
        <v>12</v>
      </c>
      <c r="T962" s="46" t="str">
        <f t="shared" si="202"/>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3"/>
        <v>13</v>
      </c>
      <c r="T963" s="46">
        <f t="shared" si="202"/>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3"/>
        <v>13</v>
      </c>
      <c r="T964" s="46" t="str">
        <f t="shared" si="202"/>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3"/>
        <v>13</v>
      </c>
      <c r="T965" s="46" t="str">
        <f t="shared" si="202"/>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3"/>
        <v>13</v>
      </c>
      <c r="T966" s="46" t="str">
        <f t="shared" si="202"/>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3"/>
        <v>13</v>
      </c>
      <c r="T967" s="46" t="str">
        <f t="shared" si="202"/>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3"/>
        <v>13</v>
      </c>
      <c r="T968" s="46" t="str">
        <f t="shared" ref="T968:T983" si="204">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5">IF(MAX(C969:F969,H969:K969)&gt;0,S968+1,S968)</f>
        <v>13</v>
      </c>
      <c r="T969" s="46" t="str">
        <f t="shared" si="204"/>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5"/>
        <v>13</v>
      </c>
      <c r="T970" s="46" t="str">
        <f t="shared" si="204"/>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5"/>
        <v>13</v>
      </c>
      <c r="T971" s="46" t="str">
        <f t="shared" si="204"/>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5"/>
        <v>13</v>
      </c>
      <c r="T972" s="46" t="str">
        <f t="shared" si="204"/>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5"/>
        <v>13</v>
      </c>
      <c r="T973" s="46" t="str">
        <f t="shared" si="204"/>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5"/>
        <v>13</v>
      </c>
      <c r="T974" s="46" t="str">
        <f t="shared" si="204"/>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5"/>
        <v>14</v>
      </c>
      <c r="T975" s="46">
        <f t="shared" si="204"/>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5"/>
        <v>14</v>
      </c>
      <c r="T976" s="46" t="str">
        <f t="shared" si="204"/>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5"/>
        <v>15</v>
      </c>
      <c r="T977" s="46">
        <f t="shared" si="204"/>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5"/>
        <v>15</v>
      </c>
      <c r="T978" s="46" t="str">
        <f t="shared" si="204"/>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5"/>
        <v>16</v>
      </c>
      <c r="T979" s="46">
        <f t="shared" si="204"/>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5"/>
        <v>16</v>
      </c>
      <c r="T980" s="46" t="str">
        <f t="shared" si="204"/>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5"/>
        <v>16</v>
      </c>
      <c r="T981" s="46" t="str">
        <f t="shared" si="204"/>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5"/>
        <v>16</v>
      </c>
      <c r="T982" s="46" t="str">
        <f t="shared" si="204"/>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5"/>
        <v>17</v>
      </c>
      <c r="T983" s="46">
        <f t="shared" si="204"/>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6">SUM(D457,D466,D475,D484,D493,D502,D629,D635)</f>
        <v>6780</v>
      </c>
      <c r="E988" s="787">
        <f t="shared" si="206"/>
        <v>6120</v>
      </c>
      <c r="F988" s="787">
        <f t="shared" si="206"/>
        <v>6600</v>
      </c>
      <c r="G988" s="1185"/>
      <c r="H988" s="787">
        <f>SUM(H457,H466,H475,H484,H493,H502,H629,H635)</f>
        <v>3349.9304625529576</v>
      </c>
      <c r="I988" s="787">
        <f t="shared" ref="I988:K988" si="207">SUM(I457,I466,I475,I484,I493,I502,I629,I635)</f>
        <v>3349.9304625529576</v>
      </c>
      <c r="J988" s="787">
        <f t="shared" si="207"/>
        <v>3349.9304625529576</v>
      </c>
      <c r="K988" s="787">
        <f t="shared" si="207"/>
        <v>2679.9443700423662</v>
      </c>
      <c r="L988" s="1185"/>
      <c r="M988" s="787">
        <f>SUM(M457,M466,M475,M484,M493,M502,M629,M635)</f>
        <v>-430.06953744704265</v>
      </c>
      <c r="N988" s="787">
        <f t="shared" ref="N988:P988" si="208">SUM(N457,N466,N475,N484,N493,N502,N629,N635)</f>
        <v>-910.06953744704265</v>
      </c>
      <c r="O988" s="787">
        <f t="shared" si="208"/>
        <v>-130.06953744704265</v>
      </c>
      <c r="P988" s="787">
        <f t="shared" si="208"/>
        <v>-1280.0556299576338</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09">SUM(D508,D514,D520,D526,D532,D538,D544,D550,D556,D562,D568,D574,D580,D586,D592,D605,D611,D623,D772:D773)</f>
        <v>8183</v>
      </c>
      <c r="E989" s="787">
        <f t="shared" si="209"/>
        <v>7967</v>
      </c>
      <c r="F989" s="787">
        <f t="shared" si="209"/>
        <v>10474</v>
      </c>
      <c r="G989" s="1185"/>
      <c r="H989" s="787">
        <f>SUM(H508,H514,H520,H526,H532,H538,H544,H550,H556,H562,H568,H574,H580,H586,H592,H605,H611,H623,H772:H773)</f>
        <v>10249.436373711667</v>
      </c>
      <c r="I989" s="787">
        <f t="shared" ref="I989:K989" si="210">SUM(I508,I514,I520,I526,I532,I538,I544,I550,I556,I562,I568,I574,I580,I586,I592,I605,I611,I623,I772:I773)</f>
        <v>10249.436373711667</v>
      </c>
      <c r="J989" s="787">
        <f t="shared" si="210"/>
        <v>10249.436373711667</v>
      </c>
      <c r="K989" s="787">
        <f t="shared" si="210"/>
        <v>8199.5490989693317</v>
      </c>
      <c r="L989" s="1185"/>
      <c r="M989" s="787">
        <f>SUM(M508,M514,M520,M526,M532,M538,M544,M550,M556,M562,M568,M574,M580,M586,M592,M605,M611,M623,M772:M773)</f>
        <v>3290.4363737116664</v>
      </c>
      <c r="N989" s="787">
        <f t="shared" ref="N989:P989" si="211">SUM(N508,N514,N520,N526,N532,N538,N544,N550,N556,N562,N568,N574,N580,N586,N592,N605,N611,N623,N772:N773)</f>
        <v>2066.4363737116664</v>
      </c>
      <c r="O989" s="787">
        <f t="shared" si="211"/>
        <v>2282.4363737116664</v>
      </c>
      <c r="P989" s="787">
        <f t="shared" si="211"/>
        <v>-2274.4509010306674</v>
      </c>
      <c r="R989" s="44"/>
      <c r="S989" s="46"/>
      <c r="T989" s="46"/>
      <c r="U989" s="1049">
        <v>989</v>
      </c>
      <c r="V989" s="46"/>
    </row>
    <row r="990" spans="1:22" ht="15.75" customHeight="1">
      <c r="A990" s="44" t="s">
        <v>703</v>
      </c>
      <c r="B990" s="1185"/>
      <c r="C990" s="787">
        <f>SUM(C599,C617)</f>
        <v>0</v>
      </c>
      <c r="D990" s="787">
        <f t="shared" ref="D990:F990" si="212">SUM(D599,D617)</f>
        <v>0</v>
      </c>
      <c r="E990" s="787">
        <f t="shared" si="212"/>
        <v>0</v>
      </c>
      <c r="F990" s="787">
        <f t="shared" si="212"/>
        <v>0</v>
      </c>
      <c r="G990" s="1185"/>
      <c r="H990" s="787">
        <f>SUM(H599,H617)</f>
        <v>0</v>
      </c>
      <c r="I990" s="787">
        <f t="shared" ref="I990:K990" si="213">SUM(I599,I617)</f>
        <v>0</v>
      </c>
      <c r="J990" s="787">
        <f t="shared" si="213"/>
        <v>0</v>
      </c>
      <c r="K990" s="787">
        <f t="shared" si="213"/>
        <v>0</v>
      </c>
      <c r="L990" s="1185"/>
      <c r="M990" s="787">
        <f>SUM(M599,M617)</f>
        <v>0</v>
      </c>
      <c r="N990" s="787">
        <f t="shared" ref="N990:P990" si="214">SUM(N599,N617)</f>
        <v>0</v>
      </c>
      <c r="O990" s="787">
        <f t="shared" si="214"/>
        <v>0</v>
      </c>
      <c r="P990" s="787">
        <f t="shared" si="214"/>
        <v>0</v>
      </c>
      <c r="R990" s="44"/>
      <c r="S990" s="46"/>
      <c r="T990" s="46"/>
      <c r="U990" s="1049">
        <v>990</v>
      </c>
      <c r="V990" s="46"/>
    </row>
    <row r="991" spans="1:22" ht="15.75" customHeight="1">
      <c r="A991" s="44" t="s">
        <v>704</v>
      </c>
      <c r="B991" s="1185"/>
      <c r="C991" s="787">
        <f t="shared" ref="C991:F991" si="215">SUM(C642)</f>
        <v>192</v>
      </c>
      <c r="D991" s="787">
        <f t="shared" si="215"/>
        <v>216</v>
      </c>
      <c r="E991" s="787">
        <f t="shared" si="215"/>
        <v>3408</v>
      </c>
      <c r="F991" s="787">
        <f t="shared" si="215"/>
        <v>2856</v>
      </c>
      <c r="G991" s="1185"/>
      <c r="H991" s="787">
        <f t="shared" ref="H991:K991" si="216">SUM(H642)</f>
        <v>0</v>
      </c>
      <c r="I991" s="787">
        <f t="shared" si="216"/>
        <v>0</v>
      </c>
      <c r="J991" s="787">
        <f t="shared" si="216"/>
        <v>0</v>
      </c>
      <c r="K991" s="787">
        <f t="shared" si="216"/>
        <v>0</v>
      </c>
      <c r="L991" s="1185"/>
      <c r="M991" s="787">
        <f t="shared" ref="M991:P991" si="217">SUM(M642)</f>
        <v>-192</v>
      </c>
      <c r="N991" s="787">
        <f t="shared" si="217"/>
        <v>-216</v>
      </c>
      <c r="O991" s="787">
        <f t="shared" si="217"/>
        <v>-3408</v>
      </c>
      <c r="P991" s="787">
        <f t="shared" si="217"/>
        <v>-2856</v>
      </c>
      <c r="R991" s="44"/>
      <c r="S991" s="46"/>
      <c r="T991" s="46"/>
      <c r="U991" s="1049">
        <v>991</v>
      </c>
      <c r="V991" s="46"/>
    </row>
    <row r="992" spans="1:22" ht="15.75" customHeight="1">
      <c r="A992" s="44" t="s">
        <v>144</v>
      </c>
      <c r="B992" s="1185"/>
      <c r="C992" s="787">
        <f>SUM(C774,C775,C776,C782:C783,C806)</f>
        <v>2160</v>
      </c>
      <c r="D992" s="787">
        <f t="shared" ref="D992:F992" si="218">SUM(D774,D775,D776,D782:D783,D806)</f>
        <v>3450</v>
      </c>
      <c r="E992" s="787">
        <f t="shared" si="218"/>
        <v>3440</v>
      </c>
      <c r="F992" s="787">
        <f t="shared" si="218"/>
        <v>4150</v>
      </c>
      <c r="G992" s="1181"/>
      <c r="H992" s="787">
        <f>SUM(H774,H775,H776,H782:H783,H806)</f>
        <v>2217.5</v>
      </c>
      <c r="I992" s="787">
        <f t="shared" ref="I992:K992" si="219">SUM(I774,I775,I776,I782:I783,I806)</f>
        <v>2487.5</v>
      </c>
      <c r="J992" s="787">
        <f t="shared" si="219"/>
        <v>2537.5</v>
      </c>
      <c r="K992" s="787">
        <f t="shared" si="219"/>
        <v>2180</v>
      </c>
      <c r="L992" s="1181"/>
      <c r="M992" s="787">
        <f>SUM(M774,M775,M776,M782:M783,M806)</f>
        <v>57.5</v>
      </c>
      <c r="N992" s="787">
        <f t="shared" ref="N992:P992" si="220">SUM(N774,N775,N776,N782:N783,N806)</f>
        <v>-962.5</v>
      </c>
      <c r="O992" s="787">
        <f t="shared" si="220"/>
        <v>-902.5</v>
      </c>
      <c r="P992" s="787">
        <f t="shared" si="220"/>
        <v>-1970</v>
      </c>
      <c r="R992" s="44"/>
      <c r="S992" s="46"/>
      <c r="T992" s="46"/>
      <c r="U992" s="1049">
        <v>992</v>
      </c>
      <c r="V992" s="46"/>
    </row>
    <row r="993" spans="1:22" ht="15.75" customHeight="1">
      <c r="A993" s="44" t="s">
        <v>53</v>
      </c>
      <c r="B993" s="1185"/>
      <c r="C993" s="787">
        <f t="shared" ref="C993:F993" si="221">SUM(C781,C790)</f>
        <v>0</v>
      </c>
      <c r="D993" s="787">
        <f t="shared" si="221"/>
        <v>0</v>
      </c>
      <c r="E993" s="787">
        <f t="shared" si="221"/>
        <v>0</v>
      </c>
      <c r="F993" s="787">
        <f t="shared" si="221"/>
        <v>0</v>
      </c>
      <c r="G993" s="1181"/>
      <c r="H993" s="787">
        <f t="shared" ref="H993:K993" si="222">SUM(H781,H790)</f>
        <v>1000.0000000000001</v>
      </c>
      <c r="I993" s="787">
        <f t="shared" si="222"/>
        <v>1000.0000000000001</v>
      </c>
      <c r="J993" s="787">
        <f t="shared" si="222"/>
        <v>1000.0000000000001</v>
      </c>
      <c r="K993" s="787">
        <f t="shared" si="222"/>
        <v>800</v>
      </c>
      <c r="L993" s="1181"/>
      <c r="M993" s="787">
        <f t="shared" ref="M993:P993" si="223">SUM(M781,M790)</f>
        <v>1000.0000000000001</v>
      </c>
      <c r="N993" s="787">
        <f t="shared" si="223"/>
        <v>1000.0000000000001</v>
      </c>
      <c r="O993" s="787">
        <f t="shared" si="223"/>
        <v>1000.0000000000001</v>
      </c>
      <c r="P993" s="787">
        <f t="shared" si="223"/>
        <v>800</v>
      </c>
      <c r="R993" s="44"/>
      <c r="S993" s="46"/>
      <c r="T993" s="46"/>
      <c r="U993" s="1049">
        <v>993</v>
      </c>
      <c r="V993" s="46"/>
    </row>
    <row r="994" spans="1:22" ht="15.75" customHeight="1">
      <c r="A994" s="44" t="s">
        <v>145</v>
      </c>
      <c r="B994" s="1185"/>
      <c r="C994" s="787">
        <f t="shared" ref="C994:F994" si="224">SUM(C784:C785,C791:C798)</f>
        <v>570</v>
      </c>
      <c r="D994" s="787">
        <f t="shared" si="224"/>
        <v>456</v>
      </c>
      <c r="E994" s="787">
        <f t="shared" si="224"/>
        <v>750</v>
      </c>
      <c r="F994" s="787">
        <f t="shared" si="224"/>
        <v>1070</v>
      </c>
      <c r="G994" s="1181"/>
      <c r="H994" s="787">
        <f t="shared" ref="H994:K994" si="225">SUM(H784:H785,H791:H798)</f>
        <v>570</v>
      </c>
      <c r="I994" s="787">
        <f t="shared" si="225"/>
        <v>456</v>
      </c>
      <c r="J994" s="787">
        <f t="shared" si="225"/>
        <v>750</v>
      </c>
      <c r="K994" s="787">
        <f t="shared" si="225"/>
        <v>1070</v>
      </c>
      <c r="L994" s="1181"/>
      <c r="M994" s="787">
        <f t="shared" ref="M994:P994" si="226">SUM(M784:M785,M791:M798)</f>
        <v>0</v>
      </c>
      <c r="N994" s="787">
        <f t="shared" si="226"/>
        <v>0</v>
      </c>
      <c r="O994" s="787">
        <f t="shared" si="226"/>
        <v>0</v>
      </c>
      <c r="P994" s="787">
        <f t="shared" si="226"/>
        <v>0</v>
      </c>
      <c r="R994" s="44"/>
      <c r="S994" s="46"/>
      <c r="T994" s="46"/>
      <c r="U994" s="1049">
        <v>994</v>
      </c>
      <c r="V994" s="46"/>
    </row>
    <row r="995" spans="1:22" ht="15.75" customHeight="1">
      <c r="A995" s="44" t="s">
        <v>146</v>
      </c>
      <c r="B995" s="1185"/>
      <c r="C995" s="787">
        <f t="shared" ref="C995:F995" si="227">SUM(C799,C800)</f>
        <v>920</v>
      </c>
      <c r="D995" s="787">
        <f t="shared" si="227"/>
        <v>1440</v>
      </c>
      <c r="E995" s="787">
        <f t="shared" si="227"/>
        <v>6300</v>
      </c>
      <c r="F995" s="787">
        <f t="shared" si="227"/>
        <v>11300</v>
      </c>
      <c r="G995" s="1181"/>
      <c r="H995" s="787">
        <f t="shared" ref="H995:K995" si="228">SUM(H799,H800)</f>
        <v>1100</v>
      </c>
      <c r="I995" s="787">
        <f t="shared" si="228"/>
        <v>1100</v>
      </c>
      <c r="J995" s="787">
        <f t="shared" si="228"/>
        <v>1100</v>
      </c>
      <c r="K995" s="787">
        <f t="shared" si="228"/>
        <v>880</v>
      </c>
      <c r="L995" s="1181"/>
      <c r="M995" s="787">
        <f t="shared" ref="M995:P995" si="229">SUM(M799,M800)</f>
        <v>180</v>
      </c>
      <c r="N995" s="787">
        <f t="shared" si="229"/>
        <v>-340</v>
      </c>
      <c r="O995" s="787">
        <f t="shared" si="229"/>
        <v>-5200</v>
      </c>
      <c r="P995" s="787">
        <f t="shared" si="229"/>
        <v>-10420</v>
      </c>
      <c r="R995" s="44"/>
      <c r="S995" s="46"/>
      <c r="T995" s="46"/>
      <c r="U995" s="1049">
        <v>995</v>
      </c>
      <c r="V995" s="46"/>
    </row>
    <row r="996" spans="1:22" ht="15.75" customHeight="1">
      <c r="A996" s="44" t="s">
        <v>147</v>
      </c>
      <c r="B996" s="1185"/>
      <c r="C996" s="787">
        <f t="shared" ref="C996:F996" si="230">SUM(C801)</f>
        <v>500</v>
      </c>
      <c r="D996" s="787">
        <f t="shared" si="230"/>
        <v>2000</v>
      </c>
      <c r="E996" s="787">
        <f t="shared" si="230"/>
        <v>5000</v>
      </c>
      <c r="F996" s="787">
        <f t="shared" si="230"/>
        <v>8000</v>
      </c>
      <c r="G996" s="1185"/>
      <c r="H996" s="787">
        <f t="shared" ref="H996:K996" si="231">SUM(H801)</f>
        <v>1500</v>
      </c>
      <c r="I996" s="787">
        <f t="shared" si="231"/>
        <v>1500</v>
      </c>
      <c r="J996" s="787">
        <f t="shared" si="231"/>
        <v>1500</v>
      </c>
      <c r="K996" s="787">
        <f t="shared" si="231"/>
        <v>1200</v>
      </c>
      <c r="L996" s="1185"/>
      <c r="M996" s="787">
        <f t="shared" ref="M996:P996" si="232">SUM(M801)</f>
        <v>1000</v>
      </c>
      <c r="N996" s="787">
        <f t="shared" si="232"/>
        <v>-500</v>
      </c>
      <c r="O996" s="787">
        <f t="shared" si="232"/>
        <v>-3500</v>
      </c>
      <c r="P996" s="787">
        <f t="shared" si="232"/>
        <v>-6800</v>
      </c>
      <c r="R996" s="44"/>
      <c r="S996" s="46"/>
      <c r="T996" s="46"/>
      <c r="U996" s="1049">
        <v>996</v>
      </c>
      <c r="V996" s="46"/>
    </row>
    <row r="997" spans="1:22" ht="15.75" customHeight="1">
      <c r="A997" s="473" t="s">
        <v>407</v>
      </c>
      <c r="B997" s="1185"/>
      <c r="C997" s="787">
        <f>SUM(C804)</f>
        <v>0</v>
      </c>
      <c r="D997" s="787">
        <f t="shared" ref="D997:F997" si="233">SUM(D804)</f>
        <v>0</v>
      </c>
      <c r="E997" s="787">
        <f t="shared" si="233"/>
        <v>0</v>
      </c>
      <c r="F997" s="787">
        <f t="shared" si="233"/>
        <v>0</v>
      </c>
      <c r="G997" s="1185"/>
      <c r="H997" s="787">
        <f>SUM(H804)</f>
        <v>0</v>
      </c>
      <c r="I997" s="787">
        <f t="shared" ref="I997:K997" si="234">SUM(I804)</f>
        <v>0</v>
      </c>
      <c r="J997" s="787">
        <f t="shared" si="234"/>
        <v>0</v>
      </c>
      <c r="K997" s="787">
        <f t="shared" si="234"/>
        <v>0</v>
      </c>
      <c r="L997" s="1185"/>
      <c r="M997" s="787">
        <f>SUM(M804)</f>
        <v>0</v>
      </c>
      <c r="N997" s="787">
        <f t="shared" ref="N997:P997" si="235">SUM(N804)</f>
        <v>0</v>
      </c>
      <c r="O997" s="787">
        <f t="shared" si="235"/>
        <v>0</v>
      </c>
      <c r="P997" s="787">
        <f t="shared" si="235"/>
        <v>0</v>
      </c>
      <c r="R997" s="44"/>
      <c r="S997" s="46"/>
      <c r="T997" s="46"/>
      <c r="U997" s="1049">
        <v>997</v>
      </c>
      <c r="V997" s="46"/>
    </row>
    <row r="998" spans="1:22" ht="15.75" customHeight="1">
      <c r="A998" s="473" t="s">
        <v>1164</v>
      </c>
      <c r="B998" s="1185"/>
      <c r="C998" s="787">
        <f>SUM(C802,C803)</f>
        <v>1680</v>
      </c>
      <c r="D998" s="787">
        <f t="shared" ref="D998:F998" si="236">SUM(D802,D803)</f>
        <v>1845</v>
      </c>
      <c r="E998" s="787">
        <f t="shared" si="236"/>
        <v>4073</v>
      </c>
      <c r="F998" s="787">
        <f t="shared" si="236"/>
        <v>10800</v>
      </c>
      <c r="G998" s="1185"/>
      <c r="H998" s="787">
        <f>SUM(H802,H803)</f>
        <v>740</v>
      </c>
      <c r="I998" s="787">
        <f t="shared" ref="I998:K998" si="237">SUM(I802,I803)</f>
        <v>740</v>
      </c>
      <c r="J998" s="787">
        <f t="shared" si="237"/>
        <v>740</v>
      </c>
      <c r="K998" s="787">
        <f t="shared" si="237"/>
        <v>592</v>
      </c>
      <c r="L998" s="1185"/>
      <c r="M998" s="787">
        <f>SUM(M802,M803)</f>
        <v>-940</v>
      </c>
      <c r="N998" s="787">
        <f t="shared" ref="N998:P998" si="238">SUM(N802,N803)</f>
        <v>-1105</v>
      </c>
      <c r="O998" s="787">
        <f t="shared" si="238"/>
        <v>-3333</v>
      </c>
      <c r="P998" s="787">
        <f t="shared" si="238"/>
        <v>-10208</v>
      </c>
      <c r="R998" s="44"/>
      <c r="S998" s="46"/>
      <c r="T998" s="46"/>
      <c r="U998" s="1049">
        <v>998</v>
      </c>
      <c r="V998" s="46"/>
    </row>
    <row r="999" spans="1:22" ht="15.75" customHeight="1">
      <c r="A999" s="473" t="s">
        <v>408</v>
      </c>
      <c r="B999" s="1185"/>
      <c r="C999" s="787">
        <f>SUM(C805,C809:C810)</f>
        <v>2472</v>
      </c>
      <c r="D999" s="787">
        <f t="shared" ref="D999:F999" si="239">SUM(D805,D809:D810)</f>
        <v>3100</v>
      </c>
      <c r="E999" s="787">
        <f t="shared" si="239"/>
        <v>4066</v>
      </c>
      <c r="F999" s="787">
        <f t="shared" si="239"/>
        <v>7300</v>
      </c>
      <c r="G999" s="1185"/>
      <c r="H999" s="787">
        <f>SUM(H805,H809:H810)</f>
        <v>0</v>
      </c>
      <c r="I999" s="787">
        <f t="shared" ref="I999:K999" si="240">SUM(I805,I809:I810)</f>
        <v>0</v>
      </c>
      <c r="J999" s="787">
        <f t="shared" si="240"/>
        <v>0</v>
      </c>
      <c r="K999" s="787">
        <f t="shared" si="240"/>
        <v>0</v>
      </c>
      <c r="L999" s="1185"/>
      <c r="M999" s="787">
        <f>SUM(M805,M809:M810)</f>
        <v>-2472</v>
      </c>
      <c r="N999" s="787">
        <f t="shared" ref="N999:P999" si="241">SUM(N805,N809:N810)</f>
        <v>-3100</v>
      </c>
      <c r="O999" s="787">
        <f t="shared" si="241"/>
        <v>-4066</v>
      </c>
      <c r="P999" s="787">
        <f t="shared" si="241"/>
        <v>-7300</v>
      </c>
      <c r="R999" s="44"/>
      <c r="S999" s="46"/>
      <c r="T999" s="46"/>
      <c r="U999" s="1049">
        <v>999</v>
      </c>
      <c r="V999" s="46"/>
    </row>
    <row r="1000" spans="1:22" ht="15.75" customHeight="1">
      <c r="A1000" s="473" t="s">
        <v>705</v>
      </c>
      <c r="B1000" s="1185"/>
      <c r="C1000" s="787">
        <f t="shared" ref="C1000:F1001" si="242">SUM(C807)</f>
        <v>0</v>
      </c>
      <c r="D1000" s="787">
        <f t="shared" si="242"/>
        <v>0</v>
      </c>
      <c r="E1000" s="787">
        <f t="shared" si="242"/>
        <v>0</v>
      </c>
      <c r="F1000" s="787">
        <f t="shared" si="242"/>
        <v>0</v>
      </c>
      <c r="G1000" s="1185"/>
      <c r="H1000" s="787">
        <f t="shared" ref="H1000:K1000" si="243">SUM(H807)</f>
        <v>3084.1666666666674</v>
      </c>
      <c r="I1000" s="787">
        <f t="shared" si="243"/>
        <v>3084.1666666666674</v>
      </c>
      <c r="J1000" s="787">
        <f t="shared" si="243"/>
        <v>3084.1666666666674</v>
      </c>
      <c r="K1000" s="787">
        <f t="shared" si="243"/>
        <v>2467.3333333333339</v>
      </c>
      <c r="L1000" s="1185"/>
      <c r="M1000" s="787">
        <f t="shared" ref="M1000:P1000" si="244">SUM(M807)</f>
        <v>3084.1666666666674</v>
      </c>
      <c r="N1000" s="787">
        <f t="shared" si="244"/>
        <v>3084.1666666666674</v>
      </c>
      <c r="O1000" s="787">
        <f t="shared" si="244"/>
        <v>3084.1666666666674</v>
      </c>
      <c r="P1000" s="787">
        <f t="shared" si="244"/>
        <v>2467.3333333333339</v>
      </c>
      <c r="R1000" s="44"/>
      <c r="S1000" s="46"/>
      <c r="T1000" s="46"/>
      <c r="U1000" s="1049">
        <v>1000</v>
      </c>
      <c r="V1000" s="46"/>
    </row>
    <row r="1001" spans="1:22" ht="15.75" customHeight="1">
      <c r="A1001" s="473" t="s">
        <v>706</v>
      </c>
      <c r="B1001" s="1185"/>
      <c r="C1001" s="787">
        <f t="shared" si="242"/>
        <v>0</v>
      </c>
      <c r="D1001" s="787">
        <f t="shared" si="242"/>
        <v>0</v>
      </c>
      <c r="E1001" s="787">
        <f t="shared" si="242"/>
        <v>0</v>
      </c>
      <c r="F1001" s="787">
        <f t="shared" si="242"/>
        <v>0</v>
      </c>
      <c r="G1001" s="1185"/>
      <c r="H1001" s="787">
        <f t="shared" ref="H1001:K1001" si="245">SUM(H808)</f>
        <v>17340</v>
      </c>
      <c r="I1001" s="787">
        <f t="shared" si="245"/>
        <v>17340</v>
      </c>
      <c r="J1001" s="787">
        <f t="shared" si="245"/>
        <v>17340</v>
      </c>
      <c r="K1001" s="787">
        <f t="shared" si="245"/>
        <v>13872</v>
      </c>
      <c r="L1001" s="1185"/>
      <c r="M1001" s="787">
        <f t="shared" ref="M1001:P1001" si="246">SUM(M808)</f>
        <v>17340</v>
      </c>
      <c r="N1001" s="787">
        <f t="shared" si="246"/>
        <v>17340</v>
      </c>
      <c r="O1001" s="787">
        <f t="shared" si="246"/>
        <v>17340</v>
      </c>
      <c r="P1001" s="787">
        <f t="shared" si="246"/>
        <v>13872</v>
      </c>
      <c r="R1001" s="44"/>
      <c r="S1001" s="46"/>
      <c r="T1001" s="46"/>
      <c r="U1001" s="1049">
        <v>1001</v>
      </c>
      <c r="V1001" s="46"/>
    </row>
    <row r="1002" spans="1:22" ht="15.75" customHeight="1">
      <c r="A1002" s="44" t="s">
        <v>409</v>
      </c>
      <c r="B1002" s="1185"/>
      <c r="C1002" s="787">
        <f t="shared" ref="C1002:F1002" si="247">C985-SUM(C988:C999)</f>
        <v>11367</v>
      </c>
      <c r="D1002" s="787">
        <f t="shared" si="247"/>
        <v>15495</v>
      </c>
      <c r="E1002" s="787">
        <f t="shared" si="247"/>
        <v>12044</v>
      </c>
      <c r="F1002" s="787">
        <f t="shared" si="247"/>
        <v>34065.75</v>
      </c>
      <c r="G1002" s="1185"/>
      <c r="H1002" s="787">
        <f t="shared" ref="H1002:K1002" si="248">H985-SUM(H988:H999)</f>
        <v>-13976.866836264624</v>
      </c>
      <c r="I1002" s="787">
        <f t="shared" si="248"/>
        <v>-10332.866836264624</v>
      </c>
      <c r="J1002" s="787">
        <f t="shared" si="248"/>
        <v>-15126.866836264624</v>
      </c>
      <c r="K1002" s="787">
        <f t="shared" si="248"/>
        <v>5168.506530988303</v>
      </c>
      <c r="L1002" s="1185"/>
      <c r="M1002" s="787">
        <f t="shared" ref="M1002:P1002" si="249">M985-SUM(M988:M999)</f>
        <v>-743.866836264624</v>
      </c>
      <c r="N1002" s="787">
        <f t="shared" si="249"/>
        <v>4782.133163735376</v>
      </c>
      <c r="O1002" s="787">
        <f t="shared" si="249"/>
        <v>15424.133163735376</v>
      </c>
      <c r="P1002" s="787">
        <f t="shared" si="249"/>
        <v>22496.756530988299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0">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1.5016169364881694E-2</v>
      </c>
      <c r="D1045" s="874">
        <f t="shared" ref="D1045:D1055" si="254">IF($A1045="","",LOOKUP($B1045,$T$820:$T$898,M$820:M$898))</f>
        <v>0</v>
      </c>
      <c r="E1045" s="874">
        <f t="shared" ref="E1045:E1055" si="255">IF($A1045="","",LOOKUP($B1045,$T$820:$T$898,D$820:D$898))</f>
        <v>6.0064677459526775E-2</v>
      </c>
      <c r="F1045" s="874">
        <f t="shared" ref="F1045:F1055" si="256">IF($A1045="","",LOOKUP($B1045,$T$820:$T$898,N$820:N$898))</f>
        <v>0</v>
      </c>
      <c r="G1045" s="830"/>
      <c r="H1045" s="1229">
        <f t="shared" ref="H1045:H1055" si="257">IF($A1045="","",LOOKUP($B1045,$T$820:$T$898,E$820:E$898))</f>
        <v>7.5080846824408465E-2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 t="shared" si="250"/>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 t="shared" si="250"/>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 t="shared" si="250"/>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 t="shared" si="250"/>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 t="shared" si="250"/>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 t="shared" si="250"/>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 t="shared" si="250"/>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 t="shared" si="250"/>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 t="shared" si="250"/>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 t="shared" si="250"/>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 t="shared" si="250"/>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 t="shared" si="250"/>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 t="shared" si="250"/>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 t="shared" si="250"/>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 t="shared" si="250"/>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 t="shared" si="250"/>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 t="shared" si="250"/>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 t="shared" si="250"/>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 t="shared" si="250"/>
        <v/>
      </c>
      <c r="N1063" s="830"/>
      <c r="O1063" s="830"/>
      <c r="P1063" s="830"/>
      <c r="Q1063" s="436"/>
      <c r="R1063" s="830" t="str">
        <f t="shared" si="251"/>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0">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1">IF($A1073="","",LOOKUP($B1073,$T$904:$T$983,C$904:C$983))</f>
        <v>0</v>
      </c>
      <c r="D1073" s="1105">
        <f t="shared" ref="D1073:D1088" si="272">IF($A1073="","",LOOKUP($B1073,$T$904:$T$983,M$904:M$983))</f>
        <v>0</v>
      </c>
      <c r="E1073" s="1105">
        <f t="shared" ref="E1073:E1088" si="273">IF($A1073="","",LOOKUP($B1073,$T$904:$T$983,D$904:D$983))</f>
        <v>10</v>
      </c>
      <c r="F1073" s="1105">
        <f t="shared" ref="F1073:F1088" si="274">IF($A1073="","",LOOKUP($B1073,$T$904:$T$983,N$904:N$983))</f>
        <v>0</v>
      </c>
      <c r="G1073" s="830"/>
      <c r="H1073" s="1212">
        <f t="shared" ref="H1073:H1088" si="275">IF($A1073="","",LOOKUP($B1073,$T$904:$T$983,E$904:E$983))</f>
        <v>30</v>
      </c>
      <c r="I1073" s="1212">
        <f t="shared" ref="I1073:I1088" si="276">IF($A1073="","",LOOKUP($B1073,$T$904:$T$983,O$904:O$983))</f>
        <v>0</v>
      </c>
      <c r="J1073" s="1212">
        <f t="shared" ref="J1073:J1088" si="277">IF($A1073="","",LOOKUP($B1073,$T$904:$T$983,F$904:F$983))</f>
        <v>50</v>
      </c>
      <c r="K1073" s="1212">
        <f t="shared" ref="K1073:K1088" si="278">IF($A1073="","",LOOKUP($B1073,$T$904:$T$983,P$904:P$983))</f>
        <v>0</v>
      </c>
      <c r="L1073" s="830"/>
      <c r="M1073" s="994" t="str">
        <f t="shared" si="270"/>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1"/>
        <v>0</v>
      </c>
      <c r="D1074" s="1105">
        <f t="shared" si="272"/>
        <v>0</v>
      </c>
      <c r="E1074" s="1105">
        <f t="shared" si="273"/>
        <v>1250</v>
      </c>
      <c r="F1074" s="1105">
        <f t="shared" si="274"/>
        <v>0</v>
      </c>
      <c r="G1074" s="830"/>
      <c r="H1074" s="1212">
        <f t="shared" si="275"/>
        <v>6000</v>
      </c>
      <c r="I1074" s="1212">
        <f t="shared" si="276"/>
        <v>-1500</v>
      </c>
      <c r="J1074" s="1212">
        <f t="shared" si="277"/>
        <v>20000</v>
      </c>
      <c r="K1074" s="1212">
        <f t="shared" si="278"/>
        <v>-7500</v>
      </c>
      <c r="L1074" s="830"/>
      <c r="M1074" s="994" t="str">
        <f t="shared" si="270"/>
        <v/>
      </c>
      <c r="N1074" s="830"/>
      <c r="O1074" s="830"/>
      <c r="P1074" s="830"/>
      <c r="Q1074" s="436"/>
      <c r="R1074" s="830" t="str">
        <f t="shared" ref="R1074:R1099" si="279">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1"/>
        <v>0</v>
      </c>
      <c r="D1075" s="1105">
        <f t="shared" si="272"/>
        <v>0</v>
      </c>
      <c r="E1075" s="1105">
        <f t="shared" si="273"/>
        <v>750</v>
      </c>
      <c r="F1075" s="1105">
        <f t="shared" si="274"/>
        <v>0</v>
      </c>
      <c r="G1075" s="830"/>
      <c r="H1075" s="1212">
        <f t="shared" si="275"/>
        <v>750</v>
      </c>
      <c r="I1075" s="1212">
        <f t="shared" si="276"/>
        <v>750</v>
      </c>
      <c r="J1075" s="1212">
        <f t="shared" si="277"/>
        <v>7500</v>
      </c>
      <c r="K1075" s="1212">
        <f t="shared" si="278"/>
        <v>2250</v>
      </c>
      <c r="L1075" s="830"/>
      <c r="M1075" s="994" t="str">
        <f t="shared" si="270"/>
        <v/>
      </c>
      <c r="N1075" s="830"/>
      <c r="O1075" s="830"/>
      <c r="P1075" s="830"/>
      <c r="Q1075" s="436"/>
      <c r="R1075" s="830" t="str">
        <f t="shared" si="279"/>
        <v/>
      </c>
      <c r="S1075" s="46"/>
      <c r="T1075" s="46"/>
      <c r="U1075" s="1049">
        <v>1075</v>
      </c>
      <c r="V1075" s="46"/>
    </row>
    <row r="1076" spans="1:22" ht="15.75" customHeight="1">
      <c r="A1076" s="1228" t="str">
        <f t="shared" si="269"/>
        <v>Maize: kg produced</v>
      </c>
      <c r="B1076" s="1202">
        <v>5</v>
      </c>
      <c r="C1076" s="1105">
        <f t="shared" si="271"/>
        <v>0</v>
      </c>
      <c r="D1076" s="1105">
        <f t="shared" si="272"/>
        <v>0</v>
      </c>
      <c r="E1076" s="1105">
        <f t="shared" si="273"/>
        <v>0</v>
      </c>
      <c r="F1076" s="1105">
        <f t="shared" si="274"/>
        <v>0</v>
      </c>
      <c r="G1076" s="830"/>
      <c r="H1076" s="1212">
        <f t="shared" si="275"/>
        <v>0</v>
      </c>
      <c r="I1076" s="1212">
        <f t="shared" si="276"/>
        <v>0</v>
      </c>
      <c r="J1076" s="1212">
        <f t="shared" si="277"/>
        <v>13609.75</v>
      </c>
      <c r="K1076" s="1212">
        <f t="shared" si="278"/>
        <v>-13609.75</v>
      </c>
      <c r="L1076" s="830"/>
      <c r="M1076" s="994">
        <f t="shared" si="270"/>
        <v>10</v>
      </c>
      <c r="N1076" s="830"/>
      <c r="O1076" s="830"/>
      <c r="P1076" s="830"/>
      <c r="Q1076" s="436"/>
      <c r="R1076" s="830">
        <f t="shared" si="279"/>
        <v>10</v>
      </c>
      <c r="S1076" s="46"/>
      <c r="T1076" s="46"/>
      <c r="U1076" s="1049">
        <v>1076</v>
      </c>
      <c r="V1076" s="46"/>
    </row>
    <row r="1077" spans="1:22" ht="15.75" customHeight="1">
      <c r="A1077" s="1228" t="str">
        <f t="shared" si="269"/>
        <v>Onions: kg produced</v>
      </c>
      <c r="B1077" s="1202">
        <v>6</v>
      </c>
      <c r="C1077" s="1105">
        <f t="shared" si="271"/>
        <v>0</v>
      </c>
      <c r="D1077" s="1105">
        <f t="shared" si="272"/>
        <v>0</v>
      </c>
      <c r="E1077" s="1105">
        <f t="shared" si="273"/>
        <v>0</v>
      </c>
      <c r="F1077" s="1105">
        <f t="shared" si="274"/>
        <v>0</v>
      </c>
      <c r="G1077" s="830"/>
      <c r="H1077" s="1212">
        <f t="shared" si="275"/>
        <v>0</v>
      </c>
      <c r="I1077" s="1212">
        <f t="shared" si="276"/>
        <v>0</v>
      </c>
      <c r="J1077" s="1212">
        <f t="shared" si="277"/>
        <v>420</v>
      </c>
      <c r="K1077" s="1212">
        <f t="shared" si="278"/>
        <v>0</v>
      </c>
      <c r="L1077" s="830"/>
      <c r="M1077" s="994">
        <f t="shared" si="270"/>
        <v>14</v>
      </c>
      <c r="N1077" s="830"/>
      <c r="O1077" s="830"/>
      <c r="P1077" s="830"/>
      <c r="Q1077" s="436"/>
      <c r="R1077" s="830">
        <f t="shared" si="279"/>
        <v>14</v>
      </c>
      <c r="S1077" s="46"/>
      <c r="T1077" s="46"/>
      <c r="U1077" s="1049">
        <v>1077</v>
      </c>
      <c r="V1077" s="46"/>
    </row>
    <row r="1078" spans="1:22" ht="15.75" customHeight="1">
      <c r="A1078" s="1228" t="str">
        <f t="shared" si="269"/>
        <v>Beans: kg produced</v>
      </c>
      <c r="B1078" s="1202">
        <v>7</v>
      </c>
      <c r="C1078" s="1105">
        <f t="shared" si="271"/>
        <v>0</v>
      </c>
      <c r="D1078" s="1105">
        <f t="shared" si="272"/>
        <v>0</v>
      </c>
      <c r="E1078" s="1105">
        <f t="shared" si="273"/>
        <v>0</v>
      </c>
      <c r="F1078" s="1105">
        <f t="shared" si="274"/>
        <v>0</v>
      </c>
      <c r="G1078" s="830"/>
      <c r="H1078" s="1212">
        <f t="shared" si="275"/>
        <v>20</v>
      </c>
      <c r="I1078" s="1212">
        <f t="shared" si="276"/>
        <v>80</v>
      </c>
      <c r="J1078" s="1212">
        <f t="shared" si="277"/>
        <v>20</v>
      </c>
      <c r="K1078" s="1212">
        <f t="shared" si="278"/>
        <v>80</v>
      </c>
      <c r="L1078" s="830"/>
      <c r="M1078" s="994">
        <f t="shared" si="270"/>
        <v>15</v>
      </c>
      <c r="N1078" s="830"/>
      <c r="O1078" s="830"/>
      <c r="P1078" s="830"/>
      <c r="Q1078" s="436"/>
      <c r="R1078" s="830">
        <f t="shared" si="279"/>
        <v>15</v>
      </c>
      <c r="S1078" s="46"/>
      <c r="T1078" s="46"/>
      <c r="U1078" s="1049">
        <v>1078</v>
      </c>
      <c r="V1078" s="46"/>
    </row>
    <row r="1079" spans="1:22" ht="15.75" customHeight="1">
      <c r="A1079" s="1228" t="str">
        <f t="shared" si="269"/>
        <v xml:space="preserve">Other root crops: Beetroot </v>
      </c>
      <c r="B1079" s="1202">
        <v>8</v>
      </c>
      <c r="C1079" s="1105">
        <f t="shared" si="271"/>
        <v>0</v>
      </c>
      <c r="D1079" s="1105">
        <f t="shared" si="272"/>
        <v>0</v>
      </c>
      <c r="E1079" s="1105">
        <f t="shared" si="273"/>
        <v>0</v>
      </c>
      <c r="F1079" s="1105">
        <f t="shared" si="274"/>
        <v>0</v>
      </c>
      <c r="G1079" s="830"/>
      <c r="H1079" s="1212">
        <f t="shared" si="275"/>
        <v>35</v>
      </c>
      <c r="I1079" s="1212">
        <f t="shared" si="276"/>
        <v>-35</v>
      </c>
      <c r="J1079" s="1212">
        <f t="shared" si="277"/>
        <v>126</v>
      </c>
      <c r="K1079" s="1212">
        <f t="shared" si="278"/>
        <v>-126</v>
      </c>
      <c r="L1079" s="830"/>
      <c r="M1079" s="994">
        <f t="shared" si="270"/>
        <v>22</v>
      </c>
      <c r="N1079" s="830"/>
      <c r="O1079" s="830"/>
      <c r="P1079" s="830"/>
      <c r="Q1079" s="436"/>
      <c r="R1079" s="830">
        <f t="shared" si="279"/>
        <v>22</v>
      </c>
      <c r="S1079" s="46"/>
      <c r="T1079" s="46"/>
      <c r="U1079" s="1049">
        <v>1079</v>
      </c>
      <c r="V1079" s="46"/>
    </row>
    <row r="1080" spans="1:22" ht="15.75" customHeight="1">
      <c r="A1080" s="1228" t="str">
        <f t="shared" si="269"/>
        <v xml:space="preserve">Tomato: </v>
      </c>
      <c r="B1080" s="1202">
        <v>9</v>
      </c>
      <c r="C1080" s="1105">
        <f t="shared" si="271"/>
        <v>0</v>
      </c>
      <c r="D1080" s="1105">
        <f t="shared" si="272"/>
        <v>0</v>
      </c>
      <c r="E1080" s="1105">
        <f t="shared" si="273"/>
        <v>0</v>
      </c>
      <c r="F1080" s="1105">
        <f t="shared" si="274"/>
        <v>0</v>
      </c>
      <c r="G1080" s="830"/>
      <c r="H1080" s="1212">
        <f t="shared" si="275"/>
        <v>50</v>
      </c>
      <c r="I1080" s="1212">
        <f t="shared" si="276"/>
        <v>-50</v>
      </c>
      <c r="J1080" s="1212">
        <f t="shared" si="277"/>
        <v>50</v>
      </c>
      <c r="K1080" s="1212">
        <f t="shared" si="278"/>
        <v>-50</v>
      </c>
      <c r="L1080" s="830"/>
      <c r="M1080" s="994">
        <f t="shared" si="270"/>
        <v>23</v>
      </c>
      <c r="N1080" s="830"/>
      <c r="O1080" s="830"/>
      <c r="P1080" s="830"/>
      <c r="Q1080" s="436"/>
      <c r="R1080" s="830">
        <f t="shared" si="279"/>
        <v>23</v>
      </c>
      <c r="S1080" s="46"/>
      <c r="T1080" s="46"/>
      <c r="U1080" s="1049">
        <v>1080</v>
      </c>
      <c r="V1080" s="46"/>
    </row>
    <row r="1081" spans="1:22" ht="15.75" customHeight="1">
      <c r="A1081" s="1228" t="str">
        <f t="shared" si="269"/>
        <v>Leafy green vegetables (spinach etc)</v>
      </c>
      <c r="B1081" s="1202">
        <v>10</v>
      </c>
      <c r="C1081" s="1105">
        <f t="shared" si="271"/>
        <v>0</v>
      </c>
      <c r="D1081" s="1105">
        <f t="shared" si="272"/>
        <v>0</v>
      </c>
      <c r="E1081" s="1105">
        <f t="shared" si="273"/>
        <v>35</v>
      </c>
      <c r="F1081" s="1105">
        <f t="shared" si="274"/>
        <v>-35</v>
      </c>
      <c r="G1081" s="830"/>
      <c r="H1081" s="1212">
        <f t="shared" si="275"/>
        <v>203</v>
      </c>
      <c r="I1081" s="1212">
        <f t="shared" si="276"/>
        <v>-203</v>
      </c>
      <c r="J1081" s="1212">
        <f t="shared" si="277"/>
        <v>231</v>
      </c>
      <c r="K1081" s="1212">
        <f t="shared" si="278"/>
        <v>-231</v>
      </c>
      <c r="L1081" s="830"/>
      <c r="M1081" s="994">
        <f t="shared" si="270"/>
        <v>25</v>
      </c>
      <c r="N1081" s="830"/>
      <c r="O1081" s="830"/>
      <c r="P1081" s="830"/>
      <c r="Q1081" s="436"/>
      <c r="R1081" s="830">
        <f t="shared" si="279"/>
        <v>25</v>
      </c>
      <c r="S1081" s="46"/>
      <c r="T1081" s="46"/>
      <c r="U1081" s="1049">
        <v>1081</v>
      </c>
      <c r="V1081" s="46"/>
    </row>
    <row r="1082" spans="1:22" ht="15.75" customHeight="1">
      <c r="A1082" s="1228" t="str">
        <f t="shared" si="269"/>
        <v>Other crop: pumpkin</v>
      </c>
      <c r="B1082" s="1202">
        <v>11</v>
      </c>
      <c r="C1082" s="1105">
        <f t="shared" si="271"/>
        <v>0</v>
      </c>
      <c r="D1082" s="1105">
        <f t="shared" si="272"/>
        <v>0</v>
      </c>
      <c r="E1082" s="1105">
        <f t="shared" si="273"/>
        <v>0</v>
      </c>
      <c r="F1082" s="1105">
        <f t="shared" si="274"/>
        <v>0</v>
      </c>
      <c r="G1082" s="830"/>
      <c r="H1082" s="1212">
        <f t="shared" si="275"/>
        <v>875</v>
      </c>
      <c r="I1082" s="1212">
        <f t="shared" si="276"/>
        <v>-875</v>
      </c>
      <c r="J1082" s="1212">
        <f t="shared" si="277"/>
        <v>625</v>
      </c>
      <c r="K1082" s="1212">
        <f t="shared" si="278"/>
        <v>-625</v>
      </c>
      <c r="L1082" s="830"/>
      <c r="M1082" s="994">
        <f t="shared" si="270"/>
        <v>26</v>
      </c>
      <c r="N1082" s="830"/>
      <c r="O1082" s="830"/>
      <c r="P1082" s="830"/>
      <c r="Q1082" s="436"/>
      <c r="R1082" s="830">
        <f t="shared" si="279"/>
        <v>26</v>
      </c>
      <c r="S1082" s="46"/>
      <c r="T1082" s="46"/>
      <c r="U1082" s="1049">
        <v>1082</v>
      </c>
      <c r="V1082" s="46"/>
    </row>
    <row r="1083" spans="1:22" ht="15.75" customHeight="1">
      <c r="A1083" s="1228" t="str">
        <f t="shared" si="269"/>
        <v>Other crop: Carrots</v>
      </c>
      <c r="B1083" s="1202">
        <v>12</v>
      </c>
      <c r="C1083" s="1105">
        <f t="shared" si="271"/>
        <v>0</v>
      </c>
      <c r="D1083" s="1105">
        <f t="shared" si="272"/>
        <v>0</v>
      </c>
      <c r="E1083" s="1105">
        <f t="shared" si="273"/>
        <v>0</v>
      </c>
      <c r="F1083" s="1105">
        <f t="shared" si="274"/>
        <v>0</v>
      </c>
      <c r="G1083" s="830"/>
      <c r="H1083" s="1212">
        <f t="shared" si="275"/>
        <v>70</v>
      </c>
      <c r="I1083" s="1212">
        <f t="shared" si="276"/>
        <v>0</v>
      </c>
      <c r="J1083" s="1212">
        <f t="shared" si="277"/>
        <v>245</v>
      </c>
      <c r="K1083" s="1212">
        <f t="shared" si="278"/>
        <v>0</v>
      </c>
      <c r="L1083" s="830"/>
      <c r="M1083" s="994">
        <f t="shared" si="270"/>
        <v>27</v>
      </c>
      <c r="N1083" s="830"/>
      <c r="O1083" s="830"/>
      <c r="P1083" s="830"/>
      <c r="Q1083" s="436"/>
      <c r="R1083" s="830">
        <f t="shared" si="279"/>
        <v>27</v>
      </c>
      <c r="S1083" s="46"/>
      <c r="T1083" s="46"/>
      <c r="U1083" s="1049">
        <v>1083</v>
      </c>
      <c r="V1083" s="46"/>
    </row>
    <row r="1084" spans="1:22" ht="15.75" customHeight="1">
      <c r="A1084" s="1228" t="str">
        <f t="shared" si="269"/>
        <v>WILD FOODS -- see worksheet Data 3</v>
      </c>
      <c r="B1084" s="1202">
        <v>13</v>
      </c>
      <c r="C1084" s="1105">
        <f t="shared" si="271"/>
        <v>0</v>
      </c>
      <c r="D1084" s="1105">
        <f t="shared" si="272"/>
        <v>750</v>
      </c>
      <c r="E1084" s="1105">
        <f t="shared" si="273"/>
        <v>0</v>
      </c>
      <c r="F1084" s="1105">
        <f t="shared" si="274"/>
        <v>750</v>
      </c>
      <c r="G1084" s="830"/>
      <c r="H1084" s="1212">
        <f t="shared" si="275"/>
        <v>0</v>
      </c>
      <c r="I1084" s="1212">
        <f t="shared" si="276"/>
        <v>0</v>
      </c>
      <c r="J1084" s="1212">
        <f t="shared" si="277"/>
        <v>0</v>
      </c>
      <c r="K1084" s="1212">
        <f t="shared" si="278"/>
        <v>0</v>
      </c>
      <c r="L1084" s="830"/>
      <c r="M1084" s="994">
        <f t="shared" si="270"/>
        <v>29</v>
      </c>
      <c r="N1084" s="830"/>
      <c r="O1084" s="830"/>
      <c r="P1084" s="830"/>
      <c r="Q1084" s="436"/>
      <c r="R1084" s="830">
        <f t="shared" si="279"/>
        <v>29</v>
      </c>
      <c r="S1084" s="46"/>
      <c r="T1084" s="46"/>
      <c r="U1084" s="1049">
        <v>1084</v>
      </c>
      <c r="V1084" s="46"/>
    </row>
    <row r="1085" spans="1:22" ht="15.75" customHeight="1">
      <c r="A1085" s="1228" t="str">
        <f t="shared" si="269"/>
        <v>Small business -- see Data2</v>
      </c>
      <c r="B1085" s="1202">
        <v>14</v>
      </c>
      <c r="C1085" s="1105">
        <f t="shared" si="271"/>
        <v>3600</v>
      </c>
      <c r="D1085" s="1105">
        <f t="shared" si="272"/>
        <v>0</v>
      </c>
      <c r="E1085" s="1105">
        <f t="shared" si="273"/>
        <v>9600</v>
      </c>
      <c r="F1085" s="1105">
        <f t="shared" si="274"/>
        <v>0</v>
      </c>
      <c r="G1085" s="830"/>
      <c r="H1085" s="1212">
        <f t="shared" si="275"/>
        <v>21600</v>
      </c>
      <c r="I1085" s="1212">
        <f t="shared" si="276"/>
        <v>0</v>
      </c>
      <c r="J1085" s="1212">
        <f t="shared" si="277"/>
        <v>32004</v>
      </c>
      <c r="K1085" s="1212">
        <f t="shared" si="278"/>
        <v>0</v>
      </c>
      <c r="L1085" s="830"/>
      <c r="M1085" s="994" t="str">
        <f t="shared" si="270"/>
        <v/>
      </c>
      <c r="N1085" s="830"/>
      <c r="O1085" s="830"/>
      <c r="P1085" s="830"/>
      <c r="Q1085" s="436"/>
      <c r="R1085" s="830" t="str">
        <f t="shared" si="279"/>
        <v/>
      </c>
      <c r="S1085" s="46"/>
      <c r="T1085" s="46"/>
      <c r="U1085" s="1049">
        <v>1085</v>
      </c>
      <c r="V1085" s="46"/>
    </row>
    <row r="1086" spans="1:22" ht="15.75" customHeight="1">
      <c r="A1086" s="1228" t="str">
        <f t="shared" si="269"/>
        <v>Social development -- see Data2</v>
      </c>
      <c r="B1086" s="1202">
        <v>15</v>
      </c>
      <c r="C1086" s="1105">
        <f t="shared" si="271"/>
        <v>15720</v>
      </c>
      <c r="D1086" s="1105">
        <f t="shared" si="272"/>
        <v>0</v>
      </c>
      <c r="E1086" s="1105">
        <f t="shared" si="273"/>
        <v>15720</v>
      </c>
      <c r="F1086" s="1105">
        <f t="shared" si="274"/>
        <v>0</v>
      </c>
      <c r="G1086" s="830"/>
      <c r="H1086" s="1212">
        <f t="shared" si="275"/>
        <v>15720</v>
      </c>
      <c r="I1086" s="1212">
        <f t="shared" si="276"/>
        <v>0</v>
      </c>
      <c r="J1086" s="1212">
        <f t="shared" si="277"/>
        <v>13920</v>
      </c>
      <c r="K1086" s="1212">
        <f t="shared" si="278"/>
        <v>0</v>
      </c>
      <c r="L1086" s="830"/>
      <c r="M1086" s="994" t="str">
        <f t="shared" si="270"/>
        <v/>
      </c>
      <c r="N1086" s="830"/>
      <c r="O1086" s="830"/>
      <c r="P1086" s="830"/>
      <c r="Q1086" s="436"/>
      <c r="R1086" s="830" t="str">
        <f t="shared" si="279"/>
        <v/>
      </c>
      <c r="S1086" s="46"/>
      <c r="T1086" s="46"/>
      <c r="U1086" s="1049">
        <v>1086</v>
      </c>
      <c r="V1086" s="46"/>
    </row>
    <row r="1087" spans="1:22" ht="15.75" customHeight="1">
      <c r="A1087" s="1228" t="str">
        <f t="shared" si="269"/>
        <v>Public works -- see Data2</v>
      </c>
      <c r="B1087" s="1202">
        <v>16</v>
      </c>
      <c r="C1087" s="1105">
        <f t="shared" si="271"/>
        <v>7800</v>
      </c>
      <c r="D1087" s="1105">
        <f t="shared" si="272"/>
        <v>0</v>
      </c>
      <c r="E1087" s="1105">
        <f t="shared" si="273"/>
        <v>7800</v>
      </c>
      <c r="F1087" s="1105">
        <f t="shared" si="274"/>
        <v>0</v>
      </c>
      <c r="G1087" s="830"/>
      <c r="H1087" s="1212">
        <f t="shared" si="275"/>
        <v>7800</v>
      </c>
      <c r="I1087" s="1212">
        <f t="shared" si="276"/>
        <v>0</v>
      </c>
      <c r="J1087" s="1212">
        <f t="shared" si="277"/>
        <v>7800</v>
      </c>
      <c r="K1087" s="1212">
        <f t="shared" si="278"/>
        <v>0</v>
      </c>
      <c r="L1087" s="830"/>
      <c r="M1087" s="994" t="str">
        <f t="shared" si="270"/>
        <v/>
      </c>
      <c r="N1087" s="830"/>
      <c r="O1087" s="830"/>
      <c r="P1087" s="830"/>
      <c r="Q1087" s="436"/>
      <c r="R1087" s="830" t="str">
        <f t="shared" si="279"/>
        <v/>
      </c>
      <c r="S1087" s="46"/>
      <c r="T1087" s="46"/>
      <c r="U1087" s="1049">
        <v>1087</v>
      </c>
      <c r="V1087" s="46"/>
    </row>
    <row r="1088" spans="1:22" ht="15.75" customHeight="1">
      <c r="A1088" s="1228" t="str">
        <f t="shared" si="269"/>
        <v>Remittances: no. times per year</v>
      </c>
      <c r="B1088" s="1202">
        <v>17</v>
      </c>
      <c r="C1088" s="1105">
        <f t="shared" si="271"/>
        <v>6000</v>
      </c>
      <c r="D1088" s="1105">
        <f t="shared" si="272"/>
        <v>0</v>
      </c>
      <c r="E1088" s="1105">
        <f t="shared" si="273"/>
        <v>7800</v>
      </c>
      <c r="F1088" s="1105">
        <f t="shared" si="274"/>
        <v>0</v>
      </c>
      <c r="G1088" s="830"/>
      <c r="H1088" s="1212">
        <f t="shared" si="275"/>
        <v>0</v>
      </c>
      <c r="I1088" s="1212">
        <f t="shared" si="276"/>
        <v>0</v>
      </c>
      <c r="J1088" s="1212">
        <f t="shared" si="277"/>
        <v>0</v>
      </c>
      <c r="K1088" s="1212">
        <f t="shared" si="278"/>
        <v>0</v>
      </c>
      <c r="L1088" s="830"/>
      <c r="M1088" s="994" t="str">
        <f t="shared" si="270"/>
        <v/>
      </c>
      <c r="N1088" s="830"/>
      <c r="O1088" s="830"/>
      <c r="P1088" s="830"/>
      <c r="Q1088" s="436"/>
      <c r="R1088" s="830" t="str">
        <f t="shared" si="279"/>
        <v/>
      </c>
      <c r="S1088" s="46"/>
      <c r="T1088" s="46"/>
      <c r="U1088" s="1049">
        <v>1088</v>
      </c>
      <c r="V1088" s="46"/>
    </row>
    <row r="1089" spans="1:22" ht="15.75" customHeight="1">
      <c r="A1089" s="1228" t="str">
        <f t="shared" ref="A1089:A1099" si="280">IF(OR(A1088="",LOOKUP(B1089,$T$904:$T$983,A$904:A$983)=A1088),"",LOOKUP(B1089,$T$904:$T$983,A$904:A$983))</f>
        <v/>
      </c>
      <c r="B1089" s="1202">
        <v>18</v>
      </c>
      <c r="C1089" s="1105" t="str">
        <f t="shared" si="271"/>
        <v/>
      </c>
      <c r="D1089" s="1105" t="str">
        <f t="shared" ref="D1089:D1099" si="281">IF($A1089="","",LOOKUP($B1089,$T$904:$T$983,M$904:M$983))</f>
        <v/>
      </c>
      <c r="E1089" s="1105" t="str">
        <f t="shared" ref="E1089:E1099" si="282">IF($A1089="","",LOOKUP($B1089,$T$904:$T$983,D$904:D$983))</f>
        <v/>
      </c>
      <c r="F1089" s="1105" t="str">
        <f t="shared" ref="F1089:F1099" si="283">IF($A1089="","",LOOKUP($B1089,$T$904:$T$983,N$904:N$983))</f>
        <v/>
      </c>
      <c r="G1089" s="830"/>
      <c r="H1089" s="1212" t="str">
        <f t="shared" ref="H1089:H1099" si="284">IF($A1089="","",LOOKUP($B1089,$T$904:$T$983,E$904:E$983))</f>
        <v/>
      </c>
      <c r="I1089" s="1212" t="str">
        <f t="shared" ref="I1089:I1099" si="285">IF($A1089="","",LOOKUP($B1089,$T$904:$T$983,O$904:O$983))</f>
        <v/>
      </c>
      <c r="J1089" s="1212" t="str">
        <f t="shared" ref="J1089:J1099" si="286">IF($A1089="","",LOOKUP($B1089,$T$904:$T$983,F$904:F$983))</f>
        <v/>
      </c>
      <c r="K1089" s="1212" t="str">
        <f t="shared" ref="K1089:K1099" si="287">IF($A1089="","",LOOKUP($B1089,$T$904:$T$983,P$904:P$983))</f>
        <v/>
      </c>
      <c r="L1089" s="830"/>
      <c r="M1089" s="994" t="str">
        <f t="shared" ref="M1089:M1099" si="288">IF(LOOKUP(R1089,R$1044:R$1065,R$1044:R$1065)=R1089,R1089,"")</f>
        <v/>
      </c>
      <c r="N1089" s="830"/>
      <c r="O1089" s="830"/>
      <c r="P1089" s="830"/>
      <c r="Q1089" s="436"/>
      <c r="R1089" s="830" t="str">
        <f t="shared" si="279"/>
        <v/>
      </c>
      <c r="S1089" s="46"/>
      <c r="T1089" s="46"/>
      <c r="U1089" s="1049">
        <v>1089</v>
      </c>
      <c r="V1089" s="46"/>
    </row>
    <row r="1090" spans="1:22" ht="15.75" customHeight="1">
      <c r="A1090" s="1228" t="str">
        <f t="shared" si="280"/>
        <v/>
      </c>
      <c r="B1090" s="1202">
        <v>19</v>
      </c>
      <c r="C1090" s="1105" t="str">
        <f t="shared" si="271"/>
        <v/>
      </c>
      <c r="D1090" s="1105" t="str">
        <f t="shared" si="281"/>
        <v/>
      </c>
      <c r="E1090" s="1105" t="str">
        <f t="shared" si="282"/>
        <v/>
      </c>
      <c r="F1090" s="1105" t="str">
        <f t="shared" si="283"/>
        <v/>
      </c>
      <c r="G1090" s="830"/>
      <c r="H1090" s="1212" t="str">
        <f t="shared" si="284"/>
        <v/>
      </c>
      <c r="I1090" s="1212" t="str">
        <f t="shared" si="285"/>
        <v/>
      </c>
      <c r="J1090" s="1212" t="str">
        <f t="shared" si="286"/>
        <v/>
      </c>
      <c r="K1090" s="1212" t="str">
        <f t="shared" si="287"/>
        <v/>
      </c>
      <c r="L1090" s="830"/>
      <c r="M1090" s="994" t="str">
        <f t="shared" si="288"/>
        <v/>
      </c>
      <c r="N1090" s="830"/>
      <c r="O1090" s="830"/>
      <c r="P1090" s="830"/>
      <c r="Q1090" s="436"/>
      <c r="R1090" s="830" t="str">
        <f t="shared" si="279"/>
        <v/>
      </c>
      <c r="S1090" s="46"/>
      <c r="T1090" s="46"/>
      <c r="U1090" s="1049">
        <v>1090</v>
      </c>
      <c r="V1090" s="46"/>
    </row>
    <row r="1091" spans="1:22" ht="15.75" customHeight="1">
      <c r="A1091" s="1228" t="str">
        <f t="shared" si="280"/>
        <v/>
      </c>
      <c r="B1091" s="1202">
        <v>20</v>
      </c>
      <c r="C1091" s="1105" t="str">
        <f t="shared" si="271"/>
        <v/>
      </c>
      <c r="D1091" s="1105" t="str">
        <f t="shared" si="281"/>
        <v/>
      </c>
      <c r="E1091" s="1105" t="str">
        <f t="shared" si="282"/>
        <v/>
      </c>
      <c r="F1091" s="1105" t="str">
        <f t="shared" si="283"/>
        <v/>
      </c>
      <c r="G1091" s="830"/>
      <c r="H1091" s="1212" t="str">
        <f t="shared" si="284"/>
        <v/>
      </c>
      <c r="I1091" s="1212" t="str">
        <f t="shared" si="285"/>
        <v/>
      </c>
      <c r="J1091" s="1212" t="str">
        <f t="shared" si="286"/>
        <v/>
      </c>
      <c r="K1091" s="1212" t="str">
        <f t="shared" si="287"/>
        <v/>
      </c>
      <c r="L1091" s="830"/>
      <c r="M1091" s="994" t="str">
        <f t="shared" si="288"/>
        <v/>
      </c>
      <c r="N1091" s="830"/>
      <c r="O1091" s="830"/>
      <c r="P1091" s="830"/>
      <c r="Q1091" s="436"/>
      <c r="R1091" s="830" t="str">
        <f t="shared" si="279"/>
        <v/>
      </c>
      <c r="S1091" s="46"/>
      <c r="T1091" s="46"/>
      <c r="U1091" s="1049">
        <v>1091</v>
      </c>
      <c r="V1091" s="46"/>
    </row>
    <row r="1092" spans="1:22" ht="15.75" customHeight="1">
      <c r="A1092" s="1228" t="str">
        <f t="shared" si="280"/>
        <v/>
      </c>
      <c r="B1092" s="1202">
        <v>21</v>
      </c>
      <c r="C1092" s="1105" t="str">
        <f t="shared" si="271"/>
        <v/>
      </c>
      <c r="D1092" s="1105" t="str">
        <f t="shared" si="281"/>
        <v/>
      </c>
      <c r="E1092" s="1105" t="str">
        <f t="shared" si="282"/>
        <v/>
      </c>
      <c r="F1092" s="1105" t="str">
        <f t="shared" si="283"/>
        <v/>
      </c>
      <c r="G1092" s="830"/>
      <c r="H1092" s="1212" t="str">
        <f t="shared" si="284"/>
        <v/>
      </c>
      <c r="I1092" s="1212" t="str">
        <f t="shared" si="285"/>
        <v/>
      </c>
      <c r="J1092" s="1212" t="str">
        <f t="shared" si="286"/>
        <v/>
      </c>
      <c r="K1092" s="1212" t="str">
        <f t="shared" si="287"/>
        <v/>
      </c>
      <c r="L1092" s="830"/>
      <c r="M1092" s="994" t="str">
        <f t="shared" si="288"/>
        <v/>
      </c>
      <c r="N1092" s="830"/>
      <c r="O1092" s="830"/>
      <c r="P1092" s="830"/>
      <c r="Q1092" s="436"/>
      <c r="R1092" s="830" t="str">
        <f t="shared" si="279"/>
        <v/>
      </c>
      <c r="S1092" s="46"/>
      <c r="T1092" s="46"/>
      <c r="U1092" s="1049">
        <v>1092</v>
      </c>
      <c r="V1092" s="46"/>
    </row>
    <row r="1093" spans="1:22" ht="15.75" customHeight="1">
      <c r="A1093" s="1228" t="str">
        <f t="shared" si="280"/>
        <v/>
      </c>
      <c r="B1093" s="1202">
        <v>22</v>
      </c>
      <c r="C1093" s="1105" t="str">
        <f t="shared" si="271"/>
        <v/>
      </c>
      <c r="D1093" s="1105" t="str">
        <f t="shared" si="281"/>
        <v/>
      </c>
      <c r="E1093" s="1105" t="str">
        <f t="shared" si="282"/>
        <v/>
      </c>
      <c r="F1093" s="1105" t="str">
        <f t="shared" si="283"/>
        <v/>
      </c>
      <c r="G1093" s="830"/>
      <c r="H1093" s="1212" t="str">
        <f t="shared" si="284"/>
        <v/>
      </c>
      <c r="I1093" s="1212" t="str">
        <f t="shared" si="285"/>
        <v/>
      </c>
      <c r="J1093" s="1212" t="str">
        <f t="shared" si="286"/>
        <v/>
      </c>
      <c r="K1093" s="1212" t="str">
        <f t="shared" si="287"/>
        <v/>
      </c>
      <c r="L1093" s="830"/>
      <c r="M1093" s="994" t="str">
        <f t="shared" si="288"/>
        <v/>
      </c>
      <c r="N1093" s="830"/>
      <c r="O1093" s="830"/>
      <c r="P1093" s="830"/>
      <c r="Q1093" s="436"/>
      <c r="R1093" s="830" t="str">
        <f t="shared" si="279"/>
        <v/>
      </c>
      <c r="S1093" s="46"/>
      <c r="T1093" s="46"/>
      <c r="U1093" s="1049">
        <v>1093</v>
      </c>
      <c r="V1093" s="46"/>
    </row>
    <row r="1094" spans="1:22" ht="15.75" customHeight="1">
      <c r="A1094" s="1228" t="str">
        <f t="shared" si="280"/>
        <v/>
      </c>
      <c r="B1094" s="1202">
        <v>23</v>
      </c>
      <c r="C1094" s="1105" t="str">
        <f t="shared" si="271"/>
        <v/>
      </c>
      <c r="D1094" s="1105" t="str">
        <f t="shared" si="281"/>
        <v/>
      </c>
      <c r="E1094" s="1105" t="str">
        <f t="shared" si="282"/>
        <v/>
      </c>
      <c r="F1094" s="1105" t="str">
        <f t="shared" si="283"/>
        <v/>
      </c>
      <c r="G1094" s="830"/>
      <c r="H1094" s="1212" t="str">
        <f t="shared" si="284"/>
        <v/>
      </c>
      <c r="I1094" s="1212" t="str">
        <f t="shared" si="285"/>
        <v/>
      </c>
      <c r="J1094" s="1212" t="str">
        <f t="shared" si="286"/>
        <v/>
      </c>
      <c r="K1094" s="1212" t="str">
        <f t="shared" si="287"/>
        <v/>
      </c>
      <c r="L1094" s="830"/>
      <c r="M1094" s="994" t="str">
        <f t="shared" si="288"/>
        <v/>
      </c>
      <c r="N1094" s="830"/>
      <c r="O1094" s="830"/>
      <c r="P1094" s="830"/>
      <c r="Q1094" s="436"/>
      <c r="R1094" s="830" t="str">
        <f t="shared" si="279"/>
        <v/>
      </c>
      <c r="S1094" s="46"/>
      <c r="T1094" s="46"/>
      <c r="U1094" s="1049">
        <v>1094</v>
      </c>
      <c r="V1094" s="46"/>
    </row>
    <row r="1095" spans="1:22" ht="15.75" customHeight="1">
      <c r="A1095" s="1228" t="str">
        <f t="shared" si="280"/>
        <v/>
      </c>
      <c r="B1095" s="1202">
        <v>24</v>
      </c>
      <c r="C1095" s="1105" t="str">
        <f t="shared" si="271"/>
        <v/>
      </c>
      <c r="D1095" s="1105" t="str">
        <f t="shared" si="281"/>
        <v/>
      </c>
      <c r="E1095" s="1105" t="str">
        <f t="shared" si="282"/>
        <v/>
      </c>
      <c r="F1095" s="1105" t="str">
        <f t="shared" si="283"/>
        <v/>
      </c>
      <c r="G1095" s="830"/>
      <c r="H1095" s="1212" t="str">
        <f t="shared" si="284"/>
        <v/>
      </c>
      <c r="I1095" s="1212" t="str">
        <f t="shared" si="285"/>
        <v/>
      </c>
      <c r="J1095" s="1212" t="str">
        <f t="shared" si="286"/>
        <v/>
      </c>
      <c r="K1095" s="1212" t="str">
        <f t="shared" si="287"/>
        <v/>
      </c>
      <c r="L1095" s="830"/>
      <c r="M1095" s="994" t="str">
        <f t="shared" si="288"/>
        <v/>
      </c>
      <c r="N1095" s="830"/>
      <c r="O1095" s="830"/>
      <c r="P1095" s="830"/>
      <c r="Q1095" s="436"/>
      <c r="R1095" s="830" t="str">
        <f t="shared" si="279"/>
        <v/>
      </c>
      <c r="S1095" s="46"/>
      <c r="T1095" s="46"/>
      <c r="U1095" s="1049">
        <v>1095</v>
      </c>
      <c r="V1095" s="46"/>
    </row>
    <row r="1096" spans="1:22" ht="15.75" customHeight="1">
      <c r="A1096" s="1228" t="str">
        <f t="shared" si="280"/>
        <v/>
      </c>
      <c r="B1096" s="1202">
        <v>25</v>
      </c>
      <c r="C1096" s="1105" t="str">
        <f t="shared" si="271"/>
        <v/>
      </c>
      <c r="D1096" s="1105" t="str">
        <f t="shared" si="281"/>
        <v/>
      </c>
      <c r="E1096" s="1105" t="str">
        <f t="shared" si="282"/>
        <v/>
      </c>
      <c r="F1096" s="1105" t="str">
        <f t="shared" si="283"/>
        <v/>
      </c>
      <c r="G1096" s="830"/>
      <c r="H1096" s="1212" t="str">
        <f t="shared" si="284"/>
        <v/>
      </c>
      <c r="I1096" s="1212" t="str">
        <f t="shared" si="285"/>
        <v/>
      </c>
      <c r="J1096" s="1212" t="str">
        <f t="shared" si="286"/>
        <v/>
      </c>
      <c r="K1096" s="1212" t="str">
        <f t="shared" si="287"/>
        <v/>
      </c>
      <c r="L1096" s="830"/>
      <c r="M1096" s="994" t="str">
        <f t="shared" si="288"/>
        <v/>
      </c>
      <c r="N1096" s="830"/>
      <c r="O1096" s="830"/>
      <c r="P1096" s="830"/>
      <c r="Q1096" s="436"/>
      <c r="R1096" s="830" t="str">
        <f t="shared" si="279"/>
        <v/>
      </c>
      <c r="S1096" s="46"/>
      <c r="T1096" s="46"/>
      <c r="U1096" s="1049">
        <v>1096</v>
      </c>
      <c r="V1096" s="46"/>
    </row>
    <row r="1097" spans="1:22" ht="15.75" customHeight="1">
      <c r="A1097" s="1228" t="str">
        <f t="shared" si="280"/>
        <v/>
      </c>
      <c r="B1097" s="1202">
        <v>26</v>
      </c>
      <c r="C1097" s="1105" t="str">
        <f t="shared" si="271"/>
        <v/>
      </c>
      <c r="D1097" s="1105" t="str">
        <f t="shared" si="281"/>
        <v/>
      </c>
      <c r="E1097" s="1105" t="str">
        <f t="shared" si="282"/>
        <v/>
      </c>
      <c r="F1097" s="1105" t="str">
        <f t="shared" si="283"/>
        <v/>
      </c>
      <c r="G1097" s="830"/>
      <c r="H1097" s="1212" t="str">
        <f t="shared" si="284"/>
        <v/>
      </c>
      <c r="I1097" s="1212" t="str">
        <f t="shared" si="285"/>
        <v/>
      </c>
      <c r="J1097" s="1212" t="str">
        <f t="shared" si="286"/>
        <v/>
      </c>
      <c r="K1097" s="1212" t="str">
        <f t="shared" si="287"/>
        <v/>
      </c>
      <c r="L1097" s="830"/>
      <c r="M1097" s="994" t="str">
        <f t="shared" si="288"/>
        <v/>
      </c>
      <c r="N1097" s="830"/>
      <c r="O1097" s="830"/>
      <c r="P1097" s="830"/>
      <c r="Q1097" s="436"/>
      <c r="R1097" s="830" t="str">
        <f t="shared" si="279"/>
        <v/>
      </c>
      <c r="S1097" s="46"/>
      <c r="T1097" s="46"/>
      <c r="U1097" s="1049">
        <v>1097</v>
      </c>
      <c r="V1097" s="46"/>
    </row>
    <row r="1098" spans="1:22" ht="15.75" customHeight="1">
      <c r="A1098" s="1228" t="str">
        <f t="shared" si="280"/>
        <v/>
      </c>
      <c r="B1098" s="1202">
        <v>27</v>
      </c>
      <c r="C1098" s="1105" t="str">
        <f t="shared" si="271"/>
        <v/>
      </c>
      <c r="D1098" s="1105" t="str">
        <f t="shared" si="281"/>
        <v/>
      </c>
      <c r="E1098" s="1105" t="str">
        <f t="shared" si="282"/>
        <v/>
      </c>
      <c r="F1098" s="1105" t="str">
        <f t="shared" si="283"/>
        <v/>
      </c>
      <c r="G1098" s="830"/>
      <c r="H1098" s="1212" t="str">
        <f t="shared" si="284"/>
        <v/>
      </c>
      <c r="I1098" s="1212" t="str">
        <f t="shared" si="285"/>
        <v/>
      </c>
      <c r="J1098" s="1212" t="str">
        <f t="shared" si="286"/>
        <v/>
      </c>
      <c r="K1098" s="1212" t="str">
        <f t="shared" si="287"/>
        <v/>
      </c>
      <c r="L1098" s="830"/>
      <c r="M1098" s="994" t="str">
        <f t="shared" si="288"/>
        <v/>
      </c>
      <c r="N1098" s="830"/>
      <c r="O1098" s="830"/>
      <c r="P1098" s="830"/>
      <c r="Q1098" s="436"/>
      <c r="R1098" s="830" t="str">
        <f t="shared" si="279"/>
        <v/>
      </c>
      <c r="S1098" s="46"/>
      <c r="T1098" s="46"/>
      <c r="U1098" s="1049">
        <v>1098</v>
      </c>
      <c r="V1098" s="46"/>
    </row>
    <row r="1099" spans="1:22" ht="15.75" customHeight="1">
      <c r="A1099" s="1228" t="str">
        <f t="shared" si="280"/>
        <v/>
      </c>
      <c r="B1099" s="1202">
        <v>28</v>
      </c>
      <c r="C1099" s="1105" t="str">
        <f t="shared" si="271"/>
        <v/>
      </c>
      <c r="D1099" s="1105" t="str">
        <f t="shared" si="281"/>
        <v/>
      </c>
      <c r="E1099" s="1105" t="str">
        <f t="shared" si="282"/>
        <v/>
      </c>
      <c r="F1099" s="1105" t="str">
        <f t="shared" si="283"/>
        <v/>
      </c>
      <c r="G1099" s="830"/>
      <c r="H1099" s="1212" t="str">
        <f t="shared" si="284"/>
        <v/>
      </c>
      <c r="I1099" s="1212" t="str">
        <f t="shared" si="285"/>
        <v/>
      </c>
      <c r="J1099" s="1212" t="str">
        <f t="shared" si="286"/>
        <v/>
      </c>
      <c r="K1099" s="1212" t="str">
        <f t="shared" si="287"/>
        <v/>
      </c>
      <c r="L1099" s="830"/>
      <c r="M1099" s="994" t="str">
        <f t="shared" si="288"/>
        <v/>
      </c>
      <c r="N1099" s="830"/>
      <c r="O1099" s="830"/>
      <c r="P1099" s="830"/>
      <c r="Q1099" s="436"/>
      <c r="R1099" s="830" t="str">
        <f t="shared" si="279"/>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89">A830</f>
        <v>Green cons - Season 1: no of months</v>
      </c>
      <c r="B1114" s="830"/>
      <c r="C1114" s="1234">
        <f t="shared" ref="C1114:F1115" si="290">MAX(SUM(C830,M830),SUM(C830))</f>
        <v>0</v>
      </c>
      <c r="D1114" s="1234">
        <f t="shared" si="290"/>
        <v>0</v>
      </c>
      <c r="E1114" s="1234">
        <f t="shared" si="290"/>
        <v>0</v>
      </c>
      <c r="F1114" s="1234">
        <f t="shared" si="290"/>
        <v>0</v>
      </c>
      <c r="G1114" s="830"/>
      <c r="H1114" s="46"/>
      <c r="I1114" s="46"/>
      <c r="J1114" s="46"/>
      <c r="K1114" s="46"/>
      <c r="L1114" s="44"/>
      <c r="M1114" s="1225" t="str">
        <f t="shared" ref="M1114:M1147" si="291">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89"/>
        <v xml:space="preserve">Green beans </v>
      </c>
      <c r="B1115" s="830"/>
      <c r="C1115" s="1234">
        <f t="shared" si="290"/>
        <v>0</v>
      </c>
      <c r="D1115" s="1234">
        <f t="shared" si="290"/>
        <v>0</v>
      </c>
      <c r="E1115" s="1234">
        <f t="shared" si="290"/>
        <v>0</v>
      </c>
      <c r="F1115" s="1234">
        <f t="shared" si="290"/>
        <v>0</v>
      </c>
      <c r="G1115" s="830"/>
      <c r="H1115" s="46"/>
      <c r="I1115" s="46"/>
      <c r="J1115" s="46"/>
      <c r="K1115" s="46"/>
      <c r="L1115" s="44"/>
      <c r="M1115" s="1225" t="str">
        <f t="shared" si="291"/>
        <v/>
      </c>
      <c r="N1115" s="1242"/>
      <c r="O1115" s="830"/>
      <c r="P1115" s="830"/>
      <c r="Q1115" s="15"/>
      <c r="R1115" s="436"/>
      <c r="S1115" s="46"/>
      <c r="T1115" s="46"/>
      <c r="U1115" s="1049">
        <v>1115</v>
      </c>
      <c r="V1115" s="46"/>
    </row>
    <row r="1116" spans="1:22" ht="15.75" customHeight="1">
      <c r="A1116" s="1243" t="str">
        <f t="shared" si="289"/>
        <v>Maize: kg produced</v>
      </c>
      <c r="B1116" s="830"/>
      <c r="C1116" s="1234">
        <f t="shared" ref="C1116:C1133" si="292">IF(C$1111=0,0,MAX((SUM(C832,M832)+SUM(C932,M932)/C$1111),(SUM(C832)+SUM(C932)/C$1111)))</f>
        <v>3.5487431506849305E-2</v>
      </c>
      <c r="D1116" s="1234">
        <f t="shared" ref="D1116:D1133" si="293">IF(D$1111=0,0,MAX((SUM(D832,N832)+SUM(D932,N932)/D$1111),(SUM(D832)+SUM(D932)/D$1111)))</f>
        <v>3.7853260273972601E-2</v>
      </c>
      <c r="E1116" s="1234">
        <f t="shared" ref="E1116:E1133" si="294">IF(E$1111=0,0,MAX((SUM(E832,O832)+SUM(E932,O932)/E$1111),(SUM(E832)+SUM(E932)/E$1111)))</f>
        <v>5.7726221917808213E-2</v>
      </c>
      <c r="F1116" s="1234">
        <f t="shared" ref="F1116:F1133" si="295">IF(F$1111=0,0,MAX((SUM(F832,P832)+SUM(F932,P932)/F$1111),(SUM(F832)+SUM(F932)/F$1111)))</f>
        <v>1.513254169270517</v>
      </c>
      <c r="G1116" s="830"/>
      <c r="H1116" s="1235">
        <f t="shared" ref="H1116:H1133" si="296">IF(C$1111=0,0,MAX(SUM(C932,M932)/C$1111,SUM(C932)/C$1111))</f>
        <v>0</v>
      </c>
      <c r="I1116" s="1235">
        <f t="shared" ref="I1116:I1133" si="297">IF(D$1111=0,0,MAX(SUM(D932,N932)/D$1111,SUM(D932)/D$1111))</f>
        <v>0</v>
      </c>
      <c r="J1116" s="1235">
        <f t="shared" ref="J1116:J1133" si="298">IF(E$1111=0,0,MAX(SUM(E932,O932)/E$1111,SUM(E932)/E$1111))</f>
        <v>0</v>
      </c>
      <c r="K1116" s="1235">
        <f t="shared" ref="K1116:K1133" si="299">IF(F$1111=0,0,MAX(SUM(F932,P932)/F$1111,SUM(F932)/F$1111))</f>
        <v>1.4612059363938048</v>
      </c>
      <c r="L1116" s="44"/>
      <c r="M1116" s="1225" t="str">
        <f t="shared" si="291"/>
        <v>yes</v>
      </c>
      <c r="N1116" s="1239" t="str">
        <f t="shared" ref="N1116:N1135" si="300">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89"/>
        <v>Sorghum: kg produced</v>
      </c>
      <c r="B1117" s="830"/>
      <c r="C1117" s="1234">
        <f t="shared" si="292"/>
        <v>0</v>
      </c>
      <c r="D1117" s="1234">
        <f t="shared" si="293"/>
        <v>0</v>
      </c>
      <c r="E1117" s="1234">
        <f t="shared" si="294"/>
        <v>0</v>
      </c>
      <c r="F1117" s="1234">
        <f t="shared" si="295"/>
        <v>0</v>
      </c>
      <c r="G1117" s="830"/>
      <c r="H1117" s="1235">
        <f t="shared" si="296"/>
        <v>0</v>
      </c>
      <c r="I1117" s="1235">
        <f t="shared" si="297"/>
        <v>0</v>
      </c>
      <c r="J1117" s="1235">
        <f t="shared" si="298"/>
        <v>0</v>
      </c>
      <c r="K1117" s="1235">
        <f t="shared" si="299"/>
        <v>0</v>
      </c>
      <c r="L1117" s="44"/>
      <c r="M1117" s="1225" t="str">
        <f t="shared" si="291"/>
        <v/>
      </c>
      <c r="N1117" s="1239" t="str">
        <f t="shared" si="300"/>
        <v/>
      </c>
      <c r="O1117" s="830"/>
      <c r="P1117" s="830"/>
      <c r="Q1117" s="15"/>
      <c r="R1117" s="436"/>
      <c r="S1117" s="46"/>
      <c r="T1117" s="46"/>
      <c r="U1117" s="1049">
        <v>1117</v>
      </c>
      <c r="V1117" s="46"/>
    </row>
    <row r="1118" spans="1:22" ht="15.75" customHeight="1">
      <c r="A1118" s="1243" t="str">
        <f t="shared" si="289"/>
        <v>Green Mielies</v>
      </c>
      <c r="B1118" s="830"/>
      <c r="C1118" s="1234">
        <f t="shared" si="292"/>
        <v>0</v>
      </c>
      <c r="D1118" s="1234">
        <f t="shared" si="293"/>
        <v>0</v>
      </c>
      <c r="E1118" s="1234">
        <f t="shared" si="294"/>
        <v>0</v>
      </c>
      <c r="F1118" s="1234">
        <f t="shared" si="295"/>
        <v>0</v>
      </c>
      <c r="G1118" s="830"/>
      <c r="H1118" s="1235">
        <f t="shared" si="296"/>
        <v>0</v>
      </c>
      <c r="I1118" s="1235">
        <f t="shared" si="297"/>
        <v>0</v>
      </c>
      <c r="J1118" s="1235">
        <f t="shared" si="298"/>
        <v>0</v>
      </c>
      <c r="K1118" s="1235">
        <f t="shared" si="299"/>
        <v>0</v>
      </c>
      <c r="L1118" s="44"/>
      <c r="M1118" s="1225" t="str">
        <f t="shared" si="291"/>
        <v/>
      </c>
      <c r="N1118" s="1239" t="str">
        <f t="shared" si="300"/>
        <v/>
      </c>
      <c r="O1118" s="830"/>
      <c r="P1118" s="830"/>
      <c r="Q1118" s="15"/>
      <c r="R1118" s="436"/>
      <c r="S1118" s="46"/>
      <c r="T1118" s="46"/>
      <c r="U1118" s="1049">
        <v>1118</v>
      </c>
      <c r="V1118" s="46"/>
    </row>
    <row r="1119" spans="1:22" ht="15.75" customHeight="1">
      <c r="A1119" s="1243" t="str">
        <f t="shared" si="289"/>
        <v>High value cereal: kg produced</v>
      </c>
      <c r="B1119" s="830"/>
      <c r="C1119" s="1234">
        <f t="shared" si="292"/>
        <v>0</v>
      </c>
      <c r="D1119" s="1234">
        <f t="shared" si="293"/>
        <v>0</v>
      </c>
      <c r="E1119" s="1234">
        <f t="shared" si="294"/>
        <v>0</v>
      </c>
      <c r="F1119" s="1234">
        <f t="shared" si="295"/>
        <v>0</v>
      </c>
      <c r="G1119" s="830"/>
      <c r="H1119" s="1235">
        <f t="shared" si="296"/>
        <v>0</v>
      </c>
      <c r="I1119" s="1235">
        <f t="shared" si="297"/>
        <v>0</v>
      </c>
      <c r="J1119" s="1235">
        <f t="shared" si="298"/>
        <v>0</v>
      </c>
      <c r="K1119" s="1235">
        <f t="shared" si="299"/>
        <v>0</v>
      </c>
      <c r="L1119" s="44"/>
      <c r="M1119" s="1225" t="str">
        <f t="shared" si="291"/>
        <v/>
      </c>
      <c r="N1119" s="1239" t="str">
        <f t="shared" si="300"/>
        <v/>
      </c>
      <c r="O1119" s="830"/>
      <c r="P1119" s="830"/>
      <c r="Q1119" s="15"/>
      <c r="R1119" s="436"/>
      <c r="S1119" s="46"/>
      <c r="T1119" s="46"/>
      <c r="U1119" s="1049">
        <v>1119</v>
      </c>
      <c r="V1119" s="46"/>
    </row>
    <row r="1120" spans="1:22" ht="15.75" customHeight="1">
      <c r="A1120" s="1243" t="str">
        <f t="shared" si="289"/>
        <v>Onions: kg produced</v>
      </c>
      <c r="B1120" s="830"/>
      <c r="C1120" s="1234">
        <f t="shared" si="292"/>
        <v>6.2045977584059775E-2</v>
      </c>
      <c r="D1120" s="1234">
        <f t="shared" si="293"/>
        <v>3.5454844333748438E-2</v>
      </c>
      <c r="E1120" s="1234">
        <f t="shared" si="294"/>
        <v>0</v>
      </c>
      <c r="F1120" s="1234">
        <f t="shared" si="295"/>
        <v>6.5036499575706133E-2</v>
      </c>
      <c r="G1120" s="830"/>
      <c r="H1120" s="1235">
        <f t="shared" si="296"/>
        <v>0</v>
      </c>
      <c r="I1120" s="1235">
        <f t="shared" si="297"/>
        <v>0</v>
      </c>
      <c r="J1120" s="1235">
        <f t="shared" si="298"/>
        <v>0</v>
      </c>
      <c r="K1120" s="1235">
        <f t="shared" si="299"/>
        <v>4.5093149637972632E-2</v>
      </c>
      <c r="L1120" s="44"/>
      <c r="M1120" s="1225" t="str">
        <f t="shared" si="291"/>
        <v>yes</v>
      </c>
      <c r="N1120" s="1239" t="str">
        <f t="shared" si="300"/>
        <v/>
      </c>
      <c r="O1120" s="830"/>
      <c r="P1120" s="830"/>
      <c r="Q1120" s="15"/>
      <c r="R1120" s="436"/>
      <c r="S1120" s="46"/>
      <c r="T1120" s="46"/>
      <c r="U1120" s="1049">
        <v>1120</v>
      </c>
      <c r="V1120" s="46"/>
    </row>
    <row r="1121" spans="1:22" ht="15.75" customHeight="1">
      <c r="A1121" s="1243" t="str">
        <f t="shared" si="289"/>
        <v>Beans: kg produced</v>
      </c>
      <c r="B1121" s="830"/>
      <c r="C1121" s="1234">
        <f t="shared" si="292"/>
        <v>1.2372697882938977E-2</v>
      </c>
      <c r="D1121" s="1234">
        <f t="shared" si="293"/>
        <v>1.2372697882938977E-2</v>
      </c>
      <c r="E1121" s="1234">
        <f t="shared" si="294"/>
        <v>1.7625588692844314E-2</v>
      </c>
      <c r="F1121" s="1234">
        <f t="shared" si="295"/>
        <v>2.2031985866055391E-2</v>
      </c>
      <c r="G1121" s="830"/>
      <c r="H1121" s="1235">
        <f t="shared" si="296"/>
        <v>0</v>
      </c>
      <c r="I1121" s="1235">
        <f t="shared" si="297"/>
        <v>0</v>
      </c>
      <c r="J1121" s="1235">
        <f t="shared" si="298"/>
        <v>8.5891713596138348E-3</v>
      </c>
      <c r="K1121" s="1235">
        <f t="shared" si="299"/>
        <v>1.0736464199517294E-2</v>
      </c>
      <c r="L1121" s="44"/>
      <c r="M1121" s="1225" t="str">
        <f t="shared" si="291"/>
        <v/>
      </c>
      <c r="N1121" s="1239" t="str">
        <f t="shared" si="300"/>
        <v/>
      </c>
      <c r="O1121" s="830"/>
      <c r="P1121" s="830"/>
      <c r="Q1121" s="15"/>
      <c r="R1121" s="436"/>
      <c r="S1121" s="46"/>
      <c r="T1121" s="46"/>
      <c r="U1121" s="1049">
        <v>1121</v>
      </c>
      <c r="V1121" s="46"/>
    </row>
    <row r="1122" spans="1:22" ht="15.75" customHeight="1">
      <c r="A1122" s="1243" t="str">
        <f t="shared" si="289"/>
        <v>Cabbage: kg produced</v>
      </c>
      <c r="B1122" s="830"/>
      <c r="C1122" s="1234">
        <f t="shared" si="292"/>
        <v>9.4633150684931503E-3</v>
      </c>
      <c r="D1122" s="1234">
        <f t="shared" si="293"/>
        <v>4.7316575342465752E-3</v>
      </c>
      <c r="E1122" s="1234">
        <f t="shared" si="294"/>
        <v>3.8799591780821908E-2</v>
      </c>
      <c r="F1122" s="1234">
        <f t="shared" si="295"/>
        <v>6.0328633561643842E-2</v>
      </c>
      <c r="G1122" s="830"/>
      <c r="H1122" s="1235">
        <f t="shared" si="296"/>
        <v>0</v>
      </c>
      <c r="I1122" s="1235">
        <f t="shared" si="297"/>
        <v>0</v>
      </c>
      <c r="J1122" s="1235">
        <f t="shared" si="298"/>
        <v>0</v>
      </c>
      <c r="K1122" s="1235">
        <f t="shared" si="299"/>
        <v>0</v>
      </c>
      <c r="L1122" s="44"/>
      <c r="M1122" s="1225" t="str">
        <f t="shared" si="291"/>
        <v/>
      </c>
      <c r="N1122" s="1239" t="str">
        <f t="shared" si="300"/>
        <v/>
      </c>
      <c r="O1122" s="830"/>
      <c r="P1122" s="830"/>
      <c r="Q1122" s="15"/>
      <c r="R1122" s="436"/>
      <c r="S1122" s="46"/>
      <c r="T1122" s="46"/>
      <c r="U1122" s="1049">
        <v>1122</v>
      </c>
      <c r="V1122" s="46"/>
    </row>
    <row r="1123" spans="1:22" ht="15.75" customHeight="1">
      <c r="A1123" s="1243" t="str">
        <f t="shared" si="289"/>
        <v>Finger millet: kg produced</v>
      </c>
      <c r="B1123" s="830"/>
      <c r="C1123" s="1234">
        <f t="shared" si="292"/>
        <v>0</v>
      </c>
      <c r="D1123" s="1234">
        <f t="shared" si="293"/>
        <v>0</v>
      </c>
      <c r="E1123" s="1234">
        <f t="shared" si="294"/>
        <v>0</v>
      </c>
      <c r="F1123" s="1234">
        <f t="shared" si="295"/>
        <v>0</v>
      </c>
      <c r="G1123" s="830"/>
      <c r="H1123" s="1235">
        <f t="shared" si="296"/>
        <v>0</v>
      </c>
      <c r="I1123" s="1235">
        <f t="shared" si="297"/>
        <v>0</v>
      </c>
      <c r="J1123" s="1235">
        <f t="shared" si="298"/>
        <v>0</v>
      </c>
      <c r="K1123" s="1235">
        <f t="shared" si="299"/>
        <v>0</v>
      </c>
      <c r="L1123" s="44"/>
      <c r="M1123" s="1225" t="str">
        <f t="shared" si="291"/>
        <v/>
      </c>
      <c r="N1123" s="1239" t="str">
        <f t="shared" si="300"/>
        <v/>
      </c>
      <c r="O1123" s="830"/>
      <c r="P1123" s="830"/>
      <c r="Q1123" s="15"/>
      <c r="R1123" s="436"/>
      <c r="S1123" s="46"/>
      <c r="T1123" s="46"/>
      <c r="U1123" s="1049">
        <v>1123</v>
      </c>
      <c r="V1123" s="46"/>
    </row>
    <row r="1124" spans="1:22" ht="15.75" customHeight="1">
      <c r="A1124" s="1243" t="str">
        <f t="shared" si="289"/>
        <v>Wheat: kg produced</v>
      </c>
      <c r="B1124" s="830"/>
      <c r="C1124" s="1234">
        <f t="shared" si="292"/>
        <v>0</v>
      </c>
      <c r="D1124" s="1234">
        <f t="shared" si="293"/>
        <v>0</v>
      </c>
      <c r="E1124" s="1234">
        <f t="shared" si="294"/>
        <v>0</v>
      </c>
      <c r="F1124" s="1234">
        <f t="shared" si="295"/>
        <v>0</v>
      </c>
      <c r="G1124" s="830"/>
      <c r="H1124" s="1235">
        <f t="shared" si="296"/>
        <v>0</v>
      </c>
      <c r="I1124" s="1235">
        <f t="shared" si="297"/>
        <v>0</v>
      </c>
      <c r="J1124" s="1235">
        <f t="shared" si="298"/>
        <v>0</v>
      </c>
      <c r="K1124" s="1235">
        <f t="shared" si="299"/>
        <v>0</v>
      </c>
      <c r="L1124" s="44"/>
      <c r="M1124" s="1225" t="str">
        <f t="shared" si="291"/>
        <v/>
      </c>
      <c r="N1124" s="1239" t="str">
        <f t="shared" si="300"/>
        <v/>
      </c>
      <c r="O1124" s="830"/>
      <c r="P1124" s="830"/>
      <c r="Q1124" s="15"/>
      <c r="R1124" s="436"/>
      <c r="S1124" s="46"/>
      <c r="T1124" s="46"/>
      <c r="U1124" s="1049">
        <v>1124</v>
      </c>
      <c r="V1124" s="46"/>
    </row>
    <row r="1125" spans="1:22" ht="15.75" customHeight="1">
      <c r="A1125" s="1243" t="str">
        <f t="shared" si="289"/>
        <v>Sunflower</v>
      </c>
      <c r="B1125" s="830"/>
      <c r="C1125" s="1234">
        <f t="shared" si="292"/>
        <v>0</v>
      </c>
      <c r="D1125" s="1234">
        <f t="shared" si="293"/>
        <v>0</v>
      </c>
      <c r="E1125" s="1234">
        <f t="shared" si="294"/>
        <v>0</v>
      </c>
      <c r="F1125" s="1234">
        <f t="shared" si="295"/>
        <v>0</v>
      </c>
      <c r="G1125" s="830"/>
      <c r="H1125" s="1235">
        <f t="shared" si="296"/>
        <v>0</v>
      </c>
      <c r="I1125" s="1235">
        <f t="shared" si="297"/>
        <v>0</v>
      </c>
      <c r="J1125" s="1235">
        <f t="shared" si="298"/>
        <v>0</v>
      </c>
      <c r="K1125" s="1235">
        <f t="shared" si="299"/>
        <v>0</v>
      </c>
      <c r="L1125" s="44"/>
      <c r="M1125" s="1225" t="str">
        <f t="shared" si="291"/>
        <v/>
      </c>
      <c r="N1125" s="1239" t="str">
        <f t="shared" si="300"/>
        <v/>
      </c>
      <c r="O1125" s="830"/>
      <c r="P1125" s="830"/>
      <c r="Q1125" s="15"/>
      <c r="R1125" s="436"/>
      <c r="S1125" s="46"/>
      <c r="T1125" s="46"/>
      <c r="U1125" s="1049">
        <v>1125</v>
      </c>
      <c r="V1125" s="46"/>
    </row>
    <row r="1126" spans="1:22" ht="15.75" customHeight="1">
      <c r="A1126" s="1243" t="str">
        <f t="shared" si="289"/>
        <v>Water melon: no. local meas</v>
      </c>
      <c r="B1126" s="830"/>
      <c r="C1126" s="1234">
        <f t="shared" si="292"/>
        <v>0</v>
      </c>
      <c r="D1126" s="1234">
        <f t="shared" si="293"/>
        <v>0</v>
      </c>
      <c r="E1126" s="1234">
        <f t="shared" si="294"/>
        <v>0</v>
      </c>
      <c r="F1126" s="1234">
        <f t="shared" si="295"/>
        <v>0</v>
      </c>
      <c r="G1126" s="830"/>
      <c r="H1126" s="1235">
        <f t="shared" si="296"/>
        <v>0</v>
      </c>
      <c r="I1126" s="1235">
        <f t="shared" si="297"/>
        <v>0</v>
      </c>
      <c r="J1126" s="1235">
        <f t="shared" si="298"/>
        <v>0</v>
      </c>
      <c r="K1126" s="1235">
        <f t="shared" si="299"/>
        <v>0</v>
      </c>
      <c r="L1126" s="44"/>
      <c r="M1126" s="1225" t="str">
        <f t="shared" si="291"/>
        <v/>
      </c>
      <c r="N1126" s="1239" t="str">
        <f t="shared" si="300"/>
        <v/>
      </c>
      <c r="O1126" s="830"/>
      <c r="P1126" s="830"/>
      <c r="Q1126" s="15"/>
      <c r="R1126" s="436"/>
      <c r="S1126" s="46"/>
      <c r="T1126" s="46"/>
      <c r="U1126" s="1049">
        <v>1126</v>
      </c>
      <c r="V1126" s="46"/>
    </row>
    <row r="1127" spans="1:22" ht="15.75" customHeight="1">
      <c r="A1127" s="1243" t="str">
        <f t="shared" si="289"/>
        <v>Green beans /peas</v>
      </c>
      <c r="B1127" s="830"/>
      <c r="C1127" s="1234">
        <f t="shared" si="292"/>
        <v>0</v>
      </c>
      <c r="D1127" s="1234">
        <f t="shared" si="293"/>
        <v>0</v>
      </c>
      <c r="E1127" s="1234">
        <f t="shared" si="294"/>
        <v>2.9328455790784552E-3</v>
      </c>
      <c r="F1127" s="1234">
        <f t="shared" si="295"/>
        <v>7.3321139476961381E-4</v>
      </c>
      <c r="G1127" s="830"/>
      <c r="H1127" s="1235">
        <f t="shared" si="296"/>
        <v>0</v>
      </c>
      <c r="I1127" s="1235">
        <f t="shared" si="297"/>
        <v>0</v>
      </c>
      <c r="J1127" s="1235">
        <f t="shared" si="298"/>
        <v>0</v>
      </c>
      <c r="K1127" s="1235">
        <f t="shared" si="299"/>
        <v>0</v>
      </c>
      <c r="L1127" s="44"/>
      <c r="M1127" s="1225" t="str">
        <f t="shared" si="291"/>
        <v/>
      </c>
      <c r="N1127" s="1239" t="str">
        <f t="shared" si="300"/>
        <v/>
      </c>
      <c r="O1127" s="830"/>
      <c r="P1127" s="830"/>
      <c r="Q1127" s="15"/>
      <c r="R1127" s="436"/>
      <c r="S1127" s="46"/>
      <c r="T1127" s="46"/>
      <c r="U1127" s="1049">
        <v>1127</v>
      </c>
      <c r="V1127" s="46"/>
    </row>
    <row r="1128" spans="1:22" ht="15.75" customHeight="1">
      <c r="A1128" s="1243" t="str">
        <f t="shared" si="289"/>
        <v xml:space="preserve">Other root crops: Beetroot </v>
      </c>
      <c r="B1128" s="830"/>
      <c r="C1128" s="1234">
        <f t="shared" si="292"/>
        <v>3.6425902864259028E-3</v>
      </c>
      <c r="D1128" s="1234">
        <f t="shared" si="293"/>
        <v>1.8212951432129514E-3</v>
      </c>
      <c r="E1128" s="1234">
        <f t="shared" si="294"/>
        <v>4.1718388675211311E-3</v>
      </c>
      <c r="F1128" s="1234">
        <f t="shared" si="295"/>
        <v>1.544030479176539E-2</v>
      </c>
      <c r="G1128" s="830"/>
      <c r="H1128" s="1235">
        <f t="shared" si="296"/>
        <v>0</v>
      </c>
      <c r="I1128" s="1235">
        <f t="shared" si="297"/>
        <v>0</v>
      </c>
      <c r="J1128" s="1235">
        <f t="shared" si="298"/>
        <v>3.0062099758648422E-3</v>
      </c>
      <c r="K1128" s="1235">
        <f t="shared" si="299"/>
        <v>1.352794489139179E-2</v>
      </c>
      <c r="L1128" s="44"/>
      <c r="M1128" s="1225" t="str">
        <f t="shared" si="291"/>
        <v/>
      </c>
      <c r="N1128" s="1239" t="str">
        <f t="shared" si="300"/>
        <v/>
      </c>
      <c r="O1128" s="830"/>
      <c r="P1128" s="830"/>
      <c r="Q1128" s="15"/>
      <c r="R1128" s="436"/>
      <c r="S1128" s="46"/>
      <c r="T1128" s="46"/>
      <c r="U1128" s="1049">
        <v>1128</v>
      </c>
      <c r="V1128" s="46"/>
    </row>
    <row r="1129" spans="1:22" ht="15.75" customHeight="1">
      <c r="A1129" s="1243" t="str">
        <f t="shared" si="289"/>
        <v xml:space="preserve">Tomato: </v>
      </c>
      <c r="B1129" s="830"/>
      <c r="C1129" s="1234">
        <f t="shared" si="292"/>
        <v>2.4151005728518058E-2</v>
      </c>
      <c r="D1129" s="1234">
        <f t="shared" si="293"/>
        <v>3.0188757160647575E-2</v>
      </c>
      <c r="E1129" s="1234">
        <f t="shared" si="294"/>
        <v>3.7735946450809472E-2</v>
      </c>
      <c r="F1129" s="1234">
        <f t="shared" si="295"/>
        <v>7.5471892901618931E-2</v>
      </c>
      <c r="G1129" s="830"/>
      <c r="H1129" s="1235">
        <f t="shared" si="296"/>
        <v>0</v>
      </c>
      <c r="I1129" s="1235">
        <f t="shared" si="297"/>
        <v>0</v>
      </c>
      <c r="J1129" s="1235">
        <f t="shared" si="298"/>
        <v>4.2945856798069174E-3</v>
      </c>
      <c r="K1129" s="1235">
        <f t="shared" si="299"/>
        <v>5.3682320997586472E-3</v>
      </c>
      <c r="L1129" s="44"/>
      <c r="M1129" s="1225" t="str">
        <f t="shared" si="291"/>
        <v/>
      </c>
      <c r="N1129" s="1239" t="str">
        <f t="shared" si="300"/>
        <v/>
      </c>
      <c r="O1129" s="830"/>
      <c r="P1129" s="830"/>
      <c r="Q1129" s="15"/>
      <c r="R1129" s="436"/>
      <c r="S1129" s="46"/>
      <c r="T1129" s="46"/>
      <c r="U1129" s="1049">
        <v>1129</v>
      </c>
      <c r="V1129" s="46"/>
    </row>
    <row r="1130" spans="1:22" ht="15.75" customHeight="1">
      <c r="A1130" s="1243" t="str">
        <f t="shared" si="289"/>
        <v>Potato's: no. local meas</v>
      </c>
      <c r="B1130" s="830"/>
      <c r="C1130" s="1234">
        <f t="shared" si="292"/>
        <v>2.391898505603985E-2</v>
      </c>
      <c r="D1130" s="1234">
        <f t="shared" si="293"/>
        <v>1.6264909838107095E-2</v>
      </c>
      <c r="E1130" s="1234">
        <f t="shared" si="294"/>
        <v>2.2005466251556659E-2</v>
      </c>
      <c r="F1130" s="1234">
        <f t="shared" si="295"/>
        <v>0</v>
      </c>
      <c r="G1130" s="830"/>
      <c r="H1130" s="1235">
        <f t="shared" si="296"/>
        <v>0</v>
      </c>
      <c r="I1130" s="1235">
        <f t="shared" si="297"/>
        <v>0</v>
      </c>
      <c r="J1130" s="1235">
        <f t="shared" si="298"/>
        <v>0</v>
      </c>
      <c r="K1130" s="1235">
        <f t="shared" si="299"/>
        <v>0</v>
      </c>
      <c r="L1130" s="44"/>
      <c r="M1130" s="1225" t="str">
        <f t="shared" si="291"/>
        <v/>
      </c>
      <c r="N1130" s="1239" t="str">
        <f t="shared" si="300"/>
        <v/>
      </c>
      <c r="O1130" s="830"/>
      <c r="P1130" s="830"/>
      <c r="Q1130" s="15"/>
      <c r="R1130" s="436"/>
      <c r="S1130" s="46"/>
      <c r="T1130" s="46"/>
      <c r="U1130" s="1049">
        <v>1130</v>
      </c>
      <c r="V1130" s="46"/>
    </row>
    <row r="1131" spans="1:22" ht="15.75" customHeight="1">
      <c r="A1131" s="1243" t="str">
        <f t="shared" si="289"/>
        <v>Leafy green vegetables (spinach etc)</v>
      </c>
      <c r="B1131" s="830"/>
      <c r="C1131" s="1234">
        <f t="shared" si="292"/>
        <v>4.5532378580323786E-3</v>
      </c>
      <c r="D1131" s="1234">
        <f t="shared" si="293"/>
        <v>4.8275051190777938E-3</v>
      </c>
      <c r="E1131" s="1234">
        <f t="shared" si="294"/>
        <v>1.7690999180065899E-2</v>
      </c>
      <c r="F1131" s="1234">
        <f t="shared" si="295"/>
        <v>2.5666347493911099E-2</v>
      </c>
      <c r="G1131" s="830"/>
      <c r="H1131" s="1235">
        <f t="shared" si="296"/>
        <v>0</v>
      </c>
      <c r="I1131" s="1235">
        <f t="shared" si="297"/>
        <v>3.0062099758648422E-3</v>
      </c>
      <c r="J1131" s="1235">
        <f t="shared" si="298"/>
        <v>1.7436017860016084E-2</v>
      </c>
      <c r="K1131" s="1235">
        <f t="shared" si="299"/>
        <v>2.4801232300884948E-2</v>
      </c>
      <c r="L1131" s="44"/>
      <c r="M1131" s="1225" t="str">
        <f t="shared" si="291"/>
        <v/>
      </c>
      <c r="N1131" s="1239" t="str">
        <f t="shared" si="300"/>
        <v/>
      </c>
      <c r="O1131" s="830"/>
      <c r="P1131" s="830"/>
      <c r="Q1131" s="15"/>
      <c r="R1131" s="436"/>
      <c r="S1131" s="46"/>
      <c r="T1131" s="46"/>
      <c r="U1131" s="1049">
        <v>1131</v>
      </c>
      <c r="V1131" s="46"/>
    </row>
    <row r="1132" spans="1:22" ht="15.75" customHeight="1">
      <c r="A1132" s="1243" t="str">
        <f t="shared" si="289"/>
        <v>Other crop: pumpkin</v>
      </c>
      <c r="B1132" s="830"/>
      <c r="C1132" s="1234">
        <f t="shared" si="292"/>
        <v>1.2093399750933997E-2</v>
      </c>
      <c r="D1132" s="1234">
        <f t="shared" si="293"/>
        <v>4.6513075965130763E-3</v>
      </c>
      <c r="E1132" s="1234">
        <f t="shared" si="294"/>
        <v>0.10228787704294733</v>
      </c>
      <c r="F1132" s="1234">
        <f t="shared" si="295"/>
        <v>9.132846164548869E-2</v>
      </c>
      <c r="G1132" s="830"/>
      <c r="H1132" s="1235">
        <f t="shared" si="296"/>
        <v>0</v>
      </c>
      <c r="I1132" s="1235">
        <f t="shared" si="297"/>
        <v>0</v>
      </c>
      <c r="J1132" s="1235">
        <f t="shared" si="298"/>
        <v>7.5155249396621049E-2</v>
      </c>
      <c r="K1132" s="1235">
        <f t="shared" si="299"/>
        <v>6.7102901246983079E-2</v>
      </c>
      <c r="L1132" s="44"/>
      <c r="M1132" s="1225" t="str">
        <f t="shared" si="291"/>
        <v>yes</v>
      </c>
      <c r="N1132" s="1239" t="str">
        <f t="shared" si="300"/>
        <v>yes</v>
      </c>
      <c r="O1132" s="830"/>
      <c r="P1132" s="830"/>
      <c r="Q1132" s="15"/>
      <c r="R1132" s="436"/>
      <c r="S1132" s="46"/>
      <c r="T1132" s="46"/>
      <c r="U1132" s="1049">
        <v>1132</v>
      </c>
      <c r="V1132" s="46"/>
    </row>
    <row r="1133" spans="1:22" ht="15.75" customHeight="1">
      <c r="A1133" s="1243" t="str">
        <f t="shared" si="289"/>
        <v>Other crop: Carrots</v>
      </c>
      <c r="B1133" s="830"/>
      <c r="C1133" s="1234">
        <f t="shared" si="292"/>
        <v>1.6064757160647572E-3</v>
      </c>
      <c r="D1133" s="1234">
        <f t="shared" si="293"/>
        <v>2.1419676214196764E-3</v>
      </c>
      <c r="E1133" s="1234">
        <f t="shared" si="294"/>
        <v>7.6188956677944418E-3</v>
      </c>
      <c r="F1133" s="1234">
        <f t="shared" si="295"/>
        <v>3.0320526578979261E-2</v>
      </c>
      <c r="G1133" s="830"/>
      <c r="H1133" s="1235">
        <f t="shared" si="296"/>
        <v>0</v>
      </c>
      <c r="I1133" s="1235">
        <f t="shared" si="297"/>
        <v>0</v>
      </c>
      <c r="J1133" s="1235">
        <f t="shared" si="298"/>
        <v>6.0124199517296844E-3</v>
      </c>
      <c r="K1133" s="1235">
        <f t="shared" si="299"/>
        <v>2.630433728881737E-2</v>
      </c>
      <c r="L1133" s="44"/>
      <c r="M1133" s="1225" t="str">
        <f t="shared" si="291"/>
        <v/>
      </c>
      <c r="N1133" s="1239" t="str">
        <f t="shared" si="300"/>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1">IF(C$1111=0,0,MAX((SUM(C851,M851)+SUM(C962,M962)/C$1111),(SUM(C851)+SUM(C962)/C$1111)))</f>
        <v>0</v>
      </c>
      <c r="D1134" s="1234">
        <f t="shared" si="301"/>
        <v>1.4859750933997511E-2</v>
      </c>
      <c r="E1134" s="1234">
        <f t="shared" si="301"/>
        <v>0</v>
      </c>
      <c r="F1134" s="1234">
        <f t="shared" si="301"/>
        <v>0</v>
      </c>
      <c r="G1134" s="830"/>
      <c r="H1134" s="1235">
        <f t="shared" ref="H1134:K1135" si="302">IF(C$1111=0,0,MAX(SUM(C962,M962)/C$1111,SUM(C962)/C$1111))</f>
        <v>0</v>
      </c>
      <c r="I1134" s="1235">
        <f t="shared" si="302"/>
        <v>0</v>
      </c>
      <c r="J1134" s="1235">
        <f t="shared" si="302"/>
        <v>0</v>
      </c>
      <c r="K1134" s="1235">
        <f t="shared" si="302"/>
        <v>0</v>
      </c>
      <c r="L1134" s="44"/>
      <c r="M1134" s="1225" t="str">
        <f t="shared" si="291"/>
        <v/>
      </c>
      <c r="N1134" s="1239" t="str">
        <f t="shared" si="300"/>
        <v/>
      </c>
      <c r="O1134" s="830"/>
      <c r="P1134" s="830"/>
      <c r="Q1134" s="15"/>
      <c r="R1134" s="436"/>
      <c r="S1134" s="46"/>
      <c r="T1134" s="46"/>
      <c r="U1134" s="1049">
        <v>1134</v>
      </c>
      <c r="V1134" s="46"/>
    </row>
    <row r="1135" spans="1:22" ht="15.75" customHeight="1">
      <c r="A1135" s="1243" t="str">
        <f>A852</f>
        <v>WILD FOODS -- see worksheet Data 3</v>
      </c>
      <c r="B1135" s="830"/>
      <c r="C1135" s="1234">
        <f t="shared" si="301"/>
        <v>9.4418785197103755E-2</v>
      </c>
      <c r="D1135" s="1234">
        <f t="shared" si="301"/>
        <v>0.11441878519710376</v>
      </c>
      <c r="E1135" s="1234">
        <f t="shared" si="301"/>
        <v>2.9499377334993776E-2</v>
      </c>
      <c r="F1135" s="1234">
        <f t="shared" si="301"/>
        <v>0.01</v>
      </c>
      <c r="G1135" s="830"/>
      <c r="H1135" s="1235">
        <f t="shared" si="302"/>
        <v>6.4418785197103756E-2</v>
      </c>
      <c r="I1135" s="1235">
        <f t="shared" si="302"/>
        <v>6.4418785197103756E-2</v>
      </c>
      <c r="J1135" s="1235">
        <f t="shared" si="302"/>
        <v>0</v>
      </c>
      <c r="K1135" s="1235">
        <f t="shared" si="302"/>
        <v>0</v>
      </c>
      <c r="L1135" s="44"/>
      <c r="M1135" s="1225" t="str">
        <f t="shared" si="291"/>
        <v>yes</v>
      </c>
      <c r="N1135" s="1239" t="str">
        <f t="shared" si="300"/>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1"/>
        <v/>
      </c>
      <c r="N1136" s="1225" t="str">
        <f t="shared" ref="N1136:N1147" si="303">M1136</f>
        <v/>
      </c>
      <c r="O1136" s="830"/>
      <c r="P1136" s="830"/>
      <c r="Q1136" s="15"/>
      <c r="R1136" s="436"/>
      <c r="S1136" s="46"/>
      <c r="T1136" s="46"/>
      <c r="U1136" s="1049">
        <v>1136</v>
      </c>
      <c r="V1136" s="46"/>
    </row>
    <row r="1137" spans="1:22" ht="15.75" customHeight="1">
      <c r="A1137" s="44" t="str">
        <f t="shared" ref="A1137:A1147" si="304">A950</f>
        <v>Main cashcrop kg sold</v>
      </c>
      <c r="B1137" s="830"/>
      <c r="C1137" s="1234">
        <f t="shared" ref="C1137:C1147" si="305">IF(C$1111=0,0,MAX(SUM(C950,M950)/C$1111,SUM(C950)/C$1111))</f>
        <v>0</v>
      </c>
      <c r="D1137" s="1234">
        <f t="shared" ref="D1137:D1147" si="306">IF(D$1111=0,0,MAX(SUM(D950,N950)/D$1111,SUM(D950)/D$1111))</f>
        <v>0</v>
      </c>
      <c r="E1137" s="1234">
        <f t="shared" ref="E1137:E1147" si="307">IF(E$1111=0,0,MAX(SUM(E950,O950)/E$1111,SUM(E950)/E$1111))</f>
        <v>0</v>
      </c>
      <c r="F1137" s="1234">
        <f t="shared" ref="F1137:F1147" si="308">IF(F$1111=0,0,MAX(SUM(F950,P950)/F$1111,SUM(F950)/F$1111))</f>
        <v>0</v>
      </c>
      <c r="G1137" s="830"/>
      <c r="H1137" s="46"/>
      <c r="I1137" s="46"/>
      <c r="J1137" s="46"/>
      <c r="K1137" s="829"/>
      <c r="L1137" s="830"/>
      <c r="M1137" s="1225" t="str">
        <f t="shared" si="291"/>
        <v/>
      </c>
      <c r="N1137" s="1225" t="str">
        <f t="shared" si="303"/>
        <v/>
      </c>
      <c r="O1137" s="830"/>
      <c r="P1137" s="830"/>
      <c r="Q1137" s="15"/>
      <c r="R1137" s="436"/>
      <c r="S1137" s="46"/>
      <c r="T1137" s="46"/>
      <c r="U1137" s="1049">
        <v>1137</v>
      </c>
      <c r="V1137" s="46"/>
    </row>
    <row r="1138" spans="1:22" ht="15.75" customHeight="1">
      <c r="A1138" s="44" t="str">
        <f t="shared" si="304"/>
        <v xml:space="preserve">Other cashcrop: Potatos </v>
      </c>
      <c r="B1138" s="830"/>
      <c r="C1138" s="1234">
        <f t="shared" si="305"/>
        <v>0</v>
      </c>
      <c r="D1138" s="1234">
        <f t="shared" si="306"/>
        <v>0</v>
      </c>
      <c r="E1138" s="1234">
        <f t="shared" si="307"/>
        <v>0</v>
      </c>
      <c r="F1138" s="1234">
        <f t="shared" si="308"/>
        <v>0</v>
      </c>
      <c r="G1138" s="830"/>
      <c r="H1138" s="46"/>
      <c r="I1138" s="46"/>
      <c r="J1138" s="46"/>
      <c r="K1138" s="829"/>
      <c r="L1138" s="830"/>
      <c r="M1138" s="1225" t="str">
        <f t="shared" si="291"/>
        <v/>
      </c>
      <c r="N1138" s="1225" t="str">
        <f t="shared" si="303"/>
        <v/>
      </c>
      <c r="O1138" s="830"/>
      <c r="P1138" s="830"/>
      <c r="Q1138" s="15"/>
      <c r="R1138" s="436"/>
      <c r="S1138" s="46"/>
      <c r="T1138" s="46"/>
      <c r="U1138" s="1049">
        <v>1138</v>
      </c>
      <c r="V1138" s="46"/>
    </row>
    <row r="1139" spans="1:22" ht="15.75" customHeight="1">
      <c r="A1139" s="44" t="str">
        <f t="shared" si="304"/>
        <v>Other cashcrop: tomato</v>
      </c>
      <c r="B1139" s="830"/>
      <c r="C1139" s="1234">
        <f t="shared" si="305"/>
        <v>0</v>
      </c>
      <c r="D1139" s="1234">
        <f t="shared" si="306"/>
        <v>0</v>
      </c>
      <c r="E1139" s="1234">
        <f t="shared" si="307"/>
        <v>0</v>
      </c>
      <c r="F1139" s="1234">
        <f t="shared" si="308"/>
        <v>0</v>
      </c>
      <c r="G1139" s="830"/>
      <c r="H1139" s="46"/>
      <c r="I1139" s="46"/>
      <c r="J1139" s="46"/>
      <c r="K1139" s="829"/>
      <c r="L1139" s="830"/>
      <c r="M1139" s="1225" t="str">
        <f t="shared" si="291"/>
        <v/>
      </c>
      <c r="N1139" s="1225" t="str">
        <f t="shared" si="303"/>
        <v/>
      </c>
      <c r="O1139" s="830"/>
      <c r="P1139" s="830"/>
      <c r="Q1139" s="15"/>
      <c r="R1139" s="436"/>
      <c r="S1139" s="46"/>
      <c r="T1139" s="46"/>
      <c r="U1139" s="1049">
        <v>1139</v>
      </c>
      <c r="V1139" s="46"/>
    </row>
    <row r="1140" spans="1:22" ht="15.75" customHeight="1">
      <c r="A1140" s="44" t="str">
        <f t="shared" si="304"/>
        <v>Other cashcrop: kg produced</v>
      </c>
      <c r="B1140" s="830"/>
      <c r="C1140" s="1234">
        <f t="shared" si="305"/>
        <v>0</v>
      </c>
      <c r="D1140" s="1234">
        <f t="shared" si="306"/>
        <v>0</v>
      </c>
      <c r="E1140" s="1234">
        <f t="shared" si="307"/>
        <v>0</v>
      </c>
      <c r="F1140" s="1234">
        <f t="shared" si="308"/>
        <v>0</v>
      </c>
      <c r="G1140" s="830"/>
      <c r="H1140" s="46"/>
      <c r="I1140" s="46"/>
      <c r="J1140" s="46"/>
      <c r="K1140" s="829"/>
      <c r="L1140" s="830"/>
      <c r="M1140" s="1225" t="str">
        <f t="shared" si="291"/>
        <v/>
      </c>
      <c r="N1140" s="1225" t="str">
        <f t="shared" si="303"/>
        <v/>
      </c>
      <c r="O1140" s="830"/>
      <c r="P1140" s="830"/>
      <c r="Q1140" s="15"/>
      <c r="R1140" s="436"/>
      <c r="S1140" s="46"/>
      <c r="T1140" s="46"/>
      <c r="U1140" s="1049">
        <v>1140</v>
      </c>
      <c r="V1140" s="46"/>
    </row>
    <row r="1141" spans="1:22" ht="15.75" customHeight="1">
      <c r="A1141" s="44" t="str">
        <f t="shared" si="304"/>
        <v>Other cashcrop: kg produced</v>
      </c>
      <c r="B1141" s="830"/>
      <c r="C1141" s="1234">
        <f t="shared" si="305"/>
        <v>0</v>
      </c>
      <c r="D1141" s="1234">
        <f t="shared" si="306"/>
        <v>0</v>
      </c>
      <c r="E1141" s="1234">
        <f t="shared" si="307"/>
        <v>0</v>
      </c>
      <c r="F1141" s="1234">
        <f t="shared" si="308"/>
        <v>0</v>
      </c>
      <c r="G1141" s="830"/>
      <c r="H1141" s="46"/>
      <c r="I1141" s="46"/>
      <c r="J1141" s="46"/>
      <c r="K1141" s="829"/>
      <c r="L1141" s="830"/>
      <c r="M1141" s="1225" t="str">
        <f t="shared" si="291"/>
        <v/>
      </c>
      <c r="N1141" s="1225" t="str">
        <f t="shared" si="303"/>
        <v/>
      </c>
      <c r="O1141" s="830"/>
      <c r="P1141" s="830"/>
      <c r="Q1141" s="15"/>
      <c r="R1141" s="436"/>
      <c r="S1141" s="46"/>
      <c r="T1141" s="46"/>
      <c r="U1141" s="1049">
        <v>1141</v>
      </c>
      <c r="V1141" s="46"/>
    </row>
    <row r="1142" spans="1:22" ht="15.75" customHeight="1">
      <c r="A1142" s="44" t="str">
        <f t="shared" si="304"/>
        <v>Other cashcrop: kg produced</v>
      </c>
      <c r="B1142" s="830"/>
      <c r="C1142" s="1234">
        <f t="shared" si="305"/>
        <v>0</v>
      </c>
      <c r="D1142" s="1234">
        <f t="shared" si="306"/>
        <v>0</v>
      </c>
      <c r="E1142" s="1234">
        <f t="shared" si="307"/>
        <v>0</v>
      </c>
      <c r="F1142" s="1234">
        <f t="shared" si="308"/>
        <v>0</v>
      </c>
      <c r="G1142" s="830"/>
      <c r="H1142" s="46"/>
      <c r="I1142" s="46"/>
      <c r="J1142" s="46"/>
      <c r="K1142" s="829"/>
      <c r="L1142" s="830"/>
      <c r="M1142" s="1225" t="str">
        <f t="shared" si="291"/>
        <v/>
      </c>
      <c r="N1142" s="1225" t="str">
        <f t="shared" si="303"/>
        <v/>
      </c>
      <c r="O1142" s="830"/>
      <c r="P1142" s="830"/>
      <c r="Q1142" s="15"/>
      <c r="R1142" s="436"/>
      <c r="S1142" s="46"/>
      <c r="T1142" s="46"/>
      <c r="U1142" s="1049">
        <v>1142</v>
      </c>
      <c r="V1142" s="46"/>
    </row>
    <row r="1143" spans="1:22" ht="15.75" customHeight="1">
      <c r="A1143" s="44" t="str">
        <f t="shared" si="304"/>
        <v>Other cashcrop: kg produced</v>
      </c>
      <c r="B1143" s="830"/>
      <c r="C1143" s="1234">
        <f t="shared" si="305"/>
        <v>0</v>
      </c>
      <c r="D1143" s="1234">
        <f t="shared" si="306"/>
        <v>0</v>
      </c>
      <c r="E1143" s="1234">
        <f t="shared" si="307"/>
        <v>0</v>
      </c>
      <c r="F1143" s="1234">
        <f t="shared" si="308"/>
        <v>0</v>
      </c>
      <c r="G1143" s="830"/>
      <c r="H1143" s="46"/>
      <c r="I1143" s="46"/>
      <c r="J1143" s="46"/>
      <c r="K1143" s="829"/>
      <c r="L1143" s="830"/>
      <c r="M1143" s="1225" t="str">
        <f t="shared" si="291"/>
        <v/>
      </c>
      <c r="N1143" s="1225" t="str">
        <f t="shared" si="303"/>
        <v/>
      </c>
      <c r="O1143" s="830"/>
      <c r="P1143" s="830"/>
      <c r="Q1143" s="15"/>
      <c r="R1143" s="436"/>
      <c r="S1143" s="46"/>
      <c r="T1143" s="46"/>
      <c r="U1143" s="1049">
        <v>1143</v>
      </c>
      <c r="V1143" s="46"/>
    </row>
    <row r="1144" spans="1:22" ht="15.75" customHeight="1">
      <c r="A1144" s="44" t="str">
        <f t="shared" si="304"/>
        <v>Straw: quantity sold</v>
      </c>
      <c r="B1144" s="830"/>
      <c r="C1144" s="1234">
        <f t="shared" si="305"/>
        <v>0</v>
      </c>
      <c r="D1144" s="1234">
        <f t="shared" si="306"/>
        <v>0</v>
      </c>
      <c r="E1144" s="1234">
        <f t="shared" si="307"/>
        <v>0</v>
      </c>
      <c r="F1144" s="1234">
        <f t="shared" si="308"/>
        <v>0</v>
      </c>
      <c r="G1144" s="830"/>
      <c r="H1144" s="46"/>
      <c r="I1144" s="46"/>
      <c r="J1144" s="46"/>
      <c r="K1144" s="829"/>
      <c r="L1144" s="830"/>
      <c r="M1144" s="1225" t="str">
        <f t="shared" si="291"/>
        <v/>
      </c>
      <c r="N1144" s="1225" t="str">
        <f t="shared" si="303"/>
        <v/>
      </c>
      <c r="O1144" s="830"/>
      <c r="P1144" s="830"/>
      <c r="Q1144" s="15"/>
      <c r="R1144" s="436"/>
      <c r="S1144" s="46"/>
      <c r="T1144" s="46"/>
      <c r="U1144" s="1049">
        <v>1144</v>
      </c>
      <c r="V1144" s="46"/>
    </row>
    <row r="1145" spans="1:22" ht="15.75" customHeight="1">
      <c r="A1145" s="44" t="str">
        <f t="shared" si="304"/>
        <v>Trees: quantity sold</v>
      </c>
      <c r="B1145" s="830"/>
      <c r="C1145" s="1234">
        <f t="shared" si="305"/>
        <v>0</v>
      </c>
      <c r="D1145" s="1234">
        <f t="shared" si="306"/>
        <v>0</v>
      </c>
      <c r="E1145" s="1234">
        <f t="shared" si="307"/>
        <v>0</v>
      </c>
      <c r="F1145" s="1234">
        <f t="shared" si="308"/>
        <v>0</v>
      </c>
      <c r="G1145" s="830"/>
      <c r="H1145" s="46"/>
      <c r="I1145" s="46"/>
      <c r="J1145" s="46"/>
      <c r="K1145" s="829"/>
      <c r="L1145" s="830"/>
      <c r="M1145" s="1225" t="str">
        <f t="shared" si="291"/>
        <v/>
      </c>
      <c r="N1145" s="1225" t="str">
        <f t="shared" si="303"/>
        <v/>
      </c>
      <c r="O1145" s="830"/>
      <c r="P1145" s="830"/>
      <c r="Q1145" s="15"/>
      <c r="R1145" s="436"/>
      <c r="S1145" s="46"/>
      <c r="T1145" s="46"/>
      <c r="U1145" s="1049">
        <v>1145</v>
      </c>
      <c r="V1145" s="46"/>
    </row>
    <row r="1146" spans="1:22" ht="15.75" customHeight="1">
      <c r="A1146" s="44" t="str">
        <f t="shared" si="304"/>
        <v>Other cash crop: type</v>
      </c>
      <c r="B1146" s="830"/>
      <c r="C1146" s="1234">
        <f t="shared" si="305"/>
        <v>0</v>
      </c>
      <c r="D1146" s="1234">
        <f t="shared" si="306"/>
        <v>0</v>
      </c>
      <c r="E1146" s="1234">
        <f t="shared" si="307"/>
        <v>0</v>
      </c>
      <c r="F1146" s="1234">
        <f t="shared" si="308"/>
        <v>0</v>
      </c>
      <c r="G1146" s="830"/>
      <c r="H1146" s="46"/>
      <c r="I1146" s="46"/>
      <c r="J1146" s="46"/>
      <c r="K1146" s="829"/>
      <c r="L1146" s="830"/>
      <c r="M1146" s="1225" t="str">
        <f t="shared" si="291"/>
        <v/>
      </c>
      <c r="N1146" s="1225" t="str">
        <f t="shared" si="303"/>
        <v/>
      </c>
      <c r="O1146" s="830"/>
      <c r="P1146" s="830"/>
      <c r="Q1146" s="15"/>
      <c r="R1146" s="436"/>
      <c r="S1146" s="46"/>
      <c r="T1146" s="46"/>
      <c r="U1146" s="1049">
        <v>1146</v>
      </c>
      <c r="V1146" s="46"/>
    </row>
    <row r="1147" spans="1:22" ht="15.75" customHeight="1">
      <c r="A1147" s="44" t="str">
        <f t="shared" si="304"/>
        <v>Other cash crop: type</v>
      </c>
      <c r="B1147" s="830"/>
      <c r="C1147" s="1234">
        <f t="shared" si="305"/>
        <v>0</v>
      </c>
      <c r="D1147" s="1234">
        <f t="shared" si="306"/>
        <v>0</v>
      </c>
      <c r="E1147" s="1234">
        <f t="shared" si="307"/>
        <v>0</v>
      </c>
      <c r="F1147" s="1234">
        <f t="shared" si="308"/>
        <v>0</v>
      </c>
      <c r="G1147" s="830"/>
      <c r="H1147" s="46"/>
      <c r="I1147" s="46"/>
      <c r="J1147" s="46"/>
      <c r="K1147" s="829"/>
      <c r="L1147" s="830"/>
      <c r="M1147" s="1225" t="str">
        <f t="shared" si="291"/>
        <v/>
      </c>
      <c r="N1147" s="1225" t="str">
        <f t="shared" si="303"/>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09">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0">MAX(SUM(C854,M854),SUM(C854))</f>
        <v>0</v>
      </c>
      <c r="D1170" s="1234">
        <f t="shared" si="310"/>
        <v>0</v>
      </c>
      <c r="E1170" s="1234">
        <f t="shared" si="310"/>
        <v>0</v>
      </c>
      <c r="F1170" s="1234">
        <f t="shared" si="310"/>
        <v>0</v>
      </c>
      <c r="G1170" s="830"/>
      <c r="H1170" s="46"/>
      <c r="I1170" s="46"/>
      <c r="J1170" s="46"/>
      <c r="K1170" s="46"/>
      <c r="L1170" s="44"/>
      <c r="M1170" s="1225" t="str">
        <f t="shared" si="309"/>
        <v/>
      </c>
      <c r="N1170" s="1242"/>
      <c r="O1170" s="830"/>
      <c r="P1170" s="830"/>
      <c r="Q1170" s="15"/>
      <c r="R1170" s="436"/>
      <c r="S1170" s="46"/>
      <c r="T1170" s="46"/>
      <c r="U1170" s="1049">
        <v>1170</v>
      </c>
      <c r="V1170" s="46"/>
    </row>
    <row r="1171" spans="1:22" ht="15.75" customHeight="1">
      <c r="A1171" s="1236" t="str">
        <f>A855</f>
        <v>Labour: Weeding</v>
      </c>
      <c r="B1171" s="830"/>
      <c r="C1171" s="1234">
        <f t="shared" si="310"/>
        <v>0</v>
      </c>
      <c r="D1171" s="1234">
        <f t="shared" si="310"/>
        <v>0</v>
      </c>
      <c r="E1171" s="1234">
        <f t="shared" si="310"/>
        <v>0</v>
      </c>
      <c r="F1171" s="1234">
        <f t="shared" si="310"/>
        <v>0</v>
      </c>
      <c r="G1171" s="830"/>
      <c r="H1171" s="46"/>
      <c r="I1171" s="46"/>
      <c r="J1171" s="46"/>
      <c r="K1171" s="46"/>
      <c r="L1171" s="44"/>
      <c r="M1171" s="1225" t="str">
        <f t="shared" si="309"/>
        <v/>
      </c>
      <c r="N1171" s="1242"/>
      <c r="O1171" s="830"/>
      <c r="P1171" s="830"/>
      <c r="Q1171" s="15"/>
      <c r="R1171" s="436"/>
      <c r="S1171" s="46"/>
      <c r="T1171" s="46"/>
      <c r="U1171" s="1049">
        <v>1171</v>
      </c>
      <c r="V1171" s="46"/>
    </row>
    <row r="1172" spans="1:22" ht="15.75" customHeight="1">
      <c r="A1172" s="1236" t="str">
        <f>A856</f>
        <v>Labour: Harvesting</v>
      </c>
      <c r="B1172" s="830"/>
      <c r="C1172" s="1234">
        <f t="shared" si="310"/>
        <v>0</v>
      </c>
      <c r="D1172" s="1234">
        <f t="shared" si="310"/>
        <v>0</v>
      </c>
      <c r="E1172" s="1234">
        <f t="shared" si="310"/>
        <v>0</v>
      </c>
      <c r="F1172" s="1234">
        <f t="shared" si="310"/>
        <v>0</v>
      </c>
      <c r="G1172" s="830"/>
      <c r="H1172" s="46"/>
      <c r="I1172" s="46"/>
      <c r="J1172" s="46"/>
      <c r="K1172" s="46"/>
      <c r="L1172" s="44"/>
      <c r="M1172" s="1225" t="str">
        <f t="shared" si="309"/>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1">MAX(SUM(C896,M896),SUM(C896))</f>
        <v>0</v>
      </c>
      <c r="D1173" s="1234">
        <f t="shared" si="311"/>
        <v>0</v>
      </c>
      <c r="E1173" s="1234">
        <f t="shared" si="311"/>
        <v>0</v>
      </c>
      <c r="F1173" s="1234">
        <f t="shared" si="311"/>
        <v>0</v>
      </c>
      <c r="G1173" s="830"/>
      <c r="H1173" s="46"/>
      <c r="I1173" s="46"/>
      <c r="J1173" s="46"/>
      <c r="K1173" s="46"/>
      <c r="L1173" s="44"/>
      <c r="M1173" s="1225" t="str">
        <f t="shared" si="309"/>
        <v/>
      </c>
      <c r="N1173" s="1242"/>
      <c r="O1173" s="830"/>
      <c r="P1173" s="830"/>
      <c r="Q1173" s="15"/>
      <c r="R1173" s="436"/>
      <c r="S1173" s="46"/>
      <c r="T1173" s="46"/>
      <c r="U1173" s="1049">
        <v>1173</v>
      </c>
      <c r="V1173" s="46"/>
    </row>
    <row r="1174" spans="1:22" ht="15.75" customHeight="1">
      <c r="A1174" s="1236" t="str">
        <f>A897</f>
        <v>Gifts/remittances: sugar</v>
      </c>
      <c r="B1174" s="830"/>
      <c r="C1174" s="1234">
        <f t="shared" si="311"/>
        <v>0</v>
      </c>
      <c r="D1174" s="1234">
        <f t="shared" si="311"/>
        <v>0</v>
      </c>
      <c r="E1174" s="1234">
        <f t="shared" si="311"/>
        <v>0</v>
      </c>
      <c r="F1174" s="1234">
        <f t="shared" si="311"/>
        <v>0</v>
      </c>
      <c r="G1174" s="830"/>
      <c r="H1174" s="46"/>
      <c r="I1174" s="46"/>
      <c r="J1174" s="46"/>
      <c r="K1174" s="46"/>
      <c r="L1174" s="44"/>
      <c r="M1174" s="1225" t="str">
        <f t="shared" si="309"/>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1"/>
        <v>5.6301369863013704E-3</v>
      </c>
      <c r="D1175" s="1234">
        <f t="shared" si="311"/>
        <v>5.6301369863013704E-3</v>
      </c>
      <c r="E1175" s="1234">
        <f t="shared" si="311"/>
        <v>0</v>
      </c>
      <c r="F1175" s="1234">
        <f t="shared" si="311"/>
        <v>0</v>
      </c>
      <c r="G1175" s="830"/>
      <c r="H1175" s="46"/>
      <c r="I1175" s="46"/>
      <c r="J1175" s="46"/>
      <c r="K1175" s="46"/>
      <c r="L1175" s="44"/>
      <c r="M1175" s="1225" t="str">
        <f t="shared" si="309"/>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2">IF(C$1111=0,0,MAX(SUM(C916,M916)/C$1111,SUM(C916)/C$1111))</f>
        <v>0</v>
      </c>
      <c r="D1177" s="1234">
        <f t="shared" si="312"/>
        <v>0</v>
      </c>
      <c r="E1177" s="1234">
        <f t="shared" si="312"/>
        <v>0</v>
      </c>
      <c r="F1177" s="1234">
        <f t="shared" si="312"/>
        <v>0</v>
      </c>
      <c r="G1177" s="830"/>
      <c r="H1177" s="46"/>
      <c r="I1177" s="46"/>
      <c r="J1177" s="46"/>
      <c r="K1177" s="829"/>
      <c r="L1177" s="830"/>
      <c r="M1177" s="1225" t="str">
        <f t="shared" ref="M1177:M1201" si="313">IF(OR(SUM((C1177&gt;C$1109),(D1177&gt;C$1109),(E1177&gt;C$1109),(F1177&gt;C$1109))&gt;1,C1177&gt;C$1109*2,D1177&gt;C$1109*2,E1177&gt;C$1109*2,F1177&gt;C$1109*2),"yes","")</f>
        <v/>
      </c>
      <c r="N1177" s="1225" t="str">
        <f t="shared" ref="N1177:N1201" si="314">M1177</f>
        <v/>
      </c>
      <c r="O1177" s="830"/>
      <c r="P1177" s="830"/>
      <c r="Q1177" s="15"/>
      <c r="R1177" s="436"/>
      <c r="S1177" s="46"/>
      <c r="T1177" s="46"/>
      <c r="U1177" s="1049">
        <v>1177</v>
      </c>
      <c r="V1177" s="46"/>
    </row>
    <row r="1178" spans="1:22" ht="15.75" customHeight="1">
      <c r="A1178" s="44" t="str">
        <f>A917</f>
        <v>other: Sheep hides</v>
      </c>
      <c r="B1178" s="830"/>
      <c r="C1178" s="1234">
        <f t="shared" si="312"/>
        <v>0</v>
      </c>
      <c r="D1178" s="1234">
        <f t="shared" si="312"/>
        <v>0</v>
      </c>
      <c r="E1178" s="1234">
        <f t="shared" si="312"/>
        <v>1.2883757039420752E-3</v>
      </c>
      <c r="F1178" s="1234">
        <f t="shared" si="312"/>
        <v>1.610469629927594E-3</v>
      </c>
      <c r="G1178" s="830"/>
      <c r="H1178" s="46"/>
      <c r="I1178" s="46"/>
      <c r="J1178" s="46"/>
      <c r="K1178" s="829"/>
      <c r="L1178" s="830"/>
      <c r="M1178" s="1225" t="str">
        <f t="shared" si="313"/>
        <v/>
      </c>
      <c r="N1178" s="1225" t="str">
        <f t="shared" si="314"/>
        <v/>
      </c>
      <c r="O1178" s="830"/>
      <c r="P1178" s="830"/>
      <c r="Q1178" s="15"/>
      <c r="R1178" s="436"/>
      <c r="S1178" s="46"/>
      <c r="T1178" s="46"/>
      <c r="U1178" s="1049">
        <v>1178</v>
      </c>
      <c r="V1178" s="46"/>
    </row>
    <row r="1179" spans="1:22" ht="15.75" customHeight="1">
      <c r="A1179" s="44" t="str">
        <f>A918</f>
        <v>Other: cattle hides</v>
      </c>
      <c r="B1179" s="830"/>
      <c r="C1179" s="1234">
        <f t="shared" si="312"/>
        <v>0</v>
      </c>
      <c r="D1179" s="1234">
        <f t="shared" si="312"/>
        <v>8.5891713596138348E-4</v>
      </c>
      <c r="E1179" s="1234">
        <f t="shared" si="312"/>
        <v>2.5767514078841505E-3</v>
      </c>
      <c r="F1179" s="1234">
        <f t="shared" si="312"/>
        <v>5.3682320997586472E-3</v>
      </c>
      <c r="G1179" s="830"/>
      <c r="H1179" s="46"/>
      <c r="I1179" s="46"/>
      <c r="J1179" s="46"/>
      <c r="K1179" s="829"/>
      <c r="L1179" s="830"/>
      <c r="M1179" s="1225" t="str">
        <f t="shared" si="313"/>
        <v/>
      </c>
      <c r="N1179" s="1225" t="str">
        <f t="shared" si="314"/>
        <v/>
      </c>
      <c r="O1179" s="830"/>
      <c r="P1179" s="830"/>
      <c r="Q1179" s="15"/>
      <c r="R1179" s="436"/>
      <c r="S1179" s="46"/>
      <c r="T1179" s="46"/>
      <c r="U1179" s="1049">
        <v>1179</v>
      </c>
      <c r="V1179" s="46"/>
    </row>
    <row r="1180" spans="1:22" ht="15.75" customHeight="1">
      <c r="A1180" s="44" t="str">
        <f t="shared" ref="A1180:A1189" si="315">A920</f>
        <v>Camel sales - export: no. sold</v>
      </c>
      <c r="B1180" s="830"/>
      <c r="C1180" s="1234">
        <f t="shared" ref="C1180:C1189" si="316">IF(C$1111=0,0,MAX(SUM(C920,M920)/C$1111,SUM(C920)/C$1111))</f>
        <v>0</v>
      </c>
      <c r="D1180" s="1234">
        <f t="shared" ref="D1180:D1189" si="317">IF(D$1111=0,0,MAX(SUM(D920,N920)/D$1111,SUM(D920)/D$1111))</f>
        <v>0</v>
      </c>
      <c r="E1180" s="1234">
        <f t="shared" ref="E1180:E1189" si="318">IF(E$1111=0,0,MAX(SUM(E920,O920)/E$1111,SUM(E920)/E$1111))</f>
        <v>0</v>
      </c>
      <c r="F1180" s="1234">
        <f t="shared" ref="F1180:F1189" si="319">IF(F$1111=0,0,MAX(SUM(F920,P920)/F$1111,SUM(F920)/F$1111))</f>
        <v>0</v>
      </c>
      <c r="G1180" s="830"/>
      <c r="H1180" s="46"/>
      <c r="I1180" s="46"/>
      <c r="J1180" s="46"/>
      <c r="K1180" s="829"/>
      <c r="L1180" s="830"/>
      <c r="M1180" s="1225" t="str">
        <f t="shared" si="313"/>
        <v/>
      </c>
      <c r="N1180" s="1225" t="str">
        <f t="shared" si="314"/>
        <v/>
      </c>
      <c r="O1180" s="830"/>
      <c r="P1180" s="830"/>
      <c r="Q1180" s="15"/>
      <c r="R1180" s="436"/>
      <c r="S1180" s="46"/>
      <c r="T1180" s="46"/>
      <c r="U1180" s="1049">
        <v>1180</v>
      </c>
      <c r="V1180" s="46"/>
    </row>
    <row r="1181" spans="1:22" ht="15.75" customHeight="1">
      <c r="A1181" s="44" t="str">
        <f t="shared" si="315"/>
        <v>Camel sales - local: no. sold</v>
      </c>
      <c r="B1181" s="830"/>
      <c r="C1181" s="1234">
        <f t="shared" si="316"/>
        <v>0</v>
      </c>
      <c r="D1181" s="1234">
        <f t="shared" si="317"/>
        <v>0</v>
      </c>
      <c r="E1181" s="1234">
        <f t="shared" si="318"/>
        <v>0</v>
      </c>
      <c r="F1181" s="1234">
        <f t="shared" si="319"/>
        <v>0</v>
      </c>
      <c r="G1181" s="830"/>
      <c r="H1181" s="46"/>
      <c r="I1181" s="46"/>
      <c r="J1181" s="46"/>
      <c r="K1181" s="829"/>
      <c r="L1181" s="830"/>
      <c r="M1181" s="1225" t="str">
        <f t="shared" si="313"/>
        <v/>
      </c>
      <c r="N1181" s="1225" t="str">
        <f t="shared" si="314"/>
        <v/>
      </c>
      <c r="O1181" s="830"/>
      <c r="P1181" s="830"/>
      <c r="Q1181" s="15"/>
      <c r="R1181" s="436"/>
      <c r="S1181" s="46"/>
      <c r="T1181" s="46"/>
      <c r="U1181" s="1049">
        <v>1181</v>
      </c>
      <c r="V1181" s="46"/>
    </row>
    <row r="1182" spans="1:22" ht="15.75" customHeight="1">
      <c r="A1182" s="44" t="str">
        <f t="shared" si="315"/>
        <v>Fattened Ox sales: no. sold</v>
      </c>
      <c r="B1182" s="830"/>
      <c r="C1182" s="1234">
        <f t="shared" si="316"/>
        <v>0</v>
      </c>
      <c r="D1182" s="1234">
        <f t="shared" si="317"/>
        <v>0</v>
      </c>
      <c r="E1182" s="1234">
        <f t="shared" si="318"/>
        <v>0</v>
      </c>
      <c r="F1182" s="1234">
        <f t="shared" si="319"/>
        <v>0</v>
      </c>
      <c r="G1182" s="830"/>
      <c r="H1182" s="46"/>
      <c r="I1182" s="46"/>
      <c r="J1182" s="46"/>
      <c r="K1182" s="829"/>
      <c r="L1182" s="830"/>
      <c r="M1182" s="1225" t="str">
        <f t="shared" si="313"/>
        <v/>
      </c>
      <c r="N1182" s="1225" t="str">
        <f t="shared" si="314"/>
        <v/>
      </c>
      <c r="O1182" s="830"/>
      <c r="P1182" s="830"/>
      <c r="Q1182" s="15"/>
      <c r="R1182" s="436"/>
      <c r="S1182" s="46"/>
      <c r="T1182" s="46"/>
      <c r="U1182" s="1049">
        <v>1182</v>
      </c>
      <c r="V1182" s="46"/>
    </row>
    <row r="1183" spans="1:22" ht="15.75" customHeight="1">
      <c r="A1183" s="44" t="str">
        <f t="shared" si="315"/>
        <v>Cattle sales - export: no. sold</v>
      </c>
      <c r="B1183" s="830"/>
      <c r="C1183" s="1234">
        <f t="shared" si="316"/>
        <v>0</v>
      </c>
      <c r="D1183" s="1234">
        <f t="shared" si="317"/>
        <v>0</v>
      </c>
      <c r="E1183" s="1234">
        <f t="shared" si="318"/>
        <v>0</v>
      </c>
      <c r="F1183" s="1234">
        <f t="shared" si="319"/>
        <v>0</v>
      </c>
      <c r="G1183" s="830"/>
      <c r="H1183" s="46"/>
      <c r="I1183" s="46"/>
      <c r="J1183" s="46"/>
      <c r="K1183" s="829"/>
      <c r="L1183" s="830"/>
      <c r="M1183" s="1225" t="str">
        <f t="shared" si="313"/>
        <v/>
      </c>
      <c r="N1183" s="1225" t="str">
        <f t="shared" si="314"/>
        <v/>
      </c>
      <c r="O1183" s="830"/>
      <c r="P1183" s="830"/>
      <c r="Q1183" s="15"/>
      <c r="R1183" s="436"/>
      <c r="S1183" s="46"/>
      <c r="T1183" s="46"/>
      <c r="U1183" s="1049">
        <v>1183</v>
      </c>
      <c r="V1183" s="46"/>
    </row>
    <row r="1184" spans="1:22" ht="15.75" customHeight="1">
      <c r="A1184" s="44" t="str">
        <f t="shared" si="315"/>
        <v>Cattle sales - local: no. sold</v>
      </c>
      <c r="B1184" s="830"/>
      <c r="C1184" s="1234">
        <f t="shared" si="316"/>
        <v>0</v>
      </c>
      <c r="D1184" s="1234">
        <f t="shared" si="317"/>
        <v>0.10736464199517294</v>
      </c>
      <c r="E1184" s="1234">
        <f t="shared" si="318"/>
        <v>0.51535028157683005</v>
      </c>
      <c r="F1184" s="1234">
        <f t="shared" si="319"/>
        <v>2.1472928399034585</v>
      </c>
      <c r="G1184" s="830"/>
      <c r="H1184" s="46"/>
      <c r="I1184" s="46"/>
      <c r="J1184" s="46"/>
      <c r="K1184" s="829"/>
      <c r="L1184" s="830"/>
      <c r="M1184" s="1225" t="str">
        <f t="shared" si="313"/>
        <v>yes</v>
      </c>
      <c r="N1184" s="1225" t="str">
        <f t="shared" si="314"/>
        <v>yes</v>
      </c>
      <c r="O1184" s="830"/>
      <c r="P1184" s="830"/>
      <c r="Q1184" s="15"/>
      <c r="R1184" s="436"/>
      <c r="S1184" s="46"/>
      <c r="T1184" s="46"/>
      <c r="U1184" s="1049">
        <v>1184</v>
      </c>
      <c r="V1184" s="46"/>
    </row>
    <row r="1185" spans="1:22" ht="15.75" customHeight="1">
      <c r="A1185" s="44" t="str">
        <f t="shared" si="315"/>
        <v>Goat sales - export: no. sold</v>
      </c>
      <c r="B1185" s="830"/>
      <c r="C1185" s="1234">
        <f t="shared" si="316"/>
        <v>0</v>
      </c>
      <c r="D1185" s="1234">
        <f t="shared" si="317"/>
        <v>0</v>
      </c>
      <c r="E1185" s="1234">
        <f t="shared" si="318"/>
        <v>0</v>
      </c>
      <c r="F1185" s="1234">
        <f t="shared" si="319"/>
        <v>0</v>
      </c>
      <c r="G1185" s="830"/>
      <c r="H1185" s="46"/>
      <c r="I1185" s="46"/>
      <c r="J1185" s="46"/>
      <c r="K1185" s="829"/>
      <c r="L1185" s="830"/>
      <c r="M1185" s="1225" t="str">
        <f t="shared" si="313"/>
        <v/>
      </c>
      <c r="N1185" s="1225" t="str">
        <f t="shared" si="314"/>
        <v/>
      </c>
      <c r="O1185" s="830"/>
      <c r="P1185" s="830"/>
      <c r="Q1185" s="15"/>
      <c r="R1185" s="436"/>
      <c r="S1185" s="46"/>
      <c r="T1185" s="46"/>
      <c r="U1185" s="1049">
        <v>1185</v>
      </c>
      <c r="V1185" s="46"/>
    </row>
    <row r="1186" spans="1:22" ht="15.75" customHeight="1">
      <c r="A1186" s="44" t="str">
        <f t="shared" si="315"/>
        <v>Sheep sales - local: no. sold</v>
      </c>
      <c r="B1186" s="830"/>
      <c r="C1186" s="1234">
        <f t="shared" si="316"/>
        <v>0</v>
      </c>
      <c r="D1186" s="1234">
        <f t="shared" si="317"/>
        <v>6.4418785197103756E-2</v>
      </c>
      <c r="E1186" s="1234">
        <f t="shared" si="318"/>
        <v>0.12883757039420751</v>
      </c>
      <c r="F1186" s="1234">
        <f t="shared" si="319"/>
        <v>1.0468052594529362</v>
      </c>
      <c r="G1186" s="830"/>
      <c r="H1186" s="46"/>
      <c r="I1186" s="46"/>
      <c r="J1186" s="46"/>
      <c r="K1186" s="829"/>
      <c r="L1186" s="830"/>
      <c r="M1186" s="1225" t="str">
        <f t="shared" si="313"/>
        <v>yes</v>
      </c>
      <c r="N1186" s="1225" t="str">
        <f t="shared" si="314"/>
        <v>yes</v>
      </c>
      <c r="O1186" s="830"/>
      <c r="P1186" s="830"/>
      <c r="Q1186" s="15"/>
      <c r="R1186" s="436"/>
      <c r="S1186" s="46"/>
      <c r="T1186" s="46"/>
      <c r="U1186" s="1049">
        <v>1186</v>
      </c>
      <c r="V1186" s="46"/>
    </row>
    <row r="1187" spans="1:22" ht="15.75" customHeight="1">
      <c r="A1187" s="44" t="str">
        <f t="shared" si="315"/>
        <v>Sheep sales - export: no. sold</v>
      </c>
      <c r="B1187" s="830"/>
      <c r="C1187" s="1234">
        <f t="shared" si="316"/>
        <v>0</v>
      </c>
      <c r="D1187" s="1234">
        <f t="shared" si="317"/>
        <v>0</v>
      </c>
      <c r="E1187" s="1234">
        <f t="shared" si="318"/>
        <v>0</v>
      </c>
      <c r="F1187" s="1234">
        <f t="shared" si="319"/>
        <v>0</v>
      </c>
      <c r="G1187" s="830"/>
      <c r="H1187" s="46"/>
      <c r="I1187" s="46"/>
      <c r="J1187" s="46"/>
      <c r="K1187" s="829"/>
      <c r="L1187" s="830"/>
      <c r="M1187" s="1225" t="str">
        <f t="shared" si="313"/>
        <v/>
      </c>
      <c r="N1187" s="1225" t="str">
        <f t="shared" si="314"/>
        <v/>
      </c>
      <c r="O1187" s="830"/>
      <c r="P1187" s="830"/>
      <c r="Q1187" s="15"/>
      <c r="R1187" s="436"/>
      <c r="S1187" s="46"/>
      <c r="T1187" s="46"/>
      <c r="U1187" s="1049">
        <v>1187</v>
      </c>
      <c r="V1187" s="46"/>
    </row>
    <row r="1188" spans="1:22" ht="15.75" customHeight="1">
      <c r="A1188" s="44" t="str">
        <f t="shared" si="315"/>
        <v>Goat sales - local: no. sold</v>
      </c>
      <c r="B1188" s="830"/>
      <c r="C1188" s="1234">
        <f t="shared" si="316"/>
        <v>0</v>
      </c>
      <c r="D1188" s="1234">
        <f t="shared" si="317"/>
        <v>0</v>
      </c>
      <c r="E1188" s="1234">
        <f t="shared" si="318"/>
        <v>0</v>
      </c>
      <c r="F1188" s="1234">
        <f t="shared" si="319"/>
        <v>0</v>
      </c>
      <c r="G1188" s="830"/>
      <c r="H1188" s="46"/>
      <c r="I1188" s="46"/>
      <c r="J1188" s="46"/>
      <c r="K1188" s="829"/>
      <c r="L1188" s="830"/>
      <c r="M1188" s="1225" t="str">
        <f t="shared" si="313"/>
        <v/>
      </c>
      <c r="N1188" s="1225" t="str">
        <f t="shared" si="314"/>
        <v/>
      </c>
      <c r="O1188" s="830"/>
      <c r="P1188" s="830"/>
      <c r="Q1188" s="15"/>
      <c r="R1188" s="436"/>
      <c r="S1188" s="46"/>
      <c r="T1188" s="46"/>
      <c r="U1188" s="1049">
        <v>1188</v>
      </c>
      <c r="V1188" s="46"/>
    </row>
    <row r="1189" spans="1:22" ht="15.75" customHeight="1">
      <c r="A1189" s="44" t="str">
        <f t="shared" si="315"/>
        <v>Chicken sales: no. sold</v>
      </c>
      <c r="B1189" s="830"/>
      <c r="C1189" s="1234">
        <f t="shared" si="316"/>
        <v>0</v>
      </c>
      <c r="D1189" s="1234">
        <f t="shared" si="317"/>
        <v>0</v>
      </c>
      <c r="E1189" s="1234">
        <f t="shared" si="318"/>
        <v>0</v>
      </c>
      <c r="F1189" s="1234">
        <f t="shared" si="319"/>
        <v>0</v>
      </c>
      <c r="G1189" s="830"/>
      <c r="H1189" s="46"/>
      <c r="I1189" s="46"/>
      <c r="J1189" s="46"/>
      <c r="K1189" s="829"/>
      <c r="L1189" s="830"/>
      <c r="M1189" s="1225" t="str">
        <f t="shared" si="313"/>
        <v/>
      </c>
      <c r="N1189" s="1225" t="str">
        <f t="shared" si="314"/>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0">IF(C$1111=0,0,MAX(SUM(C965,M965)/C$1111,SUM(C965)/C$1111))</f>
        <v>0</v>
      </c>
      <c r="D1190" s="1234">
        <f t="shared" si="320"/>
        <v>0</v>
      </c>
      <c r="E1190" s="1234">
        <f t="shared" si="320"/>
        <v>0</v>
      </c>
      <c r="F1190" s="1234">
        <f t="shared" si="320"/>
        <v>0</v>
      </c>
      <c r="G1190" s="830"/>
      <c r="H1190" s="46"/>
      <c r="I1190" s="46"/>
      <c r="J1190" s="46"/>
      <c r="K1190" s="829"/>
      <c r="L1190" s="830"/>
      <c r="M1190" s="1225" t="str">
        <f t="shared" si="313"/>
        <v/>
      </c>
      <c r="N1190" s="1225" t="str">
        <f t="shared" si="314"/>
        <v/>
      </c>
      <c r="O1190" s="830"/>
      <c r="P1190" s="830"/>
      <c r="Q1190" s="1246"/>
      <c r="R1190" s="436"/>
      <c r="S1190" s="46"/>
      <c r="T1190" s="46"/>
      <c r="U1190" s="1049">
        <v>1190</v>
      </c>
      <c r="V1190" s="46"/>
    </row>
    <row r="1191" spans="1:22" ht="15.75" customHeight="1">
      <c r="A1191" s="44" t="str">
        <f>A966</f>
        <v>Construction cash income -- see Data2</v>
      </c>
      <c r="B1191" s="830"/>
      <c r="C1191" s="1234">
        <f t="shared" si="320"/>
        <v>0</v>
      </c>
      <c r="D1191" s="1234">
        <f t="shared" si="320"/>
        <v>0</v>
      </c>
      <c r="E1191" s="1234">
        <f t="shared" si="320"/>
        <v>0</v>
      </c>
      <c r="F1191" s="1234">
        <f t="shared" si="320"/>
        <v>0</v>
      </c>
      <c r="G1191" s="830"/>
      <c r="H1191" s="46"/>
      <c r="I1191" s="46"/>
      <c r="J1191" s="46"/>
      <c r="K1191" s="829"/>
      <c r="L1191" s="830"/>
      <c r="M1191" s="1225" t="str">
        <f t="shared" si="313"/>
        <v/>
      </c>
      <c r="N1191" s="1225" t="str">
        <f t="shared" si="314"/>
        <v/>
      </c>
      <c r="O1191" s="830"/>
      <c r="P1191" s="830"/>
      <c r="Q1191" s="1246"/>
      <c r="R1191" s="436"/>
      <c r="S1191" s="46"/>
      <c r="T1191" s="46"/>
      <c r="U1191" s="1049">
        <v>1191</v>
      </c>
      <c r="V1191" s="46"/>
    </row>
    <row r="1192" spans="1:22" ht="15.75" customHeight="1">
      <c r="A1192" s="44" t="str">
        <f>A967</f>
        <v>Domestic work cash income -- see Data2</v>
      </c>
      <c r="B1192" s="830"/>
      <c r="C1192" s="1234">
        <f t="shared" si="320"/>
        <v>0</v>
      </c>
      <c r="D1192" s="1234">
        <f t="shared" si="320"/>
        <v>0</v>
      </c>
      <c r="E1192" s="1234">
        <f t="shared" si="320"/>
        <v>0</v>
      </c>
      <c r="F1192" s="1234">
        <f t="shared" si="320"/>
        <v>0</v>
      </c>
      <c r="G1192" s="830"/>
      <c r="H1192" s="46"/>
      <c r="I1192" s="46"/>
      <c r="J1192" s="46"/>
      <c r="K1192" s="829"/>
      <c r="L1192" s="830"/>
      <c r="M1192" s="1225" t="str">
        <f t="shared" si="313"/>
        <v/>
      </c>
      <c r="N1192" s="1225" t="str">
        <f t="shared" si="314"/>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3"/>
        <v/>
      </c>
      <c r="N1193" s="1225" t="str">
        <f t="shared" si="314"/>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3"/>
        <v/>
      </c>
      <c r="N1194" s="1225" t="str">
        <f t="shared" si="314"/>
        <v/>
      </c>
      <c r="O1194" s="830"/>
      <c r="P1194" s="830"/>
      <c r="Q1194" s="15"/>
      <c r="R1194" s="436"/>
      <c r="S1194" s="46"/>
      <c r="T1194" s="46"/>
      <c r="U1194" s="1049">
        <v>1194</v>
      </c>
      <c r="V1194" s="46"/>
    </row>
    <row r="1195" spans="1:22" ht="15.75" customHeight="1">
      <c r="A1195" s="44" t="str">
        <f>A972</f>
        <v>Firewood: no. people per HH</v>
      </c>
      <c r="B1195" s="830"/>
      <c r="C1195" s="1234">
        <f t="shared" ref="C1195:F1196" si="321">IF(C$1111=0,0,MAX(SUM(C972,M972)/C$1111,SUM(C972)/C$1111))</f>
        <v>0</v>
      </c>
      <c r="D1195" s="1234">
        <f t="shared" si="321"/>
        <v>0</v>
      </c>
      <c r="E1195" s="1234">
        <f t="shared" si="321"/>
        <v>0</v>
      </c>
      <c r="F1195" s="1234">
        <f t="shared" si="321"/>
        <v>0</v>
      </c>
      <c r="G1195" s="830"/>
      <c r="H1195" s="46"/>
      <c r="I1195" s="46"/>
      <c r="J1195" s="46"/>
      <c r="K1195" s="829"/>
      <c r="L1195" s="830"/>
      <c r="M1195" s="1225" t="str">
        <f t="shared" si="313"/>
        <v/>
      </c>
      <c r="N1195" s="1225" t="str">
        <f t="shared" si="314"/>
        <v/>
      </c>
      <c r="O1195" s="830"/>
      <c r="P1195" s="830"/>
      <c r="Q1195" s="15"/>
      <c r="R1195" s="436"/>
      <c r="S1195" s="46"/>
      <c r="T1195" s="46"/>
      <c r="U1195" s="1049">
        <v>1195</v>
      </c>
      <c r="V1195" s="46"/>
    </row>
    <row r="1196" spans="1:22" ht="15.75" customHeight="1">
      <c r="A1196" s="44" t="str">
        <f>A973</f>
        <v>Self-employment -- see Data2</v>
      </c>
      <c r="B1196" s="830"/>
      <c r="C1196" s="1234">
        <f t="shared" si="321"/>
        <v>0</v>
      </c>
      <c r="D1196" s="1234">
        <f t="shared" si="321"/>
        <v>0</v>
      </c>
      <c r="E1196" s="1234">
        <f t="shared" si="321"/>
        <v>0</v>
      </c>
      <c r="F1196" s="1234">
        <f t="shared" si="321"/>
        <v>0</v>
      </c>
      <c r="G1196" s="830"/>
      <c r="H1196" s="46"/>
      <c r="I1196" s="46"/>
      <c r="J1196" s="46"/>
      <c r="K1196" s="829"/>
      <c r="L1196" s="830"/>
      <c r="M1196" s="1225" t="str">
        <f t="shared" si="313"/>
        <v/>
      </c>
      <c r="N1196" s="1225" t="str">
        <f t="shared" si="314"/>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3"/>
        <v>yes</v>
      </c>
      <c r="N1197" s="1225" t="str">
        <f t="shared" si="314"/>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3"/>
        <v>yes</v>
      </c>
      <c r="N1198" s="1225" t="str">
        <f t="shared" si="314"/>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3"/>
        <v>yes</v>
      </c>
      <c r="N1199" s="1225" t="str">
        <f t="shared" si="314"/>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3"/>
        <v/>
      </c>
      <c r="N1200" s="1225" t="str">
        <f t="shared" si="314"/>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3"/>
        <v>yes</v>
      </c>
      <c r="N1201" s="1225" t="str">
        <f t="shared" si="314"/>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2016-05-10T10:52:05Z</dcterms:modified>
  <cp:category/>
</cp:coreProperties>
</file>