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E41" i="12"/>
  <c r="H95" i="12"/>
  <c r="L95" i="12"/>
  <c r="G42" i="12"/>
  <c r="F42" i="12"/>
  <c r="E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E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E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J38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<sst xmlns="http://schemas.openxmlformats.org/spreadsheetml/2006/main" count="790" uniqueCount="145">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</sst>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0.00450485080946451</c:v>
                </c:pt>
                <c:pt idx="2" formatCode="0.0%">
                  <c:v>0.00450485080946451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0.00225242540473225</c:v>
                </c:pt>
                <c:pt idx="2" formatCode="0.0%">
                  <c:v>0.00225242540473225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0.00418745174346202</c:v>
                </c:pt>
                <c:pt idx="2" formatCode="0.0%">
                  <c:v>0.00418745174346202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0.0099364808219178</c:v>
                </c:pt>
                <c:pt idx="2" formatCode="0.0%">
                  <c:v>0.0099364808219178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0.00339036948941469</c:v>
                </c:pt>
                <c:pt idx="2" formatCode="0.0%">
                  <c:v>0.00423796186176837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0.00048879202988792</c:v>
                </c:pt>
                <c:pt idx="2" formatCode="0.0%">
                  <c:v>0.00048879202988792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0.000619240348692403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0.00677813200498132</c:v>
                </c:pt>
                <c:pt idx="2" formatCode="0.0%">
                  <c:v>0.00677813200498132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5.23038605230386E-5</c:v>
                </c:pt>
                <c:pt idx="2" formatCode="0.0%">
                  <c:v>5.23038605230386E-5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0.0403486924034869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0.0150109554171856</c:v>
                </c:pt>
                <c:pt idx="1">
                  <c:v>0.0150109554171856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0.241278558007472</c:v>
                </c:pt>
                <c:pt idx="1">
                  <c:v>0.241278558007472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253096"/>
        <c:axId val="-1992256456"/>
      </c:barChart>
      <c:catAx>
        <c:axId val="-19922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25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25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25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0.0595224750588499</c:v>
                </c:pt>
                <c:pt idx="2">
                  <c:v>0.0595224750588499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0.00496020625490416</c:v>
                </c:pt>
                <c:pt idx="2">
                  <c:v>0.0058954469764481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201176"/>
        <c:axId val="1789198040"/>
      </c:barChart>
      <c:catAx>
        <c:axId val="178920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9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9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0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0.152461296941059</c:v>
                </c:pt>
                <c:pt idx="2">
                  <c:v>0.159792824221599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0.00343897662273066</c:v>
                </c:pt>
                <c:pt idx="2">
                  <c:v>0.00401778140803639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0.010880378015419</c:v>
                </c:pt>
                <c:pt idx="2">
                  <c:v>0.00721788445868224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0.0130564536185029</c:v>
                </c:pt>
                <c:pt idx="2">
                  <c:v>0.0130564536185029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0.0195846804277543</c:v>
                </c:pt>
                <c:pt idx="2">
                  <c:v>0.012992192025628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0.000217607560308381</c:v>
                </c:pt>
                <c:pt idx="2">
                  <c:v>0.000144357689173645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0.348629694105944</c:v>
                </c:pt>
                <c:pt idx="2">
                  <c:v>0.348629694105944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57464"/>
        <c:axId val="1789054328"/>
      </c:barChart>
      <c:catAx>
        <c:axId val="178905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5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05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5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0.0192642577274706</c:v>
                </c:pt>
                <c:pt idx="2">
                  <c:v>0.0192642577274706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0.00243796255986069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0.958641706573792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912472"/>
        <c:axId val="1788909336"/>
      </c:barChart>
      <c:catAx>
        <c:axId val="178891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0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90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1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  <c:pt idx="4">
                  <c:v>1000.305390467643</c:v>
                </c:pt>
                <c:pt idx="5">
                  <c:v>902.9592000916648</c:v>
                </c:pt>
                <c:pt idx="6">
                  <c:v>1521.468427737662</c:v>
                </c:pt>
                <c:pt idx="7">
                  <c:v>5389.57569840722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4299.045753970523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  <c:pt idx="4">
                  <c:v>243.67114869798</c:v>
                </c:pt>
                <c:pt idx="5">
                  <c:v>296.7076660988075</c:v>
                </c:pt>
                <c:pt idx="6">
                  <c:v>875.1616776182364</c:v>
                </c:pt>
                <c:pt idx="7">
                  <c:v>1607.843523971769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  <c:pt idx="4">
                  <c:v>553.1249999999999</c:v>
                </c:pt>
                <c:pt idx="5">
                  <c:v>2360.0</c:v>
                </c:pt>
                <c:pt idx="6">
                  <c:v>6484.369805298816</c:v>
                </c:pt>
                <c:pt idx="7">
                  <c:v>21077.8382475764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  <c:pt idx="4">
                  <c:v>0.0</c:v>
                </c:pt>
                <c:pt idx="5">
                  <c:v>1460.138640804208</c:v>
                </c:pt>
                <c:pt idx="6">
                  <c:v>440.8202708354194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44858.88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856216"/>
        <c:axId val="17868595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50927.8145929901</c:v>
                </c:pt>
                <c:pt idx="5" formatCode="#,##0">
                  <c:v>50927.81459299008</c:v>
                </c:pt>
                <c:pt idx="6" formatCode="#,##0">
                  <c:v>50927.81459299007</c:v>
                </c:pt>
                <c:pt idx="7" formatCode="#,##0">
                  <c:v>50927.81459299008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71546.34792632342</c:v>
                </c:pt>
                <c:pt idx="5" formatCode="#,##0">
                  <c:v>71546.34792632342</c:v>
                </c:pt>
                <c:pt idx="6" formatCode="#,##0">
                  <c:v>71546.34792632343</c:v>
                </c:pt>
                <c:pt idx="7" formatCode="#,##0">
                  <c:v>71546.34792632342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112468.7479263234</c:v>
                </c:pt>
                <c:pt idx="5" formatCode="#,##0">
                  <c:v>112468.7479263234</c:v>
                </c:pt>
                <c:pt idx="6" formatCode="#,##0">
                  <c:v>112468.7479263234</c:v>
                </c:pt>
                <c:pt idx="7" formatCode="#,##0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56216"/>
        <c:axId val="1786859592"/>
      </c:lineChart>
      <c:catAx>
        <c:axId val="178685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5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85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5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989096"/>
        <c:axId val="17869924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989096"/>
        <c:axId val="1786992424"/>
      </c:lineChart>
      <c:catAx>
        <c:axId val="17869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9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99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8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734120"/>
        <c:axId val="17887374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34120"/>
        <c:axId val="1788737400"/>
      </c:lineChart>
      <c:catAx>
        <c:axId val="1788734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3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73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3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0.273252115927161</c:v>
                </c:pt>
                <c:pt idx="2">
                  <c:v>0.272174916645294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-1.023709355821083</c:v>
                </c:pt>
                <c:pt idx="2">
                  <c:v>-1.023709355821083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808344"/>
        <c:axId val="1788811720"/>
      </c:barChart>
      <c:catAx>
        <c:axId val="178880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81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81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80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0.301728449782733</c:v>
                </c:pt>
                <c:pt idx="2">
                  <c:v>0.301728449782733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0.0524845368137367</c:v>
                </c:pt>
                <c:pt idx="2">
                  <c:v>0.145803019277199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0.0937975503388511</c:v>
                </c:pt>
                <c:pt idx="2">
                  <c:v>0.00141430859693264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0.123956728689178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0.0524845368137367</c:v>
                </c:pt>
                <c:pt idx="2">
                  <c:v>0.145803019277199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-0.11421365916681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208856"/>
        <c:axId val="1788205432"/>
      </c:barChart>
      <c:catAx>
        <c:axId val="178820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0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20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0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0.232435918071769</c:v>
                </c:pt>
                <c:pt idx="2">
                  <c:v>0.232435918071769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0.0252220012113849</c:v>
                </c:pt>
                <c:pt idx="2">
                  <c:v>0.0769750580598445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0.320967628982506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0.0252220012113849</c:v>
                </c:pt>
                <c:pt idx="2">
                  <c:v>0.0769750580598445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153512"/>
        <c:axId val="1788149992"/>
      </c:barChart>
      <c:catAx>
        <c:axId val="178815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14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14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15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0.0217022202873313</c:v>
                </c:pt>
                <c:pt idx="2">
                  <c:v>0.0192642577274706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0.32983311848345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-1.740475499641761</c:v>
                </c:pt>
                <c:pt idx="2">
                  <c:v>-1.740475499641761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092456"/>
        <c:axId val="1788089096"/>
      </c:barChart>
      <c:catAx>
        <c:axId val="178809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08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08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09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0.00975804794520548</c:v>
                </c:pt>
                <c:pt idx="2" formatCode="0.0%">
                  <c:v>0.00975804794520548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0.00443185554171856</c:v>
                </c:pt>
                <c:pt idx="2" formatCode="0.0%">
                  <c:v>0.00484966596749645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0.000333113325031133</c:v>
                </c:pt>
                <c:pt idx="2" formatCode="0.0%">
                  <c:v>0.000333113325031133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0.00217240902172409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0.000809464508094645</c:v>
                </c:pt>
                <c:pt idx="2" formatCode="0.0%">
                  <c:v>0.000809464508094645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0.000753125778331258</c:v>
                </c:pt>
                <c:pt idx="2" formatCode="0.0%">
                  <c:v>0.000753125778331258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0.000174346201743462</c:v>
                </c:pt>
                <c:pt idx="2" formatCode="0.0%">
                  <c:v>0.000174346201743462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0.0162606447145469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0.0166788393524284</c:v>
                </c:pt>
                <c:pt idx="1">
                  <c:v>0.0166788393524284</c:v>
                </c:pt>
                <c:pt idx="2" formatCode="0.0%">
                  <c:v>0.0103892905115679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0.195257127272727</c:v>
                </c:pt>
                <c:pt idx="1">
                  <c:v>0.195257127272727</c:v>
                </c:pt>
                <c:pt idx="2" formatCode="0.0%">
                  <c:v>0.206336118966876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0.191901603010028</c:v>
                </c:pt>
                <c:pt idx="2" formatCode="0.0%">
                  <c:v>0.533106221786708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287576"/>
        <c:axId val="1788290872"/>
      </c:barChart>
      <c:catAx>
        <c:axId val="178828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9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29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8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3737.479571513211</c:v>
                </c:pt>
                <c:pt idx="12">
                  <c:v>3737.479571513211</c:v>
                </c:pt>
                <c:pt idx="13">
                  <c:v>3737.479571513211</c:v>
                </c:pt>
                <c:pt idx="14">
                  <c:v>3737.479571513211</c:v>
                </c:pt>
                <c:pt idx="15">
                  <c:v>3737.479571513211</c:v>
                </c:pt>
                <c:pt idx="16">
                  <c:v>3737.479571513211</c:v>
                </c:pt>
                <c:pt idx="17">
                  <c:v>3737.479571513211</c:v>
                </c:pt>
                <c:pt idx="18">
                  <c:v>3737.479571513211</c:v>
                </c:pt>
                <c:pt idx="19">
                  <c:v>3737.479571513211</c:v>
                </c:pt>
                <c:pt idx="20">
                  <c:v>3562.539139034282</c:v>
                </c:pt>
                <c:pt idx="21">
                  <c:v>3562.539139034282</c:v>
                </c:pt>
                <c:pt idx="22">
                  <c:v>3562.539139034282</c:v>
                </c:pt>
                <c:pt idx="23">
                  <c:v>3562.539139034282</c:v>
                </c:pt>
                <c:pt idx="24">
                  <c:v>3562.539139034282</c:v>
                </c:pt>
                <c:pt idx="25">
                  <c:v>3562.539139034282</c:v>
                </c:pt>
                <c:pt idx="26">
                  <c:v>3562.539139034282</c:v>
                </c:pt>
                <c:pt idx="27">
                  <c:v>3562.539139034282</c:v>
                </c:pt>
                <c:pt idx="28">
                  <c:v>3562.539139034282</c:v>
                </c:pt>
                <c:pt idx="29">
                  <c:v>3562.539139034282</c:v>
                </c:pt>
                <c:pt idx="30">
                  <c:v>3562.539139034282</c:v>
                </c:pt>
                <c:pt idx="31">
                  <c:v>3562.539139034282</c:v>
                </c:pt>
                <c:pt idx="32">
                  <c:v>3562.539139034282</c:v>
                </c:pt>
                <c:pt idx="33">
                  <c:v>3562.539139034282</c:v>
                </c:pt>
                <c:pt idx="34">
                  <c:v>3562.539139034282</c:v>
                </c:pt>
                <c:pt idx="35">
                  <c:v>3562.539139034282</c:v>
                </c:pt>
                <c:pt idx="36">
                  <c:v>3562.539139034282</c:v>
                </c:pt>
                <c:pt idx="37">
                  <c:v>3562.539139034282</c:v>
                </c:pt>
                <c:pt idx="38">
                  <c:v>3562.539139034282</c:v>
                </c:pt>
                <c:pt idx="39">
                  <c:v>3562.539139034282</c:v>
                </c:pt>
                <c:pt idx="40">
                  <c:v>3562.539139034282</c:v>
                </c:pt>
                <c:pt idx="41">
                  <c:v>3562.539139034282</c:v>
                </c:pt>
                <c:pt idx="42">
                  <c:v>3562.539139034282</c:v>
                </c:pt>
                <c:pt idx="43">
                  <c:v>3562.539139034282</c:v>
                </c:pt>
                <c:pt idx="44">
                  <c:v>3562.539139034282</c:v>
                </c:pt>
                <c:pt idx="45">
                  <c:v>3562.539139034282</c:v>
                </c:pt>
                <c:pt idx="46">
                  <c:v>3562.539139034282</c:v>
                </c:pt>
                <c:pt idx="47">
                  <c:v>5544.051780259566</c:v>
                </c:pt>
                <c:pt idx="48">
                  <c:v>5544.051780259566</c:v>
                </c:pt>
                <c:pt idx="49">
                  <c:v>5544.051780259566</c:v>
                </c:pt>
                <c:pt idx="50">
                  <c:v>5544.051780259566</c:v>
                </c:pt>
                <c:pt idx="51">
                  <c:v>5544.051780259566</c:v>
                </c:pt>
                <c:pt idx="52">
                  <c:v>5544.051780259566</c:v>
                </c:pt>
                <c:pt idx="53">
                  <c:v>5544.051780259566</c:v>
                </c:pt>
                <c:pt idx="54">
                  <c:v>5544.051780259566</c:v>
                </c:pt>
                <c:pt idx="55">
                  <c:v>5544.051780259566</c:v>
                </c:pt>
                <c:pt idx="56">
                  <c:v>5544.051780259566</c:v>
                </c:pt>
                <c:pt idx="57">
                  <c:v>5544.051780259566</c:v>
                </c:pt>
                <c:pt idx="58">
                  <c:v>5544.051780259566</c:v>
                </c:pt>
                <c:pt idx="59">
                  <c:v>5544.051780259566</c:v>
                </c:pt>
                <c:pt idx="60">
                  <c:v>5544.051780259566</c:v>
                </c:pt>
                <c:pt idx="61">
                  <c:v>5544.051780259566</c:v>
                </c:pt>
                <c:pt idx="62">
                  <c:v>5544.051780259566</c:v>
                </c:pt>
                <c:pt idx="63">
                  <c:v>5544.051780259566</c:v>
                </c:pt>
                <c:pt idx="64">
                  <c:v>5544.051780259566</c:v>
                </c:pt>
                <c:pt idx="65">
                  <c:v>5544.051780259566</c:v>
                </c:pt>
                <c:pt idx="66">
                  <c:v>5544.051780259566</c:v>
                </c:pt>
                <c:pt idx="67">
                  <c:v>5544.051780259566</c:v>
                </c:pt>
                <c:pt idx="68">
                  <c:v>5544.051780259566</c:v>
                </c:pt>
                <c:pt idx="69">
                  <c:v>5544.051780259566</c:v>
                </c:pt>
                <c:pt idx="70">
                  <c:v>5544.051780259566</c:v>
                </c:pt>
                <c:pt idx="71">
                  <c:v>5544.051780259566</c:v>
                </c:pt>
                <c:pt idx="72">
                  <c:v>5544.051780259566</c:v>
                </c:pt>
                <c:pt idx="73">
                  <c:v>5544.051780259566</c:v>
                </c:pt>
                <c:pt idx="74">
                  <c:v>5544.051780259566</c:v>
                </c:pt>
                <c:pt idx="75">
                  <c:v>5544.051780259566</c:v>
                </c:pt>
                <c:pt idx="76">
                  <c:v>5544.051780259566</c:v>
                </c:pt>
                <c:pt idx="77">
                  <c:v>5544.051780259566</c:v>
                </c:pt>
                <c:pt idx="78">
                  <c:v>5544.051780259566</c:v>
                </c:pt>
                <c:pt idx="79">
                  <c:v>5544.051780259566</c:v>
                </c:pt>
                <c:pt idx="80">
                  <c:v>5544.051780259566</c:v>
                </c:pt>
                <c:pt idx="81">
                  <c:v>5544.051780259566</c:v>
                </c:pt>
                <c:pt idx="82">
                  <c:v>5544.051780259566</c:v>
                </c:pt>
                <c:pt idx="83">
                  <c:v>5544.051780259566</c:v>
                </c:pt>
                <c:pt idx="84">
                  <c:v>5544.051780259566</c:v>
                </c:pt>
                <c:pt idx="85">
                  <c:v>9195.899444049437</c:v>
                </c:pt>
                <c:pt idx="86">
                  <c:v>9195.899444049437</c:v>
                </c:pt>
                <c:pt idx="87">
                  <c:v>9195.899444049437</c:v>
                </c:pt>
                <c:pt idx="88">
                  <c:v>9195.899444049437</c:v>
                </c:pt>
                <c:pt idx="89">
                  <c:v>9195.899444049437</c:v>
                </c:pt>
                <c:pt idx="90">
                  <c:v>9195.899444049437</c:v>
                </c:pt>
                <c:pt idx="91">
                  <c:v>9195.899444049437</c:v>
                </c:pt>
                <c:pt idx="92">
                  <c:v>9195.899444049437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373.3476653512541</c:v>
                </c:pt>
                <c:pt idx="12">
                  <c:v>373.3476653512541</c:v>
                </c:pt>
                <c:pt idx="13">
                  <c:v>373.3476653512541</c:v>
                </c:pt>
                <c:pt idx="14">
                  <c:v>373.3476653512541</c:v>
                </c:pt>
                <c:pt idx="15">
                  <c:v>373.3476653512541</c:v>
                </c:pt>
                <c:pt idx="16">
                  <c:v>373.3476653512541</c:v>
                </c:pt>
                <c:pt idx="17">
                  <c:v>373.3476653512541</c:v>
                </c:pt>
                <c:pt idx="18">
                  <c:v>373.3476653512541</c:v>
                </c:pt>
                <c:pt idx="19">
                  <c:v>373.3476653512541</c:v>
                </c:pt>
                <c:pt idx="20">
                  <c:v>224.0085992107525</c:v>
                </c:pt>
                <c:pt idx="21">
                  <c:v>224.0085992107525</c:v>
                </c:pt>
                <c:pt idx="22">
                  <c:v>224.0085992107525</c:v>
                </c:pt>
                <c:pt idx="23">
                  <c:v>224.0085992107525</c:v>
                </c:pt>
                <c:pt idx="24">
                  <c:v>224.0085992107525</c:v>
                </c:pt>
                <c:pt idx="25">
                  <c:v>224.0085992107525</c:v>
                </c:pt>
                <c:pt idx="26">
                  <c:v>224.0085992107525</c:v>
                </c:pt>
                <c:pt idx="27">
                  <c:v>224.0085992107525</c:v>
                </c:pt>
                <c:pt idx="28">
                  <c:v>224.0085992107525</c:v>
                </c:pt>
                <c:pt idx="29">
                  <c:v>224.0085992107525</c:v>
                </c:pt>
                <c:pt idx="30">
                  <c:v>224.0085992107525</c:v>
                </c:pt>
                <c:pt idx="31">
                  <c:v>224.0085992107525</c:v>
                </c:pt>
                <c:pt idx="32">
                  <c:v>224.0085992107525</c:v>
                </c:pt>
                <c:pt idx="33">
                  <c:v>224.0085992107525</c:v>
                </c:pt>
                <c:pt idx="34">
                  <c:v>224.0085992107525</c:v>
                </c:pt>
                <c:pt idx="35">
                  <c:v>224.0085992107525</c:v>
                </c:pt>
                <c:pt idx="36">
                  <c:v>224.0085992107525</c:v>
                </c:pt>
                <c:pt idx="37">
                  <c:v>224.0085992107525</c:v>
                </c:pt>
                <c:pt idx="38">
                  <c:v>224.0085992107525</c:v>
                </c:pt>
                <c:pt idx="39">
                  <c:v>224.0085992107525</c:v>
                </c:pt>
                <c:pt idx="40">
                  <c:v>224.0085992107525</c:v>
                </c:pt>
                <c:pt idx="41">
                  <c:v>224.0085992107525</c:v>
                </c:pt>
                <c:pt idx="42">
                  <c:v>224.0085992107525</c:v>
                </c:pt>
                <c:pt idx="43">
                  <c:v>224.0085992107525</c:v>
                </c:pt>
                <c:pt idx="44">
                  <c:v>224.0085992107525</c:v>
                </c:pt>
                <c:pt idx="45">
                  <c:v>224.0085992107525</c:v>
                </c:pt>
                <c:pt idx="46">
                  <c:v>224.0085992107525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27030.3709714308</c:v>
                </c:pt>
                <c:pt idx="86">
                  <c:v>27030.3709714308</c:v>
                </c:pt>
                <c:pt idx="87">
                  <c:v>27030.3709714308</c:v>
                </c:pt>
                <c:pt idx="88">
                  <c:v>27030.3709714308</c:v>
                </c:pt>
                <c:pt idx="89">
                  <c:v>27030.3709714308</c:v>
                </c:pt>
                <c:pt idx="90">
                  <c:v>27030.3709714308</c:v>
                </c:pt>
                <c:pt idx="91">
                  <c:v>27030.3709714308</c:v>
                </c:pt>
                <c:pt idx="92">
                  <c:v>27030.3709714308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1102.715811876959</c:v>
                </c:pt>
                <c:pt idx="12">
                  <c:v>1102.715811876959</c:v>
                </c:pt>
                <c:pt idx="13">
                  <c:v>1102.715811876959</c:v>
                </c:pt>
                <c:pt idx="14">
                  <c:v>1102.715811876959</c:v>
                </c:pt>
                <c:pt idx="15">
                  <c:v>1102.715811876959</c:v>
                </c:pt>
                <c:pt idx="16">
                  <c:v>1102.715811876959</c:v>
                </c:pt>
                <c:pt idx="17">
                  <c:v>1102.715811876959</c:v>
                </c:pt>
                <c:pt idx="18">
                  <c:v>1102.715811876959</c:v>
                </c:pt>
                <c:pt idx="19">
                  <c:v>1102.715811876959</c:v>
                </c:pt>
                <c:pt idx="20">
                  <c:v>1342.728659755264</c:v>
                </c:pt>
                <c:pt idx="21">
                  <c:v>1342.728659755264</c:v>
                </c:pt>
                <c:pt idx="22">
                  <c:v>1342.728659755264</c:v>
                </c:pt>
                <c:pt idx="23">
                  <c:v>1342.728659755264</c:v>
                </c:pt>
                <c:pt idx="24">
                  <c:v>1342.728659755264</c:v>
                </c:pt>
                <c:pt idx="25">
                  <c:v>1342.728659755264</c:v>
                </c:pt>
                <c:pt idx="26">
                  <c:v>1342.728659755264</c:v>
                </c:pt>
                <c:pt idx="27">
                  <c:v>1342.728659755264</c:v>
                </c:pt>
                <c:pt idx="28">
                  <c:v>1342.728659755264</c:v>
                </c:pt>
                <c:pt idx="29">
                  <c:v>1342.728659755264</c:v>
                </c:pt>
                <c:pt idx="30">
                  <c:v>1342.728659755264</c:v>
                </c:pt>
                <c:pt idx="31">
                  <c:v>1342.728659755264</c:v>
                </c:pt>
                <c:pt idx="32">
                  <c:v>1342.728659755264</c:v>
                </c:pt>
                <c:pt idx="33">
                  <c:v>1342.728659755264</c:v>
                </c:pt>
                <c:pt idx="34">
                  <c:v>1342.728659755264</c:v>
                </c:pt>
                <c:pt idx="35">
                  <c:v>1342.728659755264</c:v>
                </c:pt>
                <c:pt idx="36">
                  <c:v>1342.728659755264</c:v>
                </c:pt>
                <c:pt idx="37">
                  <c:v>1342.728659755264</c:v>
                </c:pt>
                <c:pt idx="38">
                  <c:v>1342.728659755264</c:v>
                </c:pt>
                <c:pt idx="39">
                  <c:v>1342.728659755264</c:v>
                </c:pt>
                <c:pt idx="40">
                  <c:v>1342.728659755264</c:v>
                </c:pt>
                <c:pt idx="41">
                  <c:v>1342.728659755264</c:v>
                </c:pt>
                <c:pt idx="42">
                  <c:v>1342.728659755264</c:v>
                </c:pt>
                <c:pt idx="43">
                  <c:v>1342.728659755264</c:v>
                </c:pt>
                <c:pt idx="44">
                  <c:v>1342.728659755264</c:v>
                </c:pt>
                <c:pt idx="45">
                  <c:v>1342.728659755264</c:v>
                </c:pt>
                <c:pt idx="46">
                  <c:v>1342.728659755264</c:v>
                </c:pt>
                <c:pt idx="47">
                  <c:v>3960.479625983702</c:v>
                </c:pt>
                <c:pt idx="48">
                  <c:v>3960.479625983702</c:v>
                </c:pt>
                <c:pt idx="49">
                  <c:v>3960.479625983702</c:v>
                </c:pt>
                <c:pt idx="50">
                  <c:v>3960.479625983702</c:v>
                </c:pt>
                <c:pt idx="51">
                  <c:v>3960.479625983702</c:v>
                </c:pt>
                <c:pt idx="52">
                  <c:v>3960.479625983702</c:v>
                </c:pt>
                <c:pt idx="53">
                  <c:v>3960.479625983702</c:v>
                </c:pt>
                <c:pt idx="54">
                  <c:v>3960.479625983702</c:v>
                </c:pt>
                <c:pt idx="55">
                  <c:v>3960.479625983702</c:v>
                </c:pt>
                <c:pt idx="56">
                  <c:v>3960.479625983702</c:v>
                </c:pt>
                <c:pt idx="57">
                  <c:v>3960.479625983702</c:v>
                </c:pt>
                <c:pt idx="58">
                  <c:v>3960.479625983702</c:v>
                </c:pt>
                <c:pt idx="59">
                  <c:v>3960.479625983702</c:v>
                </c:pt>
                <c:pt idx="60">
                  <c:v>3960.479625983702</c:v>
                </c:pt>
                <c:pt idx="61">
                  <c:v>3960.479625983702</c:v>
                </c:pt>
                <c:pt idx="62">
                  <c:v>3960.479625983702</c:v>
                </c:pt>
                <c:pt idx="63">
                  <c:v>3960.479625983702</c:v>
                </c:pt>
                <c:pt idx="64">
                  <c:v>3960.479625983702</c:v>
                </c:pt>
                <c:pt idx="65">
                  <c:v>3960.479625983702</c:v>
                </c:pt>
                <c:pt idx="66">
                  <c:v>3960.479625983702</c:v>
                </c:pt>
                <c:pt idx="67">
                  <c:v>3960.479625983702</c:v>
                </c:pt>
                <c:pt idx="68">
                  <c:v>3960.479625983702</c:v>
                </c:pt>
                <c:pt idx="69">
                  <c:v>3960.479625983702</c:v>
                </c:pt>
                <c:pt idx="70">
                  <c:v>3960.479625983702</c:v>
                </c:pt>
                <c:pt idx="71">
                  <c:v>3960.479625983702</c:v>
                </c:pt>
                <c:pt idx="72">
                  <c:v>3960.479625983702</c:v>
                </c:pt>
                <c:pt idx="73">
                  <c:v>3960.479625983702</c:v>
                </c:pt>
                <c:pt idx="74">
                  <c:v>3960.479625983702</c:v>
                </c:pt>
                <c:pt idx="75">
                  <c:v>3960.479625983702</c:v>
                </c:pt>
                <c:pt idx="76">
                  <c:v>3960.479625983702</c:v>
                </c:pt>
                <c:pt idx="77">
                  <c:v>3960.479625983702</c:v>
                </c:pt>
                <c:pt idx="78">
                  <c:v>3960.479625983702</c:v>
                </c:pt>
                <c:pt idx="79">
                  <c:v>3960.479625983702</c:v>
                </c:pt>
                <c:pt idx="80">
                  <c:v>3960.479625983702</c:v>
                </c:pt>
                <c:pt idx="81">
                  <c:v>3960.479625983702</c:v>
                </c:pt>
                <c:pt idx="82">
                  <c:v>3960.479625983702</c:v>
                </c:pt>
                <c:pt idx="83">
                  <c:v>3960.479625983702</c:v>
                </c:pt>
                <c:pt idx="84">
                  <c:v>3960.479625983702</c:v>
                </c:pt>
                <c:pt idx="85">
                  <c:v>7276.177283939313</c:v>
                </c:pt>
                <c:pt idx="86">
                  <c:v>7276.177283939313</c:v>
                </c:pt>
                <c:pt idx="87">
                  <c:v>7276.177283939313</c:v>
                </c:pt>
                <c:pt idx="88">
                  <c:v>7276.177283939313</c:v>
                </c:pt>
                <c:pt idx="89">
                  <c:v>7276.177283939313</c:v>
                </c:pt>
                <c:pt idx="90">
                  <c:v>7276.177283939313</c:v>
                </c:pt>
                <c:pt idx="91">
                  <c:v>7276.177283939313</c:v>
                </c:pt>
                <c:pt idx="92">
                  <c:v>7276.177283939313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1400.053745067203</c:v>
                </c:pt>
                <c:pt idx="12">
                  <c:v>1400.053745067203</c:v>
                </c:pt>
                <c:pt idx="13">
                  <c:v>1400.053745067203</c:v>
                </c:pt>
                <c:pt idx="14">
                  <c:v>1400.053745067203</c:v>
                </c:pt>
                <c:pt idx="15">
                  <c:v>1400.053745067203</c:v>
                </c:pt>
                <c:pt idx="16">
                  <c:v>1400.053745067203</c:v>
                </c:pt>
                <c:pt idx="17">
                  <c:v>1400.053745067203</c:v>
                </c:pt>
                <c:pt idx="18">
                  <c:v>1400.053745067203</c:v>
                </c:pt>
                <c:pt idx="19">
                  <c:v>1400.053745067203</c:v>
                </c:pt>
                <c:pt idx="20">
                  <c:v>5973.562645620065</c:v>
                </c:pt>
                <c:pt idx="21">
                  <c:v>5973.562645620065</c:v>
                </c:pt>
                <c:pt idx="22">
                  <c:v>5973.562645620065</c:v>
                </c:pt>
                <c:pt idx="23">
                  <c:v>5973.562645620065</c:v>
                </c:pt>
                <c:pt idx="24">
                  <c:v>5973.562645620065</c:v>
                </c:pt>
                <c:pt idx="25">
                  <c:v>5973.562645620065</c:v>
                </c:pt>
                <c:pt idx="26">
                  <c:v>5973.562645620065</c:v>
                </c:pt>
                <c:pt idx="27">
                  <c:v>5973.562645620065</c:v>
                </c:pt>
                <c:pt idx="28">
                  <c:v>5973.562645620065</c:v>
                </c:pt>
                <c:pt idx="29">
                  <c:v>5973.562645620065</c:v>
                </c:pt>
                <c:pt idx="30">
                  <c:v>5973.562645620065</c:v>
                </c:pt>
                <c:pt idx="31">
                  <c:v>5973.562645620065</c:v>
                </c:pt>
                <c:pt idx="32">
                  <c:v>5973.562645620065</c:v>
                </c:pt>
                <c:pt idx="33">
                  <c:v>5973.562645620065</c:v>
                </c:pt>
                <c:pt idx="34">
                  <c:v>5973.562645620065</c:v>
                </c:pt>
                <c:pt idx="35">
                  <c:v>5973.562645620065</c:v>
                </c:pt>
                <c:pt idx="36">
                  <c:v>5973.562645620065</c:v>
                </c:pt>
                <c:pt idx="37">
                  <c:v>5973.562645620065</c:v>
                </c:pt>
                <c:pt idx="38">
                  <c:v>5973.562645620065</c:v>
                </c:pt>
                <c:pt idx="39">
                  <c:v>5973.562645620065</c:v>
                </c:pt>
                <c:pt idx="40">
                  <c:v>5973.562645620065</c:v>
                </c:pt>
                <c:pt idx="41">
                  <c:v>5973.562645620065</c:v>
                </c:pt>
                <c:pt idx="42">
                  <c:v>5973.562645620065</c:v>
                </c:pt>
                <c:pt idx="43">
                  <c:v>5973.562645620065</c:v>
                </c:pt>
                <c:pt idx="44">
                  <c:v>5973.562645620065</c:v>
                </c:pt>
                <c:pt idx="45">
                  <c:v>5973.562645620065</c:v>
                </c:pt>
                <c:pt idx="46">
                  <c:v>5973.562645620065</c:v>
                </c:pt>
                <c:pt idx="47">
                  <c:v>16178.39883188767</c:v>
                </c:pt>
                <c:pt idx="48">
                  <c:v>16178.39883188767</c:v>
                </c:pt>
                <c:pt idx="49">
                  <c:v>16178.39883188767</c:v>
                </c:pt>
                <c:pt idx="50">
                  <c:v>16178.39883188767</c:v>
                </c:pt>
                <c:pt idx="51">
                  <c:v>16178.39883188767</c:v>
                </c:pt>
                <c:pt idx="52">
                  <c:v>16178.39883188767</c:v>
                </c:pt>
                <c:pt idx="53">
                  <c:v>16178.39883188767</c:v>
                </c:pt>
                <c:pt idx="54">
                  <c:v>16178.39883188767</c:v>
                </c:pt>
                <c:pt idx="55">
                  <c:v>16178.39883188767</c:v>
                </c:pt>
                <c:pt idx="56">
                  <c:v>16178.39883188767</c:v>
                </c:pt>
                <c:pt idx="57">
                  <c:v>16178.39883188767</c:v>
                </c:pt>
                <c:pt idx="58">
                  <c:v>16178.39883188767</c:v>
                </c:pt>
                <c:pt idx="59">
                  <c:v>16178.39883188767</c:v>
                </c:pt>
                <c:pt idx="60">
                  <c:v>16178.39883188767</c:v>
                </c:pt>
                <c:pt idx="61">
                  <c:v>16178.39883188767</c:v>
                </c:pt>
                <c:pt idx="62">
                  <c:v>16178.39883188767</c:v>
                </c:pt>
                <c:pt idx="63">
                  <c:v>16178.39883188767</c:v>
                </c:pt>
                <c:pt idx="64">
                  <c:v>16178.39883188767</c:v>
                </c:pt>
                <c:pt idx="65">
                  <c:v>16178.39883188767</c:v>
                </c:pt>
                <c:pt idx="66">
                  <c:v>16178.39883188767</c:v>
                </c:pt>
                <c:pt idx="67">
                  <c:v>16178.39883188767</c:v>
                </c:pt>
                <c:pt idx="68">
                  <c:v>16178.39883188767</c:v>
                </c:pt>
                <c:pt idx="69">
                  <c:v>16178.39883188767</c:v>
                </c:pt>
                <c:pt idx="70">
                  <c:v>16178.39883188767</c:v>
                </c:pt>
                <c:pt idx="71">
                  <c:v>16178.39883188767</c:v>
                </c:pt>
                <c:pt idx="72">
                  <c:v>16178.39883188767</c:v>
                </c:pt>
                <c:pt idx="73">
                  <c:v>16178.39883188767</c:v>
                </c:pt>
                <c:pt idx="74">
                  <c:v>16178.39883188767</c:v>
                </c:pt>
                <c:pt idx="75">
                  <c:v>16178.39883188767</c:v>
                </c:pt>
                <c:pt idx="76">
                  <c:v>16178.39883188767</c:v>
                </c:pt>
                <c:pt idx="77">
                  <c:v>16178.39883188767</c:v>
                </c:pt>
                <c:pt idx="78">
                  <c:v>16178.39883188767</c:v>
                </c:pt>
                <c:pt idx="79">
                  <c:v>16178.39883188767</c:v>
                </c:pt>
                <c:pt idx="80">
                  <c:v>16178.39883188767</c:v>
                </c:pt>
                <c:pt idx="81">
                  <c:v>16178.39883188767</c:v>
                </c:pt>
                <c:pt idx="82">
                  <c:v>16178.39883188767</c:v>
                </c:pt>
                <c:pt idx="83">
                  <c:v>16178.39883188767</c:v>
                </c:pt>
                <c:pt idx="84">
                  <c:v>16178.39883188767</c:v>
                </c:pt>
                <c:pt idx="85">
                  <c:v>50775.28248777056</c:v>
                </c:pt>
                <c:pt idx="86">
                  <c:v>50775.28248777056</c:v>
                </c:pt>
                <c:pt idx="87">
                  <c:v>50775.28248777056</c:v>
                </c:pt>
                <c:pt idx="88">
                  <c:v>50775.28248777056</c:v>
                </c:pt>
                <c:pt idx="89">
                  <c:v>50775.28248777056</c:v>
                </c:pt>
                <c:pt idx="90">
                  <c:v>50775.28248777056</c:v>
                </c:pt>
                <c:pt idx="91">
                  <c:v>50775.28248777056</c:v>
                </c:pt>
                <c:pt idx="92">
                  <c:v>50775.28248777056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1777.65161168414</c:v>
                </c:pt>
                <c:pt idx="21">
                  <c:v>1777.65161168414</c:v>
                </c:pt>
                <c:pt idx="22">
                  <c:v>1777.65161168414</c:v>
                </c:pt>
                <c:pt idx="23">
                  <c:v>1777.65161168414</c:v>
                </c:pt>
                <c:pt idx="24">
                  <c:v>1777.65161168414</c:v>
                </c:pt>
                <c:pt idx="25">
                  <c:v>1777.65161168414</c:v>
                </c:pt>
                <c:pt idx="26">
                  <c:v>1777.65161168414</c:v>
                </c:pt>
                <c:pt idx="27">
                  <c:v>1777.65161168414</c:v>
                </c:pt>
                <c:pt idx="28">
                  <c:v>1777.65161168414</c:v>
                </c:pt>
                <c:pt idx="29">
                  <c:v>1777.65161168414</c:v>
                </c:pt>
                <c:pt idx="30">
                  <c:v>1777.65161168414</c:v>
                </c:pt>
                <c:pt idx="31">
                  <c:v>1777.65161168414</c:v>
                </c:pt>
                <c:pt idx="32">
                  <c:v>1777.65161168414</c:v>
                </c:pt>
                <c:pt idx="33">
                  <c:v>1777.65161168414</c:v>
                </c:pt>
                <c:pt idx="34">
                  <c:v>1777.65161168414</c:v>
                </c:pt>
                <c:pt idx="35">
                  <c:v>1777.65161168414</c:v>
                </c:pt>
                <c:pt idx="36">
                  <c:v>1777.65161168414</c:v>
                </c:pt>
                <c:pt idx="37">
                  <c:v>1777.65161168414</c:v>
                </c:pt>
                <c:pt idx="38">
                  <c:v>1777.65161168414</c:v>
                </c:pt>
                <c:pt idx="39">
                  <c:v>1777.65161168414</c:v>
                </c:pt>
                <c:pt idx="40">
                  <c:v>1777.65161168414</c:v>
                </c:pt>
                <c:pt idx="41">
                  <c:v>1777.65161168414</c:v>
                </c:pt>
                <c:pt idx="42">
                  <c:v>1777.65161168414</c:v>
                </c:pt>
                <c:pt idx="43">
                  <c:v>1777.65161168414</c:v>
                </c:pt>
                <c:pt idx="44">
                  <c:v>1777.65161168414</c:v>
                </c:pt>
                <c:pt idx="45">
                  <c:v>1777.65161168414</c:v>
                </c:pt>
                <c:pt idx="46">
                  <c:v>1777.65161168414</c:v>
                </c:pt>
                <c:pt idx="47">
                  <c:v>364.6068414508426</c:v>
                </c:pt>
                <c:pt idx="48">
                  <c:v>364.6068414508426</c:v>
                </c:pt>
                <c:pt idx="49">
                  <c:v>364.6068414508426</c:v>
                </c:pt>
                <c:pt idx="50">
                  <c:v>364.6068414508426</c:v>
                </c:pt>
                <c:pt idx="51">
                  <c:v>364.6068414508426</c:v>
                </c:pt>
                <c:pt idx="52">
                  <c:v>364.6068414508426</c:v>
                </c:pt>
                <c:pt idx="53">
                  <c:v>364.6068414508426</c:v>
                </c:pt>
                <c:pt idx="54">
                  <c:v>364.6068414508426</c:v>
                </c:pt>
                <c:pt idx="55">
                  <c:v>364.6068414508426</c:v>
                </c:pt>
                <c:pt idx="56">
                  <c:v>364.6068414508426</c:v>
                </c:pt>
                <c:pt idx="57">
                  <c:v>364.6068414508426</c:v>
                </c:pt>
                <c:pt idx="58">
                  <c:v>364.6068414508426</c:v>
                </c:pt>
                <c:pt idx="59">
                  <c:v>364.6068414508426</c:v>
                </c:pt>
                <c:pt idx="60">
                  <c:v>364.6068414508426</c:v>
                </c:pt>
                <c:pt idx="61">
                  <c:v>364.6068414508426</c:v>
                </c:pt>
                <c:pt idx="62">
                  <c:v>364.6068414508426</c:v>
                </c:pt>
                <c:pt idx="63">
                  <c:v>364.6068414508426</c:v>
                </c:pt>
                <c:pt idx="64">
                  <c:v>364.6068414508426</c:v>
                </c:pt>
                <c:pt idx="65">
                  <c:v>364.6068414508426</c:v>
                </c:pt>
                <c:pt idx="66">
                  <c:v>364.6068414508426</c:v>
                </c:pt>
                <c:pt idx="67">
                  <c:v>364.6068414508426</c:v>
                </c:pt>
                <c:pt idx="68">
                  <c:v>364.6068414508426</c:v>
                </c:pt>
                <c:pt idx="69">
                  <c:v>364.6068414508426</c:v>
                </c:pt>
                <c:pt idx="70">
                  <c:v>364.6068414508426</c:v>
                </c:pt>
                <c:pt idx="71">
                  <c:v>364.6068414508426</c:v>
                </c:pt>
                <c:pt idx="72">
                  <c:v>364.6068414508426</c:v>
                </c:pt>
                <c:pt idx="73">
                  <c:v>364.6068414508426</c:v>
                </c:pt>
                <c:pt idx="74">
                  <c:v>364.6068414508426</c:v>
                </c:pt>
                <c:pt idx="75">
                  <c:v>364.6068414508426</c:v>
                </c:pt>
                <c:pt idx="76">
                  <c:v>364.6068414508426</c:v>
                </c:pt>
                <c:pt idx="77">
                  <c:v>364.6068414508426</c:v>
                </c:pt>
                <c:pt idx="78">
                  <c:v>364.6068414508426</c:v>
                </c:pt>
                <c:pt idx="79">
                  <c:v>364.6068414508426</c:v>
                </c:pt>
                <c:pt idx="80">
                  <c:v>364.6068414508426</c:v>
                </c:pt>
                <c:pt idx="81">
                  <c:v>364.6068414508426</c:v>
                </c:pt>
                <c:pt idx="82">
                  <c:v>364.6068414508426</c:v>
                </c:pt>
                <c:pt idx="83">
                  <c:v>364.6068414508426</c:v>
                </c:pt>
                <c:pt idx="84">
                  <c:v>364.6068414508426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94621.23230662185</c:v>
                </c:pt>
                <c:pt idx="86">
                  <c:v>94621.23230662185</c:v>
                </c:pt>
                <c:pt idx="87">
                  <c:v>94621.23230662185</c:v>
                </c:pt>
                <c:pt idx="88">
                  <c:v>94621.23230662185</c:v>
                </c:pt>
                <c:pt idx="89">
                  <c:v>94621.23230662185</c:v>
                </c:pt>
                <c:pt idx="90">
                  <c:v>94621.23230662185</c:v>
                </c:pt>
                <c:pt idx="91">
                  <c:v>94621.23230662185</c:v>
                </c:pt>
                <c:pt idx="92">
                  <c:v>94621.23230662185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59735.62645620065</c:v>
                </c:pt>
                <c:pt idx="48">
                  <c:v>59735.62645620065</c:v>
                </c:pt>
                <c:pt idx="49">
                  <c:v>59735.62645620065</c:v>
                </c:pt>
                <c:pt idx="50">
                  <c:v>59735.62645620065</c:v>
                </c:pt>
                <c:pt idx="51">
                  <c:v>59735.62645620065</c:v>
                </c:pt>
                <c:pt idx="52">
                  <c:v>59735.62645620065</c:v>
                </c:pt>
                <c:pt idx="53">
                  <c:v>59735.62645620065</c:v>
                </c:pt>
                <c:pt idx="54">
                  <c:v>59735.62645620065</c:v>
                </c:pt>
                <c:pt idx="55">
                  <c:v>59735.62645620065</c:v>
                </c:pt>
                <c:pt idx="56">
                  <c:v>59735.62645620065</c:v>
                </c:pt>
                <c:pt idx="57">
                  <c:v>59735.62645620065</c:v>
                </c:pt>
                <c:pt idx="58">
                  <c:v>59735.62645620065</c:v>
                </c:pt>
                <c:pt idx="59">
                  <c:v>59735.62645620065</c:v>
                </c:pt>
                <c:pt idx="60">
                  <c:v>59735.62645620065</c:v>
                </c:pt>
                <c:pt idx="61">
                  <c:v>59735.62645620065</c:v>
                </c:pt>
                <c:pt idx="62">
                  <c:v>59735.62645620065</c:v>
                </c:pt>
                <c:pt idx="63">
                  <c:v>59735.62645620065</c:v>
                </c:pt>
                <c:pt idx="64">
                  <c:v>59735.62645620065</c:v>
                </c:pt>
                <c:pt idx="65">
                  <c:v>59735.62645620065</c:v>
                </c:pt>
                <c:pt idx="66">
                  <c:v>59735.62645620065</c:v>
                </c:pt>
                <c:pt idx="67">
                  <c:v>59735.62645620065</c:v>
                </c:pt>
                <c:pt idx="68">
                  <c:v>59735.62645620065</c:v>
                </c:pt>
                <c:pt idx="69">
                  <c:v>59735.62645620065</c:v>
                </c:pt>
                <c:pt idx="70">
                  <c:v>59735.62645620065</c:v>
                </c:pt>
                <c:pt idx="71">
                  <c:v>59735.62645620065</c:v>
                </c:pt>
                <c:pt idx="72">
                  <c:v>59735.62645620065</c:v>
                </c:pt>
                <c:pt idx="73">
                  <c:v>59735.62645620065</c:v>
                </c:pt>
                <c:pt idx="74">
                  <c:v>59735.62645620065</c:v>
                </c:pt>
                <c:pt idx="75">
                  <c:v>59735.62645620065</c:v>
                </c:pt>
                <c:pt idx="76">
                  <c:v>59735.62645620065</c:v>
                </c:pt>
                <c:pt idx="77">
                  <c:v>59735.62645620065</c:v>
                </c:pt>
                <c:pt idx="78">
                  <c:v>59735.62645620065</c:v>
                </c:pt>
                <c:pt idx="79">
                  <c:v>59735.62645620065</c:v>
                </c:pt>
                <c:pt idx="80">
                  <c:v>59735.62645620065</c:v>
                </c:pt>
                <c:pt idx="81">
                  <c:v>59735.62645620065</c:v>
                </c:pt>
                <c:pt idx="82">
                  <c:v>59735.62645620065</c:v>
                </c:pt>
                <c:pt idx="83">
                  <c:v>59735.62645620065</c:v>
                </c:pt>
                <c:pt idx="84">
                  <c:v>59735.62645620065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41105.57795517307</c:v>
                </c:pt>
                <c:pt idx="12">
                  <c:v>41105.57795517307</c:v>
                </c:pt>
                <c:pt idx="13">
                  <c:v>41105.57795517307</c:v>
                </c:pt>
                <c:pt idx="14">
                  <c:v>41105.57795517307</c:v>
                </c:pt>
                <c:pt idx="15">
                  <c:v>41105.57795517307</c:v>
                </c:pt>
                <c:pt idx="16">
                  <c:v>41105.57795517307</c:v>
                </c:pt>
                <c:pt idx="17">
                  <c:v>41105.57795517307</c:v>
                </c:pt>
                <c:pt idx="18">
                  <c:v>41105.57795517307</c:v>
                </c:pt>
                <c:pt idx="19">
                  <c:v>41105.57795517307</c:v>
                </c:pt>
                <c:pt idx="20">
                  <c:v>40948.77193572556</c:v>
                </c:pt>
                <c:pt idx="21">
                  <c:v>40948.77193572556</c:v>
                </c:pt>
                <c:pt idx="22">
                  <c:v>40948.77193572556</c:v>
                </c:pt>
                <c:pt idx="23">
                  <c:v>40948.77193572556</c:v>
                </c:pt>
                <c:pt idx="24">
                  <c:v>40948.77193572556</c:v>
                </c:pt>
                <c:pt idx="25">
                  <c:v>40948.77193572556</c:v>
                </c:pt>
                <c:pt idx="26">
                  <c:v>40948.77193572556</c:v>
                </c:pt>
                <c:pt idx="27">
                  <c:v>40948.77193572556</c:v>
                </c:pt>
                <c:pt idx="28">
                  <c:v>40948.77193572556</c:v>
                </c:pt>
                <c:pt idx="29">
                  <c:v>40948.77193572556</c:v>
                </c:pt>
                <c:pt idx="30">
                  <c:v>40948.77193572556</c:v>
                </c:pt>
                <c:pt idx="31">
                  <c:v>40948.77193572556</c:v>
                </c:pt>
                <c:pt idx="32">
                  <c:v>40948.77193572556</c:v>
                </c:pt>
                <c:pt idx="33">
                  <c:v>40948.77193572556</c:v>
                </c:pt>
                <c:pt idx="34">
                  <c:v>40948.77193572556</c:v>
                </c:pt>
                <c:pt idx="35">
                  <c:v>40948.77193572556</c:v>
                </c:pt>
                <c:pt idx="36">
                  <c:v>40948.77193572556</c:v>
                </c:pt>
                <c:pt idx="37">
                  <c:v>40948.77193572556</c:v>
                </c:pt>
                <c:pt idx="38">
                  <c:v>40948.77193572556</c:v>
                </c:pt>
                <c:pt idx="39">
                  <c:v>40948.77193572556</c:v>
                </c:pt>
                <c:pt idx="40">
                  <c:v>40948.77193572556</c:v>
                </c:pt>
                <c:pt idx="41">
                  <c:v>40948.77193572556</c:v>
                </c:pt>
                <c:pt idx="42">
                  <c:v>40948.77193572556</c:v>
                </c:pt>
                <c:pt idx="43">
                  <c:v>40948.77193572556</c:v>
                </c:pt>
                <c:pt idx="44">
                  <c:v>40948.77193572556</c:v>
                </c:pt>
                <c:pt idx="45">
                  <c:v>40948.77193572556</c:v>
                </c:pt>
                <c:pt idx="46">
                  <c:v>40948.77193572556</c:v>
                </c:pt>
                <c:pt idx="47">
                  <c:v>45498.6354841395</c:v>
                </c:pt>
                <c:pt idx="48">
                  <c:v>45498.6354841395</c:v>
                </c:pt>
                <c:pt idx="49">
                  <c:v>45498.6354841395</c:v>
                </c:pt>
                <c:pt idx="50">
                  <c:v>45498.6354841395</c:v>
                </c:pt>
                <c:pt idx="51">
                  <c:v>45498.6354841395</c:v>
                </c:pt>
                <c:pt idx="52">
                  <c:v>45498.6354841395</c:v>
                </c:pt>
                <c:pt idx="53">
                  <c:v>45498.6354841395</c:v>
                </c:pt>
                <c:pt idx="54">
                  <c:v>45498.6354841395</c:v>
                </c:pt>
                <c:pt idx="55">
                  <c:v>45498.6354841395</c:v>
                </c:pt>
                <c:pt idx="56">
                  <c:v>45498.6354841395</c:v>
                </c:pt>
                <c:pt idx="57">
                  <c:v>45498.6354841395</c:v>
                </c:pt>
                <c:pt idx="58">
                  <c:v>45498.6354841395</c:v>
                </c:pt>
                <c:pt idx="59">
                  <c:v>45498.6354841395</c:v>
                </c:pt>
                <c:pt idx="60">
                  <c:v>45498.6354841395</c:v>
                </c:pt>
                <c:pt idx="61">
                  <c:v>45498.6354841395</c:v>
                </c:pt>
                <c:pt idx="62">
                  <c:v>45498.6354841395</c:v>
                </c:pt>
                <c:pt idx="63">
                  <c:v>45498.6354841395</c:v>
                </c:pt>
                <c:pt idx="64">
                  <c:v>45498.6354841395</c:v>
                </c:pt>
                <c:pt idx="65">
                  <c:v>45498.6354841395</c:v>
                </c:pt>
                <c:pt idx="66">
                  <c:v>45498.6354841395</c:v>
                </c:pt>
                <c:pt idx="67">
                  <c:v>45498.6354841395</c:v>
                </c:pt>
                <c:pt idx="68">
                  <c:v>45498.6354841395</c:v>
                </c:pt>
                <c:pt idx="69">
                  <c:v>45498.6354841395</c:v>
                </c:pt>
                <c:pt idx="70">
                  <c:v>45498.6354841395</c:v>
                </c:pt>
                <c:pt idx="71">
                  <c:v>45498.6354841395</c:v>
                </c:pt>
                <c:pt idx="72">
                  <c:v>45498.6354841395</c:v>
                </c:pt>
                <c:pt idx="73">
                  <c:v>45498.6354841395</c:v>
                </c:pt>
                <c:pt idx="74">
                  <c:v>45498.6354841395</c:v>
                </c:pt>
                <c:pt idx="75">
                  <c:v>45498.6354841395</c:v>
                </c:pt>
                <c:pt idx="76">
                  <c:v>45498.6354841395</c:v>
                </c:pt>
                <c:pt idx="77">
                  <c:v>45498.6354841395</c:v>
                </c:pt>
                <c:pt idx="78">
                  <c:v>45498.6354841395</c:v>
                </c:pt>
                <c:pt idx="79">
                  <c:v>45498.6354841395</c:v>
                </c:pt>
                <c:pt idx="80">
                  <c:v>45498.6354841395</c:v>
                </c:pt>
                <c:pt idx="81">
                  <c:v>45498.6354841395</c:v>
                </c:pt>
                <c:pt idx="82">
                  <c:v>45498.6354841395</c:v>
                </c:pt>
                <c:pt idx="83">
                  <c:v>45498.6354841395</c:v>
                </c:pt>
                <c:pt idx="84">
                  <c:v>45498.6354841395</c:v>
                </c:pt>
                <c:pt idx="85">
                  <c:v>12562.402243739</c:v>
                </c:pt>
                <c:pt idx="86">
                  <c:v>12562.402243739</c:v>
                </c:pt>
                <c:pt idx="87">
                  <c:v>12562.402243739</c:v>
                </c:pt>
                <c:pt idx="88">
                  <c:v>12562.402243739</c:v>
                </c:pt>
                <c:pt idx="89">
                  <c:v>12562.402243739</c:v>
                </c:pt>
                <c:pt idx="90">
                  <c:v>12562.402243739</c:v>
                </c:pt>
                <c:pt idx="91">
                  <c:v>12562.402243739</c:v>
                </c:pt>
                <c:pt idx="92">
                  <c:v>12562.402243739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2921.016412454685</c:v>
                </c:pt>
                <c:pt idx="12">
                  <c:v>2921.016412454685</c:v>
                </c:pt>
                <c:pt idx="13">
                  <c:v>2921.016412454685</c:v>
                </c:pt>
                <c:pt idx="14">
                  <c:v>2921.016412454685</c:v>
                </c:pt>
                <c:pt idx="15">
                  <c:v>2921.016412454685</c:v>
                </c:pt>
                <c:pt idx="16">
                  <c:v>2921.016412454685</c:v>
                </c:pt>
                <c:pt idx="17">
                  <c:v>2921.016412454685</c:v>
                </c:pt>
                <c:pt idx="18">
                  <c:v>2921.016412454685</c:v>
                </c:pt>
                <c:pt idx="19">
                  <c:v>2921.016412454685</c:v>
                </c:pt>
                <c:pt idx="20">
                  <c:v>3213.118053700154</c:v>
                </c:pt>
                <c:pt idx="21">
                  <c:v>3213.118053700154</c:v>
                </c:pt>
                <c:pt idx="22">
                  <c:v>3213.118053700154</c:v>
                </c:pt>
                <c:pt idx="23">
                  <c:v>3213.118053700154</c:v>
                </c:pt>
                <c:pt idx="24">
                  <c:v>3213.118053700154</c:v>
                </c:pt>
                <c:pt idx="25">
                  <c:v>3213.118053700154</c:v>
                </c:pt>
                <c:pt idx="26">
                  <c:v>3213.118053700154</c:v>
                </c:pt>
                <c:pt idx="27">
                  <c:v>3213.118053700154</c:v>
                </c:pt>
                <c:pt idx="28">
                  <c:v>3213.118053700154</c:v>
                </c:pt>
                <c:pt idx="29">
                  <c:v>3213.118053700154</c:v>
                </c:pt>
                <c:pt idx="30">
                  <c:v>3213.118053700154</c:v>
                </c:pt>
                <c:pt idx="31">
                  <c:v>3213.118053700154</c:v>
                </c:pt>
                <c:pt idx="32">
                  <c:v>3213.118053700154</c:v>
                </c:pt>
                <c:pt idx="33">
                  <c:v>3213.118053700154</c:v>
                </c:pt>
                <c:pt idx="34">
                  <c:v>3213.118053700154</c:v>
                </c:pt>
                <c:pt idx="35">
                  <c:v>3213.118053700154</c:v>
                </c:pt>
                <c:pt idx="36">
                  <c:v>3213.118053700154</c:v>
                </c:pt>
                <c:pt idx="37">
                  <c:v>3213.118053700154</c:v>
                </c:pt>
                <c:pt idx="38">
                  <c:v>3213.118053700154</c:v>
                </c:pt>
                <c:pt idx="39">
                  <c:v>3213.118053700154</c:v>
                </c:pt>
                <c:pt idx="40">
                  <c:v>3213.118053700154</c:v>
                </c:pt>
                <c:pt idx="41">
                  <c:v>3213.118053700154</c:v>
                </c:pt>
                <c:pt idx="42">
                  <c:v>3213.118053700154</c:v>
                </c:pt>
                <c:pt idx="43">
                  <c:v>3213.118053700154</c:v>
                </c:pt>
                <c:pt idx="44">
                  <c:v>3213.118053700154</c:v>
                </c:pt>
                <c:pt idx="45">
                  <c:v>3213.118053700154</c:v>
                </c:pt>
                <c:pt idx="46">
                  <c:v>3213.118053700154</c:v>
                </c:pt>
                <c:pt idx="47">
                  <c:v>3570.131170777948</c:v>
                </c:pt>
                <c:pt idx="48">
                  <c:v>3570.131170777948</c:v>
                </c:pt>
                <c:pt idx="49">
                  <c:v>3570.131170777948</c:v>
                </c:pt>
                <c:pt idx="50">
                  <c:v>3570.131170777948</c:v>
                </c:pt>
                <c:pt idx="51">
                  <c:v>3570.131170777948</c:v>
                </c:pt>
                <c:pt idx="52">
                  <c:v>3570.131170777948</c:v>
                </c:pt>
                <c:pt idx="53">
                  <c:v>3570.131170777948</c:v>
                </c:pt>
                <c:pt idx="54">
                  <c:v>3570.131170777948</c:v>
                </c:pt>
                <c:pt idx="55">
                  <c:v>3570.131170777948</c:v>
                </c:pt>
                <c:pt idx="56">
                  <c:v>3570.131170777948</c:v>
                </c:pt>
                <c:pt idx="57">
                  <c:v>3570.131170777948</c:v>
                </c:pt>
                <c:pt idx="58">
                  <c:v>3570.131170777948</c:v>
                </c:pt>
                <c:pt idx="59">
                  <c:v>3570.131170777948</c:v>
                </c:pt>
                <c:pt idx="60">
                  <c:v>3570.131170777948</c:v>
                </c:pt>
                <c:pt idx="61">
                  <c:v>3570.131170777948</c:v>
                </c:pt>
                <c:pt idx="62">
                  <c:v>3570.131170777948</c:v>
                </c:pt>
                <c:pt idx="63">
                  <c:v>3570.131170777948</c:v>
                </c:pt>
                <c:pt idx="64">
                  <c:v>3570.131170777948</c:v>
                </c:pt>
                <c:pt idx="65">
                  <c:v>3570.131170777948</c:v>
                </c:pt>
                <c:pt idx="66">
                  <c:v>3570.131170777948</c:v>
                </c:pt>
                <c:pt idx="67">
                  <c:v>3570.131170777948</c:v>
                </c:pt>
                <c:pt idx="68">
                  <c:v>3570.131170777948</c:v>
                </c:pt>
                <c:pt idx="69">
                  <c:v>3570.131170777948</c:v>
                </c:pt>
                <c:pt idx="70">
                  <c:v>3570.131170777948</c:v>
                </c:pt>
                <c:pt idx="71">
                  <c:v>3570.131170777948</c:v>
                </c:pt>
                <c:pt idx="72">
                  <c:v>3570.131170777948</c:v>
                </c:pt>
                <c:pt idx="73">
                  <c:v>3570.131170777948</c:v>
                </c:pt>
                <c:pt idx="74">
                  <c:v>3570.131170777948</c:v>
                </c:pt>
                <c:pt idx="75">
                  <c:v>3570.131170777948</c:v>
                </c:pt>
                <c:pt idx="76">
                  <c:v>3570.131170777948</c:v>
                </c:pt>
                <c:pt idx="77">
                  <c:v>3570.131170777948</c:v>
                </c:pt>
                <c:pt idx="78">
                  <c:v>3570.131170777948</c:v>
                </c:pt>
                <c:pt idx="79">
                  <c:v>3570.131170777948</c:v>
                </c:pt>
                <c:pt idx="80">
                  <c:v>3570.131170777948</c:v>
                </c:pt>
                <c:pt idx="81">
                  <c:v>3570.131170777948</c:v>
                </c:pt>
                <c:pt idx="82">
                  <c:v>3570.131170777948</c:v>
                </c:pt>
                <c:pt idx="83">
                  <c:v>3570.131170777948</c:v>
                </c:pt>
                <c:pt idx="84">
                  <c:v>3570.131170777948</c:v>
                </c:pt>
                <c:pt idx="85">
                  <c:v>3213.118053700154</c:v>
                </c:pt>
                <c:pt idx="86">
                  <c:v>3213.118053700154</c:v>
                </c:pt>
                <c:pt idx="87">
                  <c:v>3213.118053700154</c:v>
                </c:pt>
                <c:pt idx="88">
                  <c:v>3213.118053700154</c:v>
                </c:pt>
                <c:pt idx="89">
                  <c:v>3213.118053700154</c:v>
                </c:pt>
                <c:pt idx="90">
                  <c:v>3213.118053700154</c:v>
                </c:pt>
                <c:pt idx="91">
                  <c:v>3213.118053700154</c:v>
                </c:pt>
                <c:pt idx="92">
                  <c:v>3213.118053700154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8153.91301127139</c:v>
                </c:pt>
                <c:pt idx="21">
                  <c:v>8153.91301127139</c:v>
                </c:pt>
                <c:pt idx="22">
                  <c:v>8153.91301127139</c:v>
                </c:pt>
                <c:pt idx="23">
                  <c:v>8153.91301127139</c:v>
                </c:pt>
                <c:pt idx="24">
                  <c:v>8153.91301127139</c:v>
                </c:pt>
                <c:pt idx="25">
                  <c:v>8153.91301127139</c:v>
                </c:pt>
                <c:pt idx="26">
                  <c:v>8153.91301127139</c:v>
                </c:pt>
                <c:pt idx="27">
                  <c:v>8153.91301127139</c:v>
                </c:pt>
                <c:pt idx="28">
                  <c:v>8153.91301127139</c:v>
                </c:pt>
                <c:pt idx="29">
                  <c:v>8153.91301127139</c:v>
                </c:pt>
                <c:pt idx="30">
                  <c:v>8153.91301127139</c:v>
                </c:pt>
                <c:pt idx="31">
                  <c:v>8153.91301127139</c:v>
                </c:pt>
                <c:pt idx="32">
                  <c:v>8153.91301127139</c:v>
                </c:pt>
                <c:pt idx="33">
                  <c:v>8153.91301127139</c:v>
                </c:pt>
                <c:pt idx="34">
                  <c:v>8153.91301127139</c:v>
                </c:pt>
                <c:pt idx="35">
                  <c:v>8153.91301127139</c:v>
                </c:pt>
                <c:pt idx="36">
                  <c:v>8153.91301127139</c:v>
                </c:pt>
                <c:pt idx="37">
                  <c:v>8153.91301127139</c:v>
                </c:pt>
                <c:pt idx="38">
                  <c:v>8153.91301127139</c:v>
                </c:pt>
                <c:pt idx="39">
                  <c:v>8153.91301127139</c:v>
                </c:pt>
                <c:pt idx="40">
                  <c:v>8153.91301127139</c:v>
                </c:pt>
                <c:pt idx="41">
                  <c:v>8153.91301127139</c:v>
                </c:pt>
                <c:pt idx="42">
                  <c:v>8153.91301127139</c:v>
                </c:pt>
                <c:pt idx="43">
                  <c:v>8153.91301127139</c:v>
                </c:pt>
                <c:pt idx="44">
                  <c:v>8153.91301127139</c:v>
                </c:pt>
                <c:pt idx="45">
                  <c:v>8153.91301127139</c:v>
                </c:pt>
                <c:pt idx="46">
                  <c:v>8153.91301127139</c:v>
                </c:pt>
                <c:pt idx="47">
                  <c:v>23296.89431791826</c:v>
                </c:pt>
                <c:pt idx="48">
                  <c:v>23296.89431791826</c:v>
                </c:pt>
                <c:pt idx="49">
                  <c:v>23296.89431791826</c:v>
                </c:pt>
                <c:pt idx="50">
                  <c:v>23296.89431791826</c:v>
                </c:pt>
                <c:pt idx="51">
                  <c:v>23296.89431791826</c:v>
                </c:pt>
                <c:pt idx="52">
                  <c:v>23296.89431791826</c:v>
                </c:pt>
                <c:pt idx="53">
                  <c:v>23296.89431791826</c:v>
                </c:pt>
                <c:pt idx="54">
                  <c:v>23296.89431791826</c:v>
                </c:pt>
                <c:pt idx="55">
                  <c:v>23296.89431791826</c:v>
                </c:pt>
                <c:pt idx="56">
                  <c:v>23296.89431791826</c:v>
                </c:pt>
                <c:pt idx="57">
                  <c:v>23296.89431791826</c:v>
                </c:pt>
                <c:pt idx="58">
                  <c:v>23296.89431791826</c:v>
                </c:pt>
                <c:pt idx="59">
                  <c:v>23296.89431791826</c:v>
                </c:pt>
                <c:pt idx="60">
                  <c:v>23296.89431791826</c:v>
                </c:pt>
                <c:pt idx="61">
                  <c:v>23296.89431791826</c:v>
                </c:pt>
                <c:pt idx="62">
                  <c:v>23296.89431791826</c:v>
                </c:pt>
                <c:pt idx="63">
                  <c:v>23296.89431791826</c:v>
                </c:pt>
                <c:pt idx="64">
                  <c:v>23296.89431791826</c:v>
                </c:pt>
                <c:pt idx="65">
                  <c:v>23296.89431791826</c:v>
                </c:pt>
                <c:pt idx="66">
                  <c:v>23296.89431791826</c:v>
                </c:pt>
                <c:pt idx="67">
                  <c:v>23296.89431791826</c:v>
                </c:pt>
                <c:pt idx="68">
                  <c:v>23296.89431791826</c:v>
                </c:pt>
                <c:pt idx="69">
                  <c:v>23296.89431791826</c:v>
                </c:pt>
                <c:pt idx="70">
                  <c:v>23296.89431791826</c:v>
                </c:pt>
                <c:pt idx="71">
                  <c:v>23296.89431791826</c:v>
                </c:pt>
                <c:pt idx="72">
                  <c:v>23296.89431791826</c:v>
                </c:pt>
                <c:pt idx="73">
                  <c:v>23296.89431791826</c:v>
                </c:pt>
                <c:pt idx="74">
                  <c:v>23296.89431791826</c:v>
                </c:pt>
                <c:pt idx="75">
                  <c:v>23296.89431791826</c:v>
                </c:pt>
                <c:pt idx="76">
                  <c:v>23296.89431791826</c:v>
                </c:pt>
                <c:pt idx="77">
                  <c:v>23296.89431791826</c:v>
                </c:pt>
                <c:pt idx="78">
                  <c:v>23296.89431791826</c:v>
                </c:pt>
                <c:pt idx="79">
                  <c:v>23296.89431791826</c:v>
                </c:pt>
                <c:pt idx="80">
                  <c:v>23296.89431791826</c:v>
                </c:pt>
                <c:pt idx="81">
                  <c:v>23296.89431791826</c:v>
                </c:pt>
                <c:pt idx="82">
                  <c:v>23296.89431791826</c:v>
                </c:pt>
                <c:pt idx="83">
                  <c:v>23296.89431791826</c:v>
                </c:pt>
                <c:pt idx="84">
                  <c:v>23296.89431791826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349944"/>
        <c:axId val="17903533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49944"/>
        <c:axId val="17903533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52746.25631306086</c:v>
                </c:pt>
                <c:pt idx="1">
                  <c:v>53448.27803026902</c:v>
                </c:pt>
                <c:pt idx="2">
                  <c:v>54150.29974747718</c:v>
                </c:pt>
                <c:pt idx="3">
                  <c:v>54852.32146468534</c:v>
                </c:pt>
                <c:pt idx="4">
                  <c:v>55554.3431818935</c:v>
                </c:pt>
                <c:pt idx="5">
                  <c:v>56256.36489910166</c:v>
                </c:pt>
                <c:pt idx="6">
                  <c:v>56958.38661630982</c:v>
                </c:pt>
                <c:pt idx="7">
                  <c:v>57660.40833351797</c:v>
                </c:pt>
                <c:pt idx="8">
                  <c:v>58362.43005072613</c:v>
                </c:pt>
                <c:pt idx="9">
                  <c:v>59064.4517679343</c:v>
                </c:pt>
                <c:pt idx="10">
                  <c:v>59766.47348514246</c:v>
                </c:pt>
                <c:pt idx="11">
                  <c:v>60468.49520235062</c:v>
                </c:pt>
                <c:pt idx="12">
                  <c:v>61170.51691955877</c:v>
                </c:pt>
                <c:pt idx="13">
                  <c:v>61872.53863676693</c:v>
                </c:pt>
                <c:pt idx="14">
                  <c:v>62574.5603539751</c:v>
                </c:pt>
                <c:pt idx="15">
                  <c:v>63276.58207118325</c:v>
                </c:pt>
                <c:pt idx="16">
                  <c:v>63978.60378839141</c:v>
                </c:pt>
                <c:pt idx="17">
                  <c:v>64680.62550559957</c:v>
                </c:pt>
                <c:pt idx="18">
                  <c:v>65382.64722280773</c:v>
                </c:pt>
                <c:pt idx="19">
                  <c:v>66084.6689400159</c:v>
                </c:pt>
                <c:pt idx="20">
                  <c:v>66786.69065722406</c:v>
                </c:pt>
                <c:pt idx="21">
                  <c:v>68588.92872978233</c:v>
                </c:pt>
                <c:pt idx="22">
                  <c:v>71491.38315769073</c:v>
                </c:pt>
                <c:pt idx="23">
                  <c:v>74393.83758559916</c:v>
                </c:pt>
                <c:pt idx="24">
                  <c:v>77296.29201350757</c:v>
                </c:pt>
                <c:pt idx="25">
                  <c:v>80198.74644141598</c:v>
                </c:pt>
                <c:pt idx="26">
                  <c:v>83101.20086932438</c:v>
                </c:pt>
                <c:pt idx="27">
                  <c:v>86003.6552972328</c:v>
                </c:pt>
                <c:pt idx="28">
                  <c:v>88906.1097251412</c:v>
                </c:pt>
                <c:pt idx="29">
                  <c:v>91808.56415304964</c:v>
                </c:pt>
                <c:pt idx="30">
                  <c:v>94711.01858095804</c:v>
                </c:pt>
                <c:pt idx="31">
                  <c:v>97613.47300886645</c:v>
                </c:pt>
                <c:pt idx="32">
                  <c:v>100515.9274367749</c:v>
                </c:pt>
                <c:pt idx="33">
                  <c:v>103418.3818646833</c:v>
                </c:pt>
                <c:pt idx="34">
                  <c:v>106320.8362925917</c:v>
                </c:pt>
                <c:pt idx="35">
                  <c:v>109223.2907205001</c:v>
                </c:pt>
                <c:pt idx="36">
                  <c:v>112125.7451484085</c:v>
                </c:pt>
                <c:pt idx="37">
                  <c:v>115028.1995763169</c:v>
                </c:pt>
                <c:pt idx="38">
                  <c:v>117930.6540042253</c:v>
                </c:pt>
                <c:pt idx="39">
                  <c:v>120833.1084321337</c:v>
                </c:pt>
                <c:pt idx="40">
                  <c:v>123735.5628600421</c:v>
                </c:pt>
                <c:pt idx="41">
                  <c:v>126638.0172879506</c:v>
                </c:pt>
                <c:pt idx="42">
                  <c:v>129540.471715859</c:v>
                </c:pt>
                <c:pt idx="43">
                  <c:v>132442.9261437674</c:v>
                </c:pt>
                <c:pt idx="44">
                  <c:v>135345.3805716758</c:v>
                </c:pt>
                <c:pt idx="45">
                  <c:v>138247.8349995842</c:v>
                </c:pt>
                <c:pt idx="46">
                  <c:v>141150.2894274926</c:v>
                </c:pt>
                <c:pt idx="47">
                  <c:v>144052.743855401</c:v>
                </c:pt>
                <c:pt idx="48">
                  <c:v>146955.1982833095</c:v>
                </c:pt>
                <c:pt idx="49">
                  <c:v>149857.6527112179</c:v>
                </c:pt>
                <c:pt idx="50">
                  <c:v>152760.1071391263</c:v>
                </c:pt>
                <c:pt idx="51">
                  <c:v>155662.5615670347</c:v>
                </c:pt>
                <c:pt idx="52">
                  <c:v>158565.0159949431</c:v>
                </c:pt>
                <c:pt idx="53">
                  <c:v>161467.4704228515</c:v>
                </c:pt>
                <c:pt idx="54">
                  <c:v>163368.4246697626</c:v>
                </c:pt>
                <c:pt idx="55">
                  <c:v>165269.3789166737</c:v>
                </c:pt>
                <c:pt idx="56">
                  <c:v>167170.3331635848</c:v>
                </c:pt>
                <c:pt idx="57">
                  <c:v>169071.2874104958</c:v>
                </c:pt>
                <c:pt idx="58">
                  <c:v>170972.241657407</c:v>
                </c:pt>
                <c:pt idx="59">
                  <c:v>172873.195904318</c:v>
                </c:pt>
                <c:pt idx="60">
                  <c:v>174774.1501512291</c:v>
                </c:pt>
                <c:pt idx="61">
                  <c:v>176675.1043981402</c:v>
                </c:pt>
                <c:pt idx="62">
                  <c:v>178576.0586450513</c:v>
                </c:pt>
                <c:pt idx="63">
                  <c:v>180477.0128919623</c:v>
                </c:pt>
                <c:pt idx="64">
                  <c:v>182377.9671388734</c:v>
                </c:pt>
                <c:pt idx="65">
                  <c:v>184278.9213857845</c:v>
                </c:pt>
                <c:pt idx="66">
                  <c:v>186179.8756326956</c:v>
                </c:pt>
                <c:pt idx="67">
                  <c:v>188080.8298796067</c:v>
                </c:pt>
                <c:pt idx="68">
                  <c:v>189981.7841265177</c:v>
                </c:pt>
                <c:pt idx="69">
                  <c:v>191882.7383734288</c:v>
                </c:pt>
                <c:pt idx="70">
                  <c:v>193783.69262034</c:v>
                </c:pt>
                <c:pt idx="71">
                  <c:v>195684.646867251</c:v>
                </c:pt>
                <c:pt idx="72">
                  <c:v>197585.6011141621</c:v>
                </c:pt>
                <c:pt idx="73">
                  <c:v>199486.5553610732</c:v>
                </c:pt>
                <c:pt idx="74">
                  <c:v>201387.5096079842</c:v>
                </c:pt>
                <c:pt idx="75">
                  <c:v>203288.4638548953</c:v>
                </c:pt>
                <c:pt idx="76">
                  <c:v>205189.4181018064</c:v>
                </c:pt>
                <c:pt idx="77">
                  <c:v>207090.3723487175</c:v>
                </c:pt>
                <c:pt idx="78">
                  <c:v>208991.3265956286</c:v>
                </c:pt>
                <c:pt idx="79">
                  <c:v>210892.2808425397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9944"/>
        <c:axId val="1790353368"/>
      </c:scatterChart>
      <c:catAx>
        <c:axId val="1790349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353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353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349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4751.446723769452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5483.082160529557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7197.718646881394</c:v>
                </c:pt>
                <c:pt idx="79">
                  <c:v>7335.52421909988</c:v>
                </c:pt>
                <c:pt idx="80">
                  <c:v>7473.329791318366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9126.996657940193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309.7991265680619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239.8957339065505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186.0994516520098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82.71086740089324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62.03315055066994</c:v>
                </c:pt>
                <c:pt idx="58">
                  <c:v>55.14057826726213</c:v>
                </c:pt>
                <c:pt idx="59">
                  <c:v>48.24800598385437</c:v>
                </c:pt>
                <c:pt idx="60">
                  <c:v>41.35543370044661</c:v>
                </c:pt>
                <c:pt idx="61">
                  <c:v>34.46286141703882</c:v>
                </c:pt>
                <c:pt idx="62">
                  <c:v>27.57028913363106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6.892572283407759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9180.125990297252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2430.102138034769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3074.471606644846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3396.656340949885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6588.013619080602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4124.697345396567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4708.549545467145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8014.529882873586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29233.82662656047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40983.71164176598</c:v>
                </c:pt>
                <c:pt idx="86">
                  <c:v>42289.25442123326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529.5132460335736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832.0922437670442</c:v>
                </c:pt>
                <c:pt idx="22">
                  <c:v>907.736993200412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1321.129455147228</c:v>
                </c:pt>
                <c:pt idx="45">
                  <c:v>1277.651154524665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886.3464489215985</c:v>
                </c:pt>
                <c:pt idx="55">
                  <c:v>842.8681482990355</c:v>
                </c:pt>
                <c:pt idx="56">
                  <c:v>799.3898476764725</c:v>
                </c:pt>
                <c:pt idx="57">
                  <c:v>755.9115470539095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103.1906155049554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21423.67523923514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42847.35047847027</c:v>
                </c:pt>
                <c:pt idx="79">
                  <c:v>46417.9630183428</c:v>
                </c:pt>
                <c:pt idx="80">
                  <c:v>49988.57555821532</c:v>
                </c:pt>
                <c:pt idx="81">
                  <c:v>53559.18809808783</c:v>
                </c:pt>
                <c:pt idx="82">
                  <c:v>57129.80063796036</c:v>
                </c:pt>
                <c:pt idx="83">
                  <c:v>60700.41317783289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74982.86333732298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85694.70095694054</c:v>
                </c:pt>
                <c:pt idx="91">
                  <c:v>89265.31349681307</c:v>
                </c:pt>
                <c:pt idx="92">
                  <c:v>92835.9260366856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34003.35659814498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41355.43370044661</c:v>
                </c:pt>
                <c:pt idx="57">
                  <c:v>43193.452976022</c:v>
                </c:pt>
                <c:pt idx="58">
                  <c:v>45031.47225159741</c:v>
                </c:pt>
                <c:pt idx="59">
                  <c:v>46869.49152717282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56059.58790504984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19160.48395764926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44798.65647669121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26855.48459334677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14426.71733281828</c:v>
                </c:pt>
                <c:pt idx="92">
                  <c:v>13183.84060676543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3405.355885972813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6592.525413368358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7633.450478637046</c:v>
                </c:pt>
                <c:pt idx="33">
                  <c:v>7980.425500393276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12747.35726829489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10109.97300588906</c:v>
                </c:pt>
                <c:pt idx="82">
                  <c:v>9230.844918420441</c:v>
                </c:pt>
                <c:pt idx="83">
                  <c:v>8351.716830951827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2197.820218671531</c:v>
                </c:pt>
                <c:pt idx="91">
                  <c:v>1318.692131202919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470680"/>
        <c:axId val="1790474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470680"/>
        <c:axId val="1790474056"/>
      </c:lineChart>
      <c:catAx>
        <c:axId val="179047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474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474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47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-7.44427372250763</c:v>
                </c:pt>
                <c:pt idx="1">
                  <c:v>137.8055722184857</c:v>
                </c:pt>
                <c:pt idx="2">
                  <c:v>137.8055722184857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-6.354853878319218</c:v>
                </c:pt>
                <c:pt idx="1">
                  <c:v>1020.013998921917</c:v>
                </c:pt>
                <c:pt idx="2">
                  <c:v>1020.013998921917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75.64474943336765</c:v>
                </c:pt>
                <c:pt idx="1">
                  <c:v>-13.75874873399406</c:v>
                </c:pt>
                <c:pt idx="2">
                  <c:v>-13.75874873399406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12.4298570742753</c:v>
                </c:pt>
                <c:pt idx="1">
                  <c:v>-13.47219309727525</c:v>
                </c:pt>
                <c:pt idx="2">
                  <c:v>-13.47219309727525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346.9750217562294</c:v>
                </c:pt>
                <c:pt idx="1">
                  <c:v>-879.1280874686134</c:v>
                </c:pt>
                <c:pt idx="2">
                  <c:v>-879.1280874686134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8360"/>
        <c:axId val="17878550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10.21331267567252</c:v>
                </c:pt>
                <c:pt idx="1">
                  <c:v>125.1206663379476</c:v>
                </c:pt>
                <c:pt idx="2">
                  <c:v>125.1206663379476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194.6174000235261</c:v>
                </c:pt>
                <c:pt idx="1">
                  <c:v>1305.542779467279</c:v>
                </c:pt>
                <c:pt idx="2">
                  <c:v>1305.542779467279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3570.612539872522</c:v>
                </c:pt>
                <c:pt idx="2">
                  <c:v>3570.612539872522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-2254.174583252855</c:v>
                </c:pt>
                <c:pt idx="2">
                  <c:v>-2254.174583252855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-6.672596572234823</c:v>
                </c:pt>
                <c:pt idx="1">
                  <c:v>-1242.876726052849</c:v>
                </c:pt>
                <c:pt idx="2">
                  <c:v>-1242.876726052849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1400"/>
        <c:axId val="1787848504"/>
      </c:scatterChart>
      <c:valAx>
        <c:axId val="1787858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5016"/>
        <c:crosses val="autoZero"/>
        <c:crossBetween val="midCat"/>
      </c:valAx>
      <c:valAx>
        <c:axId val="1787855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8360"/>
        <c:crosses val="autoZero"/>
        <c:crossBetween val="midCat"/>
      </c:valAx>
      <c:valAx>
        <c:axId val="1787851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87848504"/>
        <c:crosses val="autoZero"/>
        <c:crossBetween val="midCat"/>
      </c:valAx>
      <c:valAx>
        <c:axId val="17878485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14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4751.446723769453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5483.082160529558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7197.718646881395</c:v>
                </c:pt>
                <c:pt idx="79">
                  <c:v>7335.52421909988</c:v>
                </c:pt>
                <c:pt idx="80">
                  <c:v>7473.329791318367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9126.996657940195</c:v>
                </c:pt>
                <c:pt idx="93">
                  <c:v>9249.079444049437</c:v>
                </c:pt>
                <c:pt idx="94">
                  <c:v>9355.439444049437</c:v>
                </c:pt>
                <c:pt idx="95">
                  <c:v>9461.799444049436</c:v>
                </c:pt>
                <c:pt idx="96">
                  <c:v>9568.159444049437</c:v>
                </c:pt>
                <c:pt idx="97">
                  <c:v>9674.519444049437</c:v>
                </c:pt>
                <c:pt idx="98">
                  <c:v>9780.879444049437</c:v>
                </c:pt>
                <c:pt idx="99">
                  <c:v>9887.239444049437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3775.947665351254</c:v>
                </c:pt>
                <c:pt idx="1">
                  <c:v>3435.687665351255</c:v>
                </c:pt>
                <c:pt idx="2">
                  <c:v>3095.427665351254</c:v>
                </c:pt>
                <c:pt idx="3">
                  <c:v>2755.167665351254</c:v>
                </c:pt>
                <c:pt idx="4">
                  <c:v>2414.907665351254</c:v>
                </c:pt>
                <c:pt idx="5">
                  <c:v>2074.647665351254</c:v>
                </c:pt>
                <c:pt idx="6">
                  <c:v>1734.387665351254</c:v>
                </c:pt>
                <c:pt idx="7">
                  <c:v>1394.127665351254</c:v>
                </c:pt>
                <c:pt idx="8">
                  <c:v>1053.867665351254</c:v>
                </c:pt>
                <c:pt idx="9">
                  <c:v>713.6076653512541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309.799126568062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239.8957339065506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186.0994516520097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82.71086740089322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62.03315055066992</c:v>
                </c:pt>
                <c:pt idx="58">
                  <c:v>55.14057826726216</c:v>
                </c:pt>
                <c:pt idx="59">
                  <c:v>48.2480059838544</c:v>
                </c:pt>
                <c:pt idx="60">
                  <c:v>41.35543370044661</c:v>
                </c:pt>
                <c:pt idx="61">
                  <c:v>34.46286141703885</c:v>
                </c:pt>
                <c:pt idx="62">
                  <c:v>27.57028913363109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6.892572283407787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9180.125990297254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18360.25198059451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27392.8009714308</c:v>
                </c:pt>
                <c:pt idx="94">
                  <c:v>28117.6609714308</c:v>
                </c:pt>
                <c:pt idx="95">
                  <c:v>28842.5209714308</c:v>
                </c:pt>
                <c:pt idx="96">
                  <c:v>29567.3809714308</c:v>
                </c:pt>
                <c:pt idx="97">
                  <c:v>30292.2409714308</c:v>
                </c:pt>
                <c:pt idx="98">
                  <c:v>31017.1009714308</c:v>
                </c:pt>
                <c:pt idx="99">
                  <c:v>31741.9609714308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2430.102138034768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3074.471606644845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3396.656340949884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6588.013619080601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7280.392783939314</c:v>
                </c:pt>
                <c:pt idx="94">
                  <c:v>7288.823783939313</c:v>
                </c:pt>
                <c:pt idx="95">
                  <c:v>7297.254783939314</c:v>
                </c:pt>
                <c:pt idx="96">
                  <c:v>7305.685783939313</c:v>
                </c:pt>
                <c:pt idx="97">
                  <c:v>7314.116783939314</c:v>
                </c:pt>
                <c:pt idx="98">
                  <c:v>7322.547783939313</c:v>
                </c:pt>
                <c:pt idx="99">
                  <c:v>7330.978783939313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4124.697345396568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4708.549545467146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8014.529882873587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29233.82662656046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40983.71164176597</c:v>
                </c:pt>
                <c:pt idx="86">
                  <c:v>42289.25442123325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529.5132460335735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832.0922437670441</c:v>
                </c:pt>
                <c:pt idx="22">
                  <c:v>907.7369932004118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1321.129455147229</c:v>
                </c:pt>
                <c:pt idx="45">
                  <c:v>1277.651154524666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886.3464489215986</c:v>
                </c:pt>
                <c:pt idx="55">
                  <c:v>842.8681482990356</c:v>
                </c:pt>
                <c:pt idx="56">
                  <c:v>799.3898476764726</c:v>
                </c:pt>
                <c:pt idx="57">
                  <c:v>755.9115470539097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240.7781028448961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103.1906155049555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21423.67523923513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42847.35047847026</c:v>
                </c:pt>
                <c:pt idx="79">
                  <c:v>46417.9630183428</c:v>
                </c:pt>
                <c:pt idx="80">
                  <c:v>49988.57555821531</c:v>
                </c:pt>
                <c:pt idx="81">
                  <c:v>53559.18809808784</c:v>
                </c:pt>
                <c:pt idx="82">
                  <c:v>57129.80063796036</c:v>
                </c:pt>
                <c:pt idx="83">
                  <c:v>60700.41317783288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74982.86333732297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85694.70095694053</c:v>
                </c:pt>
                <c:pt idx="91">
                  <c:v>89265.31349681306</c:v>
                </c:pt>
                <c:pt idx="92">
                  <c:v>92835.92603668559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34003.35659814497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</c:v>
                </c:pt>
                <c:pt idx="57">
                  <c:v>43193.452976022</c:v>
                </c:pt>
                <c:pt idx="58">
                  <c:v>45031.4722515974</c:v>
                </c:pt>
                <c:pt idx="59">
                  <c:v>46869.49152717281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56059.58790504983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19160.48395764927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7889.611041384996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26855.48459334676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14426.71733281827</c:v>
                </c:pt>
                <c:pt idx="92">
                  <c:v>13183.84060676543</c:v>
                </c:pt>
                <c:pt idx="93">
                  <c:v>15664.152243739</c:v>
                </c:pt>
                <c:pt idx="94">
                  <c:v>21867.652243739</c:v>
                </c:pt>
                <c:pt idx="95">
                  <c:v>28071.152243739</c:v>
                </c:pt>
                <c:pt idx="96">
                  <c:v>34274.652243739</c:v>
                </c:pt>
                <c:pt idx="97">
                  <c:v>40478.152243739</c:v>
                </c:pt>
                <c:pt idx="98">
                  <c:v>46681.652243739</c:v>
                </c:pt>
                <c:pt idx="99">
                  <c:v>52885.152243739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3405.355885972812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3220.483053700154</c:v>
                </c:pt>
                <c:pt idx="94">
                  <c:v>3235.213053700154</c:v>
                </c:pt>
                <c:pt idx="95">
                  <c:v>3249.943053700154</c:v>
                </c:pt>
                <c:pt idx="96">
                  <c:v>3264.673053700154</c:v>
                </c:pt>
                <c:pt idx="97">
                  <c:v>3279.403053700154</c:v>
                </c:pt>
                <c:pt idx="98">
                  <c:v>3294.133053700154</c:v>
                </c:pt>
                <c:pt idx="99">
                  <c:v>3308.863053700154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6592.525413368357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7633.450478637045</c:v>
                </c:pt>
                <c:pt idx="33">
                  <c:v>7980.425500393275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10109.97300588905</c:v>
                </c:pt>
                <c:pt idx="82">
                  <c:v>9230.844918420441</c:v>
                </c:pt>
                <c:pt idx="83">
                  <c:v>8351.71683095183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2197.820218671535</c:v>
                </c:pt>
                <c:pt idx="91">
                  <c:v>1318.692131202923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29304"/>
        <c:axId val="1791435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54042.79116143639</c:v>
                </c:pt>
                <c:pt idx="1">
                  <c:v>53702.53116143639</c:v>
                </c:pt>
                <c:pt idx="2">
                  <c:v>53362.27116143639</c:v>
                </c:pt>
                <c:pt idx="3">
                  <c:v>53022.01116143639</c:v>
                </c:pt>
                <c:pt idx="4">
                  <c:v>52681.75116143639</c:v>
                </c:pt>
                <c:pt idx="5">
                  <c:v>52341.49116143639</c:v>
                </c:pt>
                <c:pt idx="6">
                  <c:v>52001.23116143639</c:v>
                </c:pt>
                <c:pt idx="7">
                  <c:v>51660.97116143639</c:v>
                </c:pt>
                <c:pt idx="8">
                  <c:v>51320.71116143639</c:v>
                </c:pt>
                <c:pt idx="9">
                  <c:v>50980.45116143639</c:v>
                </c:pt>
                <c:pt idx="10">
                  <c:v>50640.19116143639</c:v>
                </c:pt>
                <c:pt idx="11">
                  <c:v>51259.5997782264</c:v>
                </c:pt>
                <c:pt idx="12">
                  <c:v>51879.0083950164</c:v>
                </c:pt>
                <c:pt idx="13">
                  <c:v>52498.41701180642</c:v>
                </c:pt>
                <c:pt idx="14">
                  <c:v>53117.82562859642</c:v>
                </c:pt>
                <c:pt idx="15">
                  <c:v>53737.23424538643</c:v>
                </c:pt>
                <c:pt idx="16">
                  <c:v>54356.64286217644</c:v>
                </c:pt>
                <c:pt idx="17">
                  <c:v>54976.05147896644</c:v>
                </c:pt>
                <c:pt idx="18">
                  <c:v>55595.46009575646</c:v>
                </c:pt>
                <c:pt idx="19">
                  <c:v>56214.86871254647</c:v>
                </c:pt>
                <c:pt idx="20">
                  <c:v>56834.27732933648</c:v>
                </c:pt>
                <c:pt idx="21">
                  <c:v>57453.68594612648</c:v>
                </c:pt>
                <c:pt idx="22">
                  <c:v>58073.09456291649</c:v>
                </c:pt>
                <c:pt idx="23">
                  <c:v>58692.5031797065</c:v>
                </c:pt>
                <c:pt idx="24">
                  <c:v>59311.91179649651</c:v>
                </c:pt>
                <c:pt idx="25">
                  <c:v>59931.32041328652</c:v>
                </c:pt>
                <c:pt idx="26">
                  <c:v>60550.72903007653</c:v>
                </c:pt>
                <c:pt idx="27">
                  <c:v>61170.13764686654</c:v>
                </c:pt>
                <c:pt idx="28">
                  <c:v>61789.54626365655</c:v>
                </c:pt>
                <c:pt idx="29">
                  <c:v>62408.95488044656</c:v>
                </c:pt>
                <c:pt idx="30">
                  <c:v>63028.36349723657</c:v>
                </c:pt>
                <c:pt idx="31">
                  <c:v>63647.77211402657</c:v>
                </c:pt>
                <c:pt idx="32">
                  <c:v>64267.18073081658</c:v>
                </c:pt>
                <c:pt idx="33">
                  <c:v>64886.5893476066</c:v>
                </c:pt>
                <c:pt idx="34">
                  <c:v>66626.3325921957</c:v>
                </c:pt>
                <c:pt idx="35">
                  <c:v>69486.4104645839</c:v>
                </c:pt>
                <c:pt idx="36">
                  <c:v>72346.48833697211</c:v>
                </c:pt>
                <c:pt idx="37">
                  <c:v>75206.5662093603</c:v>
                </c:pt>
                <c:pt idx="38">
                  <c:v>78066.64408174851</c:v>
                </c:pt>
                <c:pt idx="39">
                  <c:v>80926.7219541367</c:v>
                </c:pt>
                <c:pt idx="40">
                  <c:v>83786.79982652491</c:v>
                </c:pt>
                <c:pt idx="41">
                  <c:v>86646.8776989131</c:v>
                </c:pt>
                <c:pt idx="42">
                  <c:v>89506.95557130133</c:v>
                </c:pt>
                <c:pt idx="43">
                  <c:v>92367.03344368952</c:v>
                </c:pt>
                <c:pt idx="44">
                  <c:v>95227.1113160777</c:v>
                </c:pt>
                <c:pt idx="45">
                  <c:v>98087.1891884659</c:v>
                </c:pt>
                <c:pt idx="46">
                  <c:v>100947.2670608541</c:v>
                </c:pt>
                <c:pt idx="47">
                  <c:v>103807.3449332423</c:v>
                </c:pt>
                <c:pt idx="48">
                  <c:v>106667.4228056305</c:v>
                </c:pt>
                <c:pt idx="49">
                  <c:v>109527.5006780187</c:v>
                </c:pt>
                <c:pt idx="50">
                  <c:v>112387.5785504069</c:v>
                </c:pt>
                <c:pt idx="51">
                  <c:v>115247.6564227951</c:v>
                </c:pt>
                <c:pt idx="52">
                  <c:v>118107.7342951833</c:v>
                </c:pt>
                <c:pt idx="53">
                  <c:v>120967.8121675715</c:v>
                </c:pt>
                <c:pt idx="54">
                  <c:v>123827.8900399597</c:v>
                </c:pt>
                <c:pt idx="55">
                  <c:v>126687.9679123479</c:v>
                </c:pt>
                <c:pt idx="56">
                  <c:v>129548.0457847361</c:v>
                </c:pt>
                <c:pt idx="57">
                  <c:v>132408.1236571243</c:v>
                </c:pt>
                <c:pt idx="58">
                  <c:v>135268.2015295125</c:v>
                </c:pt>
                <c:pt idx="59">
                  <c:v>138128.2794019007</c:v>
                </c:pt>
                <c:pt idx="60">
                  <c:v>140988.357274289</c:v>
                </c:pt>
                <c:pt idx="61">
                  <c:v>143848.4351466771</c:v>
                </c:pt>
                <c:pt idx="62">
                  <c:v>146708.5130190653</c:v>
                </c:pt>
                <c:pt idx="63">
                  <c:v>149568.5908914536</c:v>
                </c:pt>
                <c:pt idx="64">
                  <c:v>152428.6687638417</c:v>
                </c:pt>
                <c:pt idx="65">
                  <c:v>155288.7466362299</c:v>
                </c:pt>
                <c:pt idx="66">
                  <c:v>158148.8245086181</c:v>
                </c:pt>
                <c:pt idx="67">
                  <c:v>159904.5097268307</c:v>
                </c:pt>
                <c:pt idx="68">
                  <c:v>161660.1949450433</c:v>
                </c:pt>
                <c:pt idx="69">
                  <c:v>163415.8801632558</c:v>
                </c:pt>
                <c:pt idx="70">
                  <c:v>165171.5653814684</c:v>
                </c:pt>
                <c:pt idx="71">
                  <c:v>166927.250599681</c:v>
                </c:pt>
                <c:pt idx="72">
                  <c:v>168682.9358178935</c:v>
                </c:pt>
                <c:pt idx="73">
                  <c:v>170438.6210361061</c:v>
                </c:pt>
                <c:pt idx="74">
                  <c:v>172194.3062543187</c:v>
                </c:pt>
                <c:pt idx="75">
                  <c:v>173949.9914725312</c:v>
                </c:pt>
                <c:pt idx="76">
                  <c:v>175705.6766907438</c:v>
                </c:pt>
                <c:pt idx="77">
                  <c:v>177461.3619089564</c:v>
                </c:pt>
                <c:pt idx="78">
                  <c:v>179217.047127169</c:v>
                </c:pt>
                <c:pt idx="79">
                  <c:v>180972.7323453815</c:v>
                </c:pt>
                <c:pt idx="80">
                  <c:v>182728.417563594</c:v>
                </c:pt>
                <c:pt idx="81">
                  <c:v>184484.1027818066</c:v>
                </c:pt>
                <c:pt idx="82">
                  <c:v>186239.7880000192</c:v>
                </c:pt>
                <c:pt idx="83">
                  <c:v>187995.4732182317</c:v>
                </c:pt>
                <c:pt idx="84">
                  <c:v>189751.1584364443</c:v>
                </c:pt>
                <c:pt idx="85">
                  <c:v>191506.8436546568</c:v>
                </c:pt>
                <c:pt idx="86">
                  <c:v>193262.5288728695</c:v>
                </c:pt>
                <c:pt idx="87">
                  <c:v>195018.214091082</c:v>
                </c:pt>
                <c:pt idx="88">
                  <c:v>196773.8993092946</c:v>
                </c:pt>
                <c:pt idx="89">
                  <c:v>198529.5845275071</c:v>
                </c:pt>
                <c:pt idx="90">
                  <c:v>200285.2697457197</c:v>
                </c:pt>
                <c:pt idx="91">
                  <c:v>202040.9549639323</c:v>
                </c:pt>
                <c:pt idx="92">
                  <c:v>203796.6401821448</c:v>
                </c:pt>
                <c:pt idx="93">
                  <c:v>210128.2982912512</c:v>
                </c:pt>
                <c:pt idx="94">
                  <c:v>221035.9292912511</c:v>
                </c:pt>
                <c:pt idx="95">
                  <c:v>231943.5602912511</c:v>
                </c:pt>
                <c:pt idx="96">
                  <c:v>242851.1912912511</c:v>
                </c:pt>
                <c:pt idx="97">
                  <c:v>253758.8222912511</c:v>
                </c:pt>
                <c:pt idx="98">
                  <c:v>264666.4532912511</c:v>
                </c:pt>
                <c:pt idx="99">
                  <c:v>275574.0842912511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29304"/>
        <c:axId val="1791435048"/>
      </c:lineChart>
      <c:catAx>
        <c:axId val="179142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435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1435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4293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0.0315172710336239</c:v>
                </c:pt>
                <c:pt idx="2" formatCode="0.0%">
                  <c:v>0.0315172710336239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0.0157669778331258</c:v>
                </c:pt>
                <c:pt idx="2" formatCode="0.0%">
                  <c:v>0.0157669778331258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0.0120246668742217</c:v>
                </c:pt>
                <c:pt idx="2" formatCode="0.0%">
                  <c:v>0.0120246668742217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0.0709748630136986</c:v>
                </c:pt>
                <c:pt idx="2" formatCode="0.0%">
                  <c:v>0.166539549501455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0.0141402261519303</c:v>
                </c:pt>
                <c:pt idx="2" formatCode="0.0%">
                  <c:v>0.0141402261519303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0.00432433107644997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0.00119920797011208</c:v>
                </c:pt>
                <c:pt idx="2" formatCode="0.0%">
                  <c:v>0.00483224563824165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0.00097758405977584</c:v>
                </c:pt>
                <c:pt idx="2" formatCode="0.0%">
                  <c:v>0.00163572209781527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0.0211059456288351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0.0266067750933997</c:v>
                </c:pt>
                <c:pt idx="1">
                  <c:v>0.0266067750933997</c:v>
                </c:pt>
                <c:pt idx="2" formatCode="0.0%">
                  <c:v>0.0176505474506629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0.197786413300124</c:v>
                </c:pt>
                <c:pt idx="1">
                  <c:v>0.197786413300124</c:v>
                </c:pt>
                <c:pt idx="2" formatCode="0.0%">
                  <c:v>0.206824635382809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0.119712581865943</c:v>
                </c:pt>
                <c:pt idx="2" formatCode="0.0%">
                  <c:v>0.365350983151383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3446936"/>
        <c:axId val="1773391032"/>
      </c:barChart>
      <c:catAx>
        <c:axId val="177344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39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39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44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0.0124206010273973</c:v>
                </c:pt>
                <c:pt idx="2" formatCode="0.0%">
                  <c:v>0.0124206010273973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0.00498583748443337</c:v>
                </c:pt>
                <c:pt idx="2" formatCode="0.0%">
                  <c:v>0.00623229685554172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0.00125669364881694</c:v>
                </c:pt>
                <c:pt idx="2" formatCode="0.0%">
                  <c:v>0.00230393835616438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0.000847266500622665</c:v>
                </c:pt>
                <c:pt idx="2" formatCode="0.0%">
                  <c:v>0.000847266500622665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0.000326899128268991</c:v>
                </c:pt>
                <c:pt idx="2" formatCode="0.0%">
                  <c:v>0.000326899128268991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0.191282469769614</c:v>
                </c:pt>
                <c:pt idx="1">
                  <c:v>0.191282469769614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492136"/>
        <c:axId val="1788495432"/>
      </c:barChart>
      <c:catAx>
        <c:axId val="178849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49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49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4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0.00306329855043586</c:v>
                </c:pt>
                <c:pt idx="1">
                  <c:v>0.00306329855043586</c:v>
                </c:pt>
                <c:pt idx="2">
                  <c:v>0.00594640306849315</c:v>
                </c:pt>
                <c:pt idx="3">
                  <c:v>0.00594640306849315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0.00900970161892901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0.0167498069738481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0.0397459232876712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0.0113577377895392</c:v>
                </c:pt>
                <c:pt idx="3">
                  <c:v>0.00559410965753425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0.00195516811955168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0.0271125280199253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6.15302615193026E-5</c:v>
                </c:pt>
                <c:pt idx="1">
                  <c:v>3.69265255292653E-5</c:v>
                </c:pt>
                <c:pt idx="2">
                  <c:v>4.92283935242839E-5</c:v>
                </c:pt>
                <c:pt idx="3">
                  <c:v>6.15302615193026E-5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0.261161684694791</c:v>
                </c:pt>
                <c:pt idx="1">
                  <c:v>-0.0870538948982638</c:v>
                </c:pt>
                <c:pt idx="2">
                  <c:v>-0.0870538948982637</c:v>
                </c:pt>
                <c:pt idx="3">
                  <c:v>-0.0870538948982637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586024"/>
        <c:axId val="1788589336"/>
      </c:barChart>
      <c:catAx>
        <c:axId val="1788586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89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858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8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0.00255274879202989</c:v>
                </c:pt>
                <c:pt idx="1">
                  <c:v>0.00255274879202989</c:v>
                </c:pt>
                <c:pt idx="2">
                  <c:v>0.00495533589041096</c:v>
                </c:pt>
                <c:pt idx="3">
                  <c:v>0.00495533589041096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0.0209372587173101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0.049682404109589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0.0167025555728518</c:v>
                </c:pt>
                <c:pt idx="3">
                  <c:v>0.00822663184931507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0.00921575342465753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0.000910647571606475</c:v>
                </c:pt>
                <c:pt idx="1">
                  <c:v>0.000910647571606475</c:v>
                </c:pt>
                <c:pt idx="2">
                  <c:v>0.000910647571606475</c:v>
                </c:pt>
                <c:pt idx="3">
                  <c:v>0.000910647571606475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0.0612097698503417</c:v>
                </c:pt>
                <c:pt idx="1">
                  <c:v>-0.0204032566167806</c:v>
                </c:pt>
                <c:pt idx="2">
                  <c:v>-0.0204032566167806</c:v>
                </c:pt>
                <c:pt idx="3">
                  <c:v>-0.0204032566167806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559512"/>
        <c:axId val="1787562824"/>
      </c:barChart>
      <c:catAx>
        <c:axId val="1787559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62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56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5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0.0390321917808219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0.0129971047928905</c:v>
                </c:pt>
                <c:pt idx="3">
                  <c:v>0.00640155907709532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0.00133245330012453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0.00868963608689636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0.000809464508094645</c:v>
                </c:pt>
                <c:pt idx="1">
                  <c:v>0.000809464508094645</c:v>
                </c:pt>
                <c:pt idx="2">
                  <c:v>0.000809464508094645</c:v>
                </c:pt>
                <c:pt idx="3">
                  <c:v>0.000809464508094645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0.00301250311332503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0.000205100871731009</c:v>
                </c:pt>
                <c:pt idx="1">
                  <c:v>0.000123088418430884</c:v>
                </c:pt>
                <c:pt idx="2">
                  <c:v>0.000164094645080946</c:v>
                </c:pt>
                <c:pt idx="3">
                  <c:v>0.000205100871731009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0.0207785810231358</c:v>
                </c:pt>
                <c:pt idx="3">
                  <c:v>0.0207785810231358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0.206336118966876</c:v>
                </c:pt>
                <c:pt idx="1">
                  <c:v>0.206336118966876</c:v>
                </c:pt>
                <c:pt idx="2">
                  <c:v>0.206336118966876</c:v>
                </c:pt>
                <c:pt idx="3">
                  <c:v>0.206336118966876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0.408448423010761</c:v>
                </c:pt>
                <c:pt idx="1">
                  <c:v>0.628328051348937</c:v>
                </c:pt>
                <c:pt idx="2">
                  <c:v>0.593590646999633</c:v>
                </c:pt>
                <c:pt idx="3">
                  <c:v>0.567100344645689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670440"/>
        <c:axId val="1787673752"/>
      </c:barChart>
      <c:catAx>
        <c:axId val="1787670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73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67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7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0.0214317443028643</c:v>
                </c:pt>
                <c:pt idx="1">
                  <c:v>0.0214317443028643</c:v>
                </c:pt>
                <c:pt idx="2">
                  <c:v>0.0416027977643836</c:v>
                </c:pt>
                <c:pt idx="3">
                  <c:v>0.0416027977643835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0.0630679113325031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0.0363290051944109</c:v>
                </c:pt>
                <c:pt idx="1">
                  <c:v>0.0117696623024757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0.0171201718036496</c:v>
                </c:pt>
                <c:pt idx="1">
                  <c:v>0.0055464948630171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0.503150417570701</c:v>
                </c:pt>
                <c:pt idx="1">
                  <c:v>0.163007780435118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0.0427205472465008</c:v>
                </c:pt>
                <c:pt idx="1">
                  <c:v>0.0138403573612202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0.0115892072848859</c:v>
                </c:pt>
                <c:pt idx="3">
                  <c:v>0.00570811702091397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0.0193289825529666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0.00654288839126108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0.00271125280199253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0.0353010949013259</c:v>
                </c:pt>
                <c:pt idx="3">
                  <c:v>0.0353010949013259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0.206824635382809</c:v>
                </c:pt>
                <c:pt idx="1">
                  <c:v>0.206824635382809</c:v>
                </c:pt>
                <c:pt idx="2">
                  <c:v>0.206824635382809</c:v>
                </c:pt>
                <c:pt idx="3">
                  <c:v>0.206824635382809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0.418064959695087</c:v>
                </c:pt>
                <c:pt idx="2">
                  <c:v>0.551649278060473</c:v>
                </c:pt>
                <c:pt idx="3">
                  <c:v>0.491689694849974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776408"/>
        <c:axId val="1787779720"/>
      </c:barChart>
      <c:catAx>
        <c:axId val="1787776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779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77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77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0.049179276737625</c:v>
                </c:pt>
                <c:pt idx="2">
                  <c:v>0.049179276737625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0.0113490638625289</c:v>
                </c:pt>
                <c:pt idx="2">
                  <c:v>0.0113490638625289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0.00107719928186715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0.00939471659399846</c:v>
                </c:pt>
                <c:pt idx="2">
                  <c:v>0.00939471659399846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828776"/>
        <c:axId val="1789831832"/>
      </c:barChart>
      <c:catAx>
        <c:axId val="17898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8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2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1.4234077210460772E-2</v>
          </cell>
          <cell r="D1066">
            <v>-1.4234077210460772E-2</v>
          </cell>
          <cell r="E1066">
            <v>1.5010955417185555E-2</v>
          </cell>
          <cell r="F1066">
            <v>-1.5010955417185555E-2</v>
          </cell>
          <cell r="H1066">
            <v>1.6678839352428396E-2</v>
          </cell>
          <cell r="I1066">
            <v>-1.6678839352428396E-2</v>
          </cell>
          <cell r="J1066">
            <v>2.6606775093399756E-2</v>
          </cell>
          <cell r="K1066">
            <v>-2.6606775093399756E-2</v>
          </cell>
        </row>
        <row r="1067">
          <cell r="A1067" t="str">
            <v>Purchase - fpl non staple</v>
          </cell>
          <cell r="C1067">
            <v>0.19128246976961394</v>
          </cell>
          <cell r="D1067">
            <v>3.3354304172383137E-2</v>
          </cell>
          <cell r="E1067">
            <v>0.24127855800747197</v>
          </cell>
          <cell r="F1067">
            <v>-1.6641784065474931E-2</v>
          </cell>
          <cell r="H1067">
            <v>0.19525712727272729</v>
          </cell>
          <cell r="I1067">
            <v>2.9379646669269802E-2</v>
          </cell>
          <cell r="J1067">
            <v>0.19778641330012453</v>
          </cell>
          <cell r="K1067">
            <v>2.6850360641872531E-2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3.7540423412204234E-3</v>
      </c>
      <c r="J6" s="24">
        <f t="shared" ref="J6:J13" si="3">IF(I$32&lt;=1+I$131,I6,B6*H6+J$33*(I6-B6*H6))</f>
        <v>3.7540423412204234E-3</v>
      </c>
      <c r="K6" s="22">
        <f t="shared" ref="K6:K31" si="4">B6</f>
        <v>1.8770211706102116E-2</v>
      </c>
      <c r="L6" s="22">
        <f t="shared" ref="L6:L29" si="5">IF(K6="","",K6*H6)</f>
        <v>3.7540423412204234E-3</v>
      </c>
      <c r="M6" s="177">
        <f t="shared" ref="M6:M31" si="6">J6</f>
        <v>3.7540423412204234E-3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1.5016169364881694E-2</v>
      </c>
      <c r="Z6" s="156">
        <f>Poor!Z6</f>
        <v>0.17</v>
      </c>
      <c r="AA6" s="121">
        <f>$M6*Z6*4</f>
        <v>2.5527487920298879E-3</v>
      </c>
      <c r="AB6" s="156">
        <f>Poor!AB6</f>
        <v>0.17</v>
      </c>
      <c r="AC6" s="121">
        <f t="shared" ref="AC6:AC29" si="7">$M6*AB6*4</f>
        <v>2.5527487920298879E-3</v>
      </c>
      <c r="AD6" s="156">
        <f>Poor!AD6</f>
        <v>0.33</v>
      </c>
      <c r="AE6" s="121">
        <f t="shared" ref="AE6:AE29" si="8">$M6*AD6*4</f>
        <v>4.9553358904109593E-3</v>
      </c>
      <c r="AF6" s="122">
        <f>1-SUM(Z6,AB6,AD6)</f>
        <v>0.32999999999999996</v>
      </c>
      <c r="AG6" s="121">
        <f>$M6*AF6*4</f>
        <v>4.9553358904109585E-3</v>
      </c>
      <c r="AH6" s="123">
        <f>SUM(Z6,AB6,AD6,AF6)</f>
        <v>1</v>
      </c>
      <c r="AI6" s="183">
        <f>SUM(AA6,AC6,AE6,AG6)/4</f>
        <v>3.7540423412204234E-3</v>
      </c>
      <c r="AJ6" s="120">
        <f>(AA6+AC6)/2</f>
        <v>2.5527487920298879E-3</v>
      </c>
      <c r="AK6" s="119">
        <f>(AE6+AG6)/2</f>
        <v>4.9553358904109585E-3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3737.4795715132113</v>
      </c>
      <c r="S7" s="223">
        <f>IF($B$81=0,0,(SUMIF($N$6:$N$28,$U7,L$6:L$28)+SUMIF($N$91:$N$118,$U7,L$91:L$118))*$I$83*Poor!$B$81/$B$81)</f>
        <v>938.12389208113484</v>
      </c>
      <c r="T7" s="223">
        <f>IF($B$81=0,0,(SUMIF($N$6:$N$28,$U7,M$6:M$28)+SUMIF($N$91:$N$118,$U7,M$91:M$118))*$I$83*Poor!$B$81/$B$81)</f>
        <v>1000.3053904676433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5">
        <f t="shared" si="6"/>
        <v>5.2343146793275216E-3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373.34766535125414</v>
      </c>
      <c r="S8" s="223">
        <f>IF($B$81=0,0,(SUMIF($N$6:$N$28,$U8,L$6:L$28)+SUMIF($N$91:$N$118,$U8,L$91:L$118))*$I$83*Poor!$B$81/$B$81)</f>
        <v>69.999999999999986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2.0937258717310087E-2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2.0937258717310087E-2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5.2343146793275216E-3</v>
      </c>
      <c r="AJ8" s="120">
        <f t="shared" si="14"/>
        <v>1.0468629358655043E-2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5">
        <f t="shared" si="6"/>
        <v>8.3333333333333332E-3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1102.7158118769594</v>
      </c>
      <c r="S9" s="223">
        <f>IF($B$81=0,0,(SUMIF($N$6:$N$28,$U9,L$6:L$28)+SUMIF($N$91:$N$118,$U9,L$91:L$118))*$I$83*Poor!$B$81/$B$81)</f>
        <v>243.67114869797999</v>
      </c>
      <c r="T9" s="223">
        <f>IF($B$81=0,0,(SUMIF($N$6:$N$28,$U9,M$6:M$28)+SUMIF($N$91:$N$118,$U9,M$91:M$118))*$I$83*Poor!$B$81/$B$81)</f>
        <v>243.67114869797999</v>
      </c>
      <c r="U9" s="224">
        <v>3</v>
      </c>
      <c r="V9" s="56"/>
      <c r="W9" s="115"/>
      <c r="X9" s="118">
        <f>Poor!X9</f>
        <v>1</v>
      </c>
      <c r="Y9" s="183">
        <f t="shared" si="9"/>
        <v>3.3333333333333333E-2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3.3333333333333333E-2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0.3</v>
      </c>
      <c r="H10" s="24">
        <f t="shared" si="1"/>
        <v>0.3</v>
      </c>
      <c r="I10" s="22">
        <f t="shared" si="2"/>
        <v>1.242060102739726E-2</v>
      </c>
      <c r="J10" s="24">
        <f t="shared" si="3"/>
        <v>1.242060102739726E-2</v>
      </c>
      <c r="K10" s="22">
        <f t="shared" si="4"/>
        <v>4.1402003424657531E-2</v>
      </c>
      <c r="L10" s="22">
        <f t="shared" si="5"/>
        <v>1.242060102739726E-2</v>
      </c>
      <c r="M10" s="225">
        <f t="shared" si="6"/>
        <v>1.242060102739726E-2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4.9682404109589039E-2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4.9682404109589039E-2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1.242060102739726E-2</v>
      </c>
      <c r="AJ10" s="120">
        <f t="shared" si="14"/>
        <v>2.4841202054794519E-2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0.2</v>
      </c>
      <c r="H11" s="24">
        <f t="shared" si="1"/>
        <v>0.2</v>
      </c>
      <c r="I11" s="22">
        <f t="shared" si="2"/>
        <v>5.5235258405977586E-3</v>
      </c>
      <c r="J11" s="24">
        <f t="shared" si="3"/>
        <v>5.5235258405977586E-3</v>
      </c>
      <c r="K11" s="22">
        <f t="shared" si="4"/>
        <v>2.761762920298879E-2</v>
      </c>
      <c r="L11" s="22">
        <f t="shared" si="5"/>
        <v>5.5235258405977586E-3</v>
      </c>
      <c r="M11" s="225">
        <f t="shared" si="6"/>
        <v>5.5235258405977586E-3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1400.053745067203</v>
      </c>
      <c r="S11" s="223">
        <f>IF($B$81=0,0,(SUMIF($N$6:$N$28,$U11,L$6:L$28)+SUMIF($N$91:$N$118,$U11,L$91:L$118))*$I$83*Poor!$B$81/$B$81)</f>
        <v>553.12499999999989</v>
      </c>
      <c r="T11" s="223">
        <f>IF($B$81=0,0,(SUMIF($N$6:$N$28,$U11,M$6:M$28)+SUMIF($N$91:$N$118,$U11,M$91:M$118))*$I$83*Poor!$B$81/$B$81)</f>
        <v>553.12499999999989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2.2094103362391034E-2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2.2094103362391034E-2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5.5235258405977586E-3</v>
      </c>
      <c r="AJ11" s="120">
        <f t="shared" si="14"/>
        <v>1.1047051681195517E-2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0.2</v>
      </c>
      <c r="H12" s="24">
        <f t="shared" si="1"/>
        <v>0.2</v>
      </c>
      <c r="I12" s="22">
        <f t="shared" si="2"/>
        <v>6.2322968555417191E-3</v>
      </c>
      <c r="J12" s="24">
        <f t="shared" si="3"/>
        <v>6.2322968555417191E-3</v>
      </c>
      <c r="K12" s="22">
        <f t="shared" si="4"/>
        <v>2.4929187422166876E-2</v>
      </c>
      <c r="L12" s="22">
        <f t="shared" si="5"/>
        <v>4.9858374844333753E-3</v>
      </c>
      <c r="M12" s="225">
        <f t="shared" si="6"/>
        <v>6.2322968555417191E-3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2.4929187422166876E-2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1.6702555572851809E-2</v>
      </c>
      <c r="AF12" s="122">
        <f>1-SUM(Z12,AB12,AD12)</f>
        <v>0.32999999999999996</v>
      </c>
      <c r="AG12" s="121">
        <f>$M12*AF12*4</f>
        <v>8.2266318493150678E-3</v>
      </c>
      <c r="AH12" s="123">
        <f t="shared" si="12"/>
        <v>1</v>
      </c>
      <c r="AI12" s="183">
        <f t="shared" si="13"/>
        <v>6.2322968555417191E-3</v>
      </c>
      <c r="AJ12" s="120">
        <f t="shared" si="14"/>
        <v>0</v>
      </c>
      <c r="AK12" s="119">
        <f t="shared" si="15"/>
        <v>1.2464593711083438E-2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0.2</v>
      </c>
      <c r="F14" s="22"/>
      <c r="H14" s="24">
        <f t="shared" si="1"/>
        <v>0.2</v>
      </c>
      <c r="I14" s="22">
        <f t="shared" si="2"/>
        <v>2.3039383561643837E-3</v>
      </c>
      <c r="J14" s="24">
        <f>IF(I$32&lt;=1+I131,I14,B14*H14+J$33*(I14-B14*H14))</f>
        <v>2.3039383561643837E-3</v>
      </c>
      <c r="K14" s="22">
        <f t="shared" si="4"/>
        <v>6.2834682440846825E-3</v>
      </c>
      <c r="L14" s="22">
        <f t="shared" si="5"/>
        <v>1.2566936488169365E-3</v>
      </c>
      <c r="M14" s="226">
        <f t="shared" si="6"/>
        <v>2.3039383561643837E-3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9.215753424657535E-3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9.215753424657535E-3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2.3039383561643837E-3</v>
      </c>
      <c r="AJ14" s="120">
        <f t="shared" si="14"/>
        <v>4.6078767123287675E-3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0.2</v>
      </c>
      <c r="F15" s="22"/>
      <c r="H15" s="24">
        <f t="shared" si="1"/>
        <v>0.2</v>
      </c>
      <c r="I15" s="22">
        <f t="shared" si="2"/>
        <v>9.106475716064758E-4</v>
      </c>
      <c r="J15" s="24">
        <f t="shared" ref="J15:J25" si="17">IF(I$32&lt;=1+I131,I15,B15*H15+J$33*(I15-B15*H15))</f>
        <v>9.106475716064758E-4</v>
      </c>
      <c r="K15" s="22">
        <f t="shared" si="4"/>
        <v>4.5532378580323786E-3</v>
      </c>
      <c r="L15" s="22">
        <f t="shared" si="5"/>
        <v>9.106475716064758E-4</v>
      </c>
      <c r="M15" s="227">
        <f t="shared" si="6"/>
        <v>9.106475716064758E-4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3.6425902864259032E-3</v>
      </c>
      <c r="Z15" s="156">
        <f>Poor!Z15</f>
        <v>0.25</v>
      </c>
      <c r="AA15" s="121">
        <f t="shared" si="16"/>
        <v>9.106475716064758E-4</v>
      </c>
      <c r="AB15" s="156">
        <f>Poor!AB15</f>
        <v>0.25</v>
      </c>
      <c r="AC15" s="121">
        <f t="shared" si="7"/>
        <v>9.106475716064758E-4</v>
      </c>
      <c r="AD15" s="156">
        <f>Poor!AD15</f>
        <v>0.25</v>
      </c>
      <c r="AE15" s="121">
        <f t="shared" si="8"/>
        <v>9.106475716064758E-4</v>
      </c>
      <c r="AF15" s="122">
        <f t="shared" si="10"/>
        <v>0.25</v>
      </c>
      <c r="AG15" s="121">
        <f t="shared" si="11"/>
        <v>9.106475716064758E-4</v>
      </c>
      <c r="AH15" s="123">
        <f t="shared" si="12"/>
        <v>1</v>
      </c>
      <c r="AI15" s="183">
        <f t="shared" si="13"/>
        <v>9.106475716064758E-4</v>
      </c>
      <c r="AJ15" s="120">
        <f t="shared" si="14"/>
        <v>9.106475716064758E-4</v>
      </c>
      <c r="AK15" s="119">
        <f t="shared" si="15"/>
        <v>9.106475716064758E-4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8.4726650062266502E-4</v>
      </c>
      <c r="J16" s="24">
        <f t="shared" si="17"/>
        <v>8.4726650062266502E-4</v>
      </c>
      <c r="K16" s="22">
        <f t="shared" ref="K16:K25" si="21">B16</f>
        <v>4.2363325031133251E-3</v>
      </c>
      <c r="L16" s="22">
        <f t="shared" ref="L16:L25" si="22">IF(K16="","",K16*H16)</f>
        <v>8.4726650062266502E-4</v>
      </c>
      <c r="M16" s="227">
        <f t="shared" ref="M16:M25" si="23">J16</f>
        <v>8.4726650062266502E-4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3.2689912826899131E-4</v>
      </c>
      <c r="J17" s="24">
        <f t="shared" si="17"/>
        <v>3.2689912826899131E-4</v>
      </c>
      <c r="K17" s="22">
        <f t="shared" si="21"/>
        <v>1.6344956413449564E-3</v>
      </c>
      <c r="L17" s="22">
        <f t="shared" si="22"/>
        <v>3.2689912826899131E-4</v>
      </c>
      <c r="M17" s="227">
        <f t="shared" si="23"/>
        <v>3.2689912826899131E-4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41105.577955173074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2921.0164124546845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50640.191161436385</v>
      </c>
      <c r="S23" s="179">
        <f>SUM(S7:S22)</f>
        <v>5032.2584761325033</v>
      </c>
      <c r="T23" s="179">
        <f>SUM(T7:T22)</f>
        <v>5024.439974519013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50927.814592990093</v>
      </c>
      <c r="S24" s="41">
        <f>IF($B$81=0,0,(SUM(($B$70*$H$70))+((1-$D$29)*$I$83))*Poor!$B$81/$B$81)</f>
        <v>50927.814592990093</v>
      </c>
      <c r="T24" s="41">
        <f>IF($B$81=0,0,(SUM(($B$70*$H$70))+((1-$D$29)*$I$83))*Poor!$B$81/$B$81)</f>
        <v>50927.814592990093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1.4234077210460772E-2</v>
      </c>
      <c r="C28" s="215">
        <f>IF([1]Summ!D1066="",0,[1]Summ!D1066)</f>
        <v>-1.4234077210460772E-2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1.4234077210460772E-2</v>
      </c>
      <c r="L28" s="22">
        <f t="shared" si="5"/>
        <v>1.4234077210460772E-2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0.19128246976961394</v>
      </c>
      <c r="C29" s="215">
        <f>IF([1]Summ!D1067="",0,[1]Summ!D1067)</f>
        <v>3.3354304172383137E-2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0.19128246976961394</v>
      </c>
      <c r="L29" s="22">
        <f t="shared" si="5"/>
        <v>0.19128246976961394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0.4321125629359559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0.57640191780821914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287.62343155370763</v>
      </c>
      <c r="S30" s="235">
        <f t="shared" si="24"/>
        <v>45895.556116857588</v>
      </c>
      <c r="T30" s="235">
        <f t="shared" si="24"/>
        <v>45903.374618471076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6.120976985034169E-2</v>
      </c>
      <c r="AB30" s="122">
        <f>IF($Y30=0,0,AC30/($Y$30))</f>
        <v>0</v>
      </c>
      <c r="AC30" s="187">
        <f>IF(AC79*4/$I$83+SUM(AC6:AC29)&lt;1,AC79*4/$I$83,1-SUM(AC6:AC29))</f>
        <v>-2.0403256616780566E-2</v>
      </c>
      <c r="AD30" s="122">
        <f>IF($Y30=0,0,AE30/($Y$30))</f>
        <v>0</v>
      </c>
      <c r="AE30" s="187">
        <f>IF(AE79*4/$I$83+SUM(AE6:AE29)&lt;1,AE79*4/$I$83,1-SUM(AE6:AE29))</f>
        <v>-2.0403256616780566E-2</v>
      </c>
      <c r="AF30" s="122">
        <f>IF($Y30=0,0,AG30/($Y$30))</f>
        <v>0</v>
      </c>
      <c r="AG30" s="187">
        <f>IF(AG79*4/$I$83+SUM(AG6:AG29)&lt;1,AG79*4/$I$83,1-SUM(AG6:AG29))</f>
        <v>-2.0403256616780566E-2</v>
      </c>
      <c r="AH30" s="123">
        <f t="shared" si="12"/>
        <v>0</v>
      </c>
      <c r="AI30" s="183">
        <f t="shared" si="13"/>
        <v>0</v>
      </c>
      <c r="AJ30" s="120">
        <f t="shared" si="14"/>
        <v>2.0403256616780562E-2</v>
      </c>
      <c r="AK30" s="119">
        <f t="shared" si="15"/>
        <v>-2.0403256616780566E-2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0.61042874137630332</v>
      </c>
      <c r="K31" s="22" t="str">
        <f t="shared" si="4"/>
        <v/>
      </c>
      <c r="L31" s="22">
        <f>(1-SUM(L6:L30))</f>
        <v>0.59870151737309496</v>
      </c>
      <c r="M31" s="242">
        <f t="shared" si="6"/>
        <v>0.61042874137630332</v>
      </c>
      <c r="N31" s="167">
        <f>M31*I83</f>
        <v>13238.804134672284</v>
      </c>
      <c r="P31" s="22"/>
      <c r="Q31" s="239" t="s">
        <v>142</v>
      </c>
      <c r="R31" s="235">
        <f t="shared" si="24"/>
        <v>20906.156764887033</v>
      </c>
      <c r="S31" s="235">
        <f t="shared" si="24"/>
        <v>66514.089450190921</v>
      </c>
      <c r="T31" s="235">
        <f>IF(T25&gt;T$23,T25-T$23,0)</f>
        <v>66521.907951804402</v>
      </c>
      <c r="U31" s="243"/>
      <c r="V31" s="56"/>
      <c r="W31" s="129" t="s">
        <v>84</v>
      </c>
      <c r="X31" s="130"/>
      <c r="Y31" s="121">
        <f>M31*4</f>
        <v>2.4417149655052133</v>
      </c>
      <c r="Z31" s="131"/>
      <c r="AA31" s="132">
        <f>1-AA32+IF($Y32&lt;0,$Y32/4,0)</f>
        <v>0.46559534127378233</v>
      </c>
      <c r="AB31" s="131"/>
      <c r="AC31" s="133">
        <f>1-AC32+IF($Y32&lt;0,$Y32/4,0)</f>
        <v>0.6640397138388705</v>
      </c>
      <c r="AD31" s="134"/>
      <c r="AE31" s="133">
        <f>1-AE32+IF($Y32&lt;0,$Y32/4,0)</f>
        <v>0.65415032459229516</v>
      </c>
      <c r="AF31" s="134"/>
      <c r="AG31" s="133">
        <f>1-AG32+IF($Y32&lt;0,$Y32/4,0)</f>
        <v>0.66262624831583194</v>
      </c>
      <c r="AH31" s="123"/>
      <c r="AI31" s="182">
        <f>SUM(AA31,AC31,AE31,AG31)/4</f>
        <v>0.61160290700519493</v>
      </c>
      <c r="AJ31" s="135">
        <f t="shared" si="14"/>
        <v>0.56481752755632642</v>
      </c>
      <c r="AK31" s="136">
        <f t="shared" si="15"/>
        <v>0.65838828645406355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1.1313720449452944</v>
      </c>
      <c r="C32" s="77">
        <f>SUM(C6:C31)</f>
        <v>-2.5524076893852291E-3</v>
      </c>
      <c r="D32" s="24">
        <f>SUM(D6:D30)</f>
        <v>0.98453028238364593</v>
      </c>
      <c r="E32" s="2"/>
      <c r="F32" s="2"/>
      <c r="H32" s="17"/>
      <c r="I32" s="22">
        <f>SUM(I6:I30)</f>
        <v>0.38957125862369668</v>
      </c>
      <c r="J32" s="17"/>
      <c r="L32" s="22">
        <f>SUM(L6:L30)</f>
        <v>0.40129848262690504</v>
      </c>
      <c r="M32" s="23"/>
      <c r="N32" s="56"/>
      <c r="O32" s="2"/>
      <c r="P32" s="22"/>
      <c r="Q32" s="235" t="s">
        <v>143</v>
      </c>
      <c r="R32" s="235">
        <f t="shared" si="24"/>
        <v>61828.556764887042</v>
      </c>
      <c r="S32" s="235">
        <f t="shared" si="24"/>
        <v>107436.48945019093</v>
      </c>
      <c r="T32" s="235">
        <f t="shared" si="24"/>
        <v>107444.30795180441</v>
      </c>
      <c r="U32" s="56"/>
      <c r="V32" s="56"/>
      <c r="W32" s="110"/>
      <c r="X32" s="118"/>
      <c r="Y32" s="115">
        <f>SUM(Y6:Y31)</f>
        <v>3.9953033374844331</v>
      </c>
      <c r="Z32" s="137"/>
      <c r="AA32" s="138">
        <f>SUM(AA6:AA30)</f>
        <v>0.53440465872621767</v>
      </c>
      <c r="AB32" s="137"/>
      <c r="AC32" s="139">
        <f>SUM(AC6:AC30)</f>
        <v>0.3359602861611295</v>
      </c>
      <c r="AD32" s="137"/>
      <c r="AE32" s="139">
        <f>SUM(AE6:AE30)</f>
        <v>0.34584967540770484</v>
      </c>
      <c r="AF32" s="137"/>
      <c r="AG32" s="139">
        <f>SUM(AG6:AG30)</f>
        <v>0.33737375168416806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-51.052279483132665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39978.722226771242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442.5</v>
      </c>
      <c r="J38" s="38">
        <f t="shared" ref="J38:J64" si="32">J92*I$83</f>
        <v>442.49999999999994</v>
      </c>
      <c r="K38" s="40">
        <f t="shared" ref="K38:K64" si="33">(B38/B$65)</f>
        <v>3.2651284283848496E-2</v>
      </c>
      <c r="L38" s="22">
        <f t="shared" ref="L38:L64" si="34">(K38*H38)</f>
        <v>1.9264257727470611E-2</v>
      </c>
      <c r="M38" s="24">
        <f t="shared" ref="M38:M64" si="35">J38/B$65</f>
        <v>1.9264257727470611E-2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442.49999999999994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442.49999999999994</v>
      </c>
      <c r="AJ38" s="148">
        <f t="shared" ref="AJ38:AJ64" si="38">(AA38+AC38)</f>
        <v>442.49999999999994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2.4379625598606879E-3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0.95864170657379189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-200</v>
      </c>
      <c r="D65" s="42">
        <f>SUM(D37:D64)</f>
        <v>22770</v>
      </c>
      <c r="E65" s="32"/>
      <c r="F65" s="32"/>
      <c r="G65" s="32"/>
      <c r="H65" s="31"/>
      <c r="I65" s="39">
        <f>SUM(I37:I64)</f>
        <v>442.5</v>
      </c>
      <c r="J65" s="39">
        <f>SUM(J37:J64)</f>
        <v>442.49999999999994</v>
      </c>
      <c r="K65" s="40">
        <f>SUM(K37:K64)</f>
        <v>1</v>
      </c>
      <c r="L65" s="22">
        <f>SUM(L37:L64)</f>
        <v>2.1702220287331299E-2</v>
      </c>
      <c r="M65" s="24">
        <f>SUM(M37:M64)</f>
        <v>1.9264257727470611E-2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442.49999999999994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442.49999999999994</v>
      </c>
      <c r="AJ65" s="153">
        <f>SUM(AJ37:AJ64)</f>
        <v>442.49999999999994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442.49999999999994</v>
      </c>
      <c r="J70" s="51">
        <f t="shared" ref="J70:J77" si="44">J124*I$83</f>
        <v>442.49999999999994</v>
      </c>
      <c r="K70" s="40">
        <f>B70/B$76</f>
        <v>0.744026231734081</v>
      </c>
      <c r="L70" s="22">
        <f t="shared" ref="L70:L74" si="45">(L124*G$37*F$9/F$7)/B$130</f>
        <v>2.1702220287331302E-2</v>
      </c>
      <c r="M70" s="24">
        <f>J70/B$76</f>
        <v>1.9264257727470611E-2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110.62499999999999</v>
      </c>
      <c r="AB70" s="156">
        <f>Poor!AB70</f>
        <v>0.25</v>
      </c>
      <c r="AC70" s="147">
        <f>$J70*AB70</f>
        <v>110.62499999999999</v>
      </c>
      <c r="AD70" s="156">
        <f>Poor!AD70</f>
        <v>0.25</v>
      </c>
      <c r="AE70" s="147">
        <f>$J70*AD70</f>
        <v>110.62499999999999</v>
      </c>
      <c r="AF70" s="156">
        <f>Poor!AF70</f>
        <v>0.25</v>
      </c>
      <c r="AG70" s="147">
        <f>$J70*AF70</f>
        <v>110.62499999999999</v>
      </c>
      <c r="AH70" s="155">
        <f>SUM(Z70,AB70,AD70,AF70)</f>
        <v>1</v>
      </c>
      <c r="AI70" s="147">
        <f>SUM(AA70,AC70,AE70,AG70)</f>
        <v>442.49999999999994</v>
      </c>
      <c r="AJ70" s="148">
        <f>(AA70+AC70)</f>
        <v>221.24999999999997</v>
      </c>
      <c r="AK70" s="147">
        <f>(AE70+AG70)</f>
        <v>221.24999999999997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0.60856189232332036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0.32983311848345043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331.87499999999994</v>
      </c>
      <c r="AB74" s="156"/>
      <c r="AC74" s="147">
        <f>AC30*$I$83/4</f>
        <v>-110.62499999999999</v>
      </c>
      <c r="AD74" s="156"/>
      <c r="AE74" s="147">
        <f>AE30*$I$83/4</f>
        <v>-110.62499999999999</v>
      </c>
      <c r="AF74" s="156"/>
      <c r="AG74" s="147">
        <f>AG30*$I$83/4</f>
        <v>-110.62499999999999</v>
      </c>
      <c r="AH74" s="155"/>
      <c r="AI74" s="147">
        <f>SUM(AA74,AC74,AE74,AG74)</f>
        <v>0</v>
      </c>
      <c r="AJ74" s="148">
        <f>(AA74+AC74)</f>
        <v>221.24999999999994</v>
      </c>
      <c r="AK74" s="147">
        <f>(AE74+AG74)</f>
        <v>-221.24999999999997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442.49999999999994</v>
      </c>
      <c r="J76" s="51">
        <f t="shared" si="44"/>
        <v>442.49999999999994</v>
      </c>
      <c r="K76" s="40">
        <f>SUM(K70:K75)</f>
        <v>2.8902575507689754</v>
      </c>
      <c r="L76" s="22">
        <f>SUM(L70:L75)</f>
        <v>2.1702220287331302E-2</v>
      </c>
      <c r="M76" s="24">
        <f>SUM(M70:M75)</f>
        <v>1.9264257727470611E-2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442.49999999999994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442.49999999999994</v>
      </c>
      <c r="AJ76" s="154">
        <f>SUM(AA76,AC76)</f>
        <v>442.49999999999994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39978.722226771242</v>
      </c>
      <c r="J77" s="100">
        <f t="shared" si="44"/>
        <v>39978.722226771242</v>
      </c>
      <c r="K77" s="40"/>
      <c r="L77" s="22">
        <f>-(L131*G$37*F$9/F$7)/B$130</f>
        <v>-1.7404754996417608</v>
      </c>
      <c r="M77" s="24">
        <f>-J77/B$76</f>
        <v>-1.7404754996417606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2524.424683560118</v>
      </c>
      <c r="AB77" s="112"/>
      <c r="AC77" s="111">
        <f>AC31*$I$83/4</f>
        <v>3600.3758970030649</v>
      </c>
      <c r="AD77" s="112"/>
      <c r="AE77" s="111">
        <f>AE31*$I$83/4</f>
        <v>3546.7563348934241</v>
      </c>
      <c r="AF77" s="112"/>
      <c r="AG77" s="111">
        <f>AG31*$I$83/4</f>
        <v>3592.712187899022</v>
      </c>
      <c r="AH77" s="110"/>
      <c r="AI77" s="154">
        <f>SUM(AA77,AC77,AE77,AG77)</f>
        <v>13264.269103355629</v>
      </c>
      <c r="AJ77" s="153">
        <f>SUM(AA77,AC77)</f>
        <v>6124.8005805631828</v>
      </c>
      <c r="AK77" s="160">
        <f>SUM(AE77,AG77)</f>
        <v>7139.4685227924456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331.87499999999994</v>
      </c>
      <c r="AB79" s="112"/>
      <c r="AC79" s="112">
        <f>AA79-AA74+AC65-AC70</f>
        <v>-110.62499999999999</v>
      </c>
      <c r="AD79" s="112"/>
      <c r="AE79" s="112">
        <f>AC79-AC74+AE65-AE70</f>
        <v>-110.62499999999999</v>
      </c>
      <c r="AF79" s="112"/>
      <c r="AG79" s="112">
        <f>AE79-AE74+AG65-AG70</f>
        <v>-110.62499999999999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27281.710490984868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40742.251674392071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0.3575757575757576</v>
      </c>
      <c r="I92" s="22">
        <f t="shared" si="54"/>
        <v>2.0403256616780566E-2</v>
      </c>
      <c r="J92" s="24">
        <f t="shared" si="55"/>
        <v>2.0403256616780566E-2</v>
      </c>
      <c r="K92" s="22">
        <f t="shared" si="56"/>
        <v>5.7059954945233783E-2</v>
      </c>
      <c r="L92" s="22">
        <f t="shared" si="57"/>
        <v>2.0403256616780566E-2</v>
      </c>
      <c r="M92" s="228">
        <f t="shared" si="49"/>
        <v>2.0403256616780566E-2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2.5821070520671446E-3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1.6752802771920638</v>
      </c>
      <c r="L101" s="22">
        <f t="shared" si="57"/>
        <v>0</v>
      </c>
      <c r="M101" s="228">
        <f t="shared" si="49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1.7475562201226933</v>
      </c>
      <c r="C119" s="22">
        <f>SUM(C91:C118)</f>
        <v>-1.5215987985395675E-2</v>
      </c>
      <c r="D119" s="24">
        <f>SUM(D91:D118)</f>
        <v>1.7323402321372976</v>
      </c>
      <c r="E119" s="22"/>
      <c r="F119" s="2"/>
      <c r="G119" s="2"/>
      <c r="H119" s="31"/>
      <c r="I119" s="22">
        <f>SUM(I91:I118)</f>
        <v>2.0403256616780566E-2</v>
      </c>
      <c r="J119" s="24">
        <f>SUM(J91:J118)</f>
        <v>2.0403256616780566E-2</v>
      </c>
      <c r="K119" s="22">
        <f>SUM(K91:K118)</f>
        <v>1.7475562201226933</v>
      </c>
      <c r="L119" s="22">
        <f>SUM(L91:L118)</f>
        <v>2.2985363668847712E-2</v>
      </c>
      <c r="M119" s="57">
        <f t="shared" si="49"/>
        <v>2.0403256616780566E-2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2.0403256616780566E-2</v>
      </c>
      <c r="J124" s="238">
        <f>IF(SUMPRODUCT($B$124:$B124,$H$124:$H124)&lt;J$119,($B124*$H124),J$119)</f>
        <v>2.0403256616780566E-2</v>
      </c>
      <c r="K124" s="29">
        <f>(B124)</f>
        <v>1.3002276692013417</v>
      </c>
      <c r="L124" s="29">
        <f>IF(SUMPRODUCT($B$124:$B124,$H$124:$H124)&lt;L$119,($B124*$H124),L$119)</f>
        <v>2.2985363668847712E-2</v>
      </c>
      <c r="M124" s="241">
        <f t="shared" si="66"/>
        <v>2.0403256616780566E-2</v>
      </c>
      <c r="N124" s="58"/>
      <c r="O124" s="174">
        <f>B124*H124</f>
        <v>1.1032234768981082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0.57640191780821914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1.7475562201226933</v>
      </c>
      <c r="C130" s="2"/>
      <c r="D130" s="31"/>
      <c r="E130" s="2"/>
      <c r="F130" s="2"/>
      <c r="G130" s="2"/>
      <c r="H130" s="24"/>
      <c r="I130" s="29">
        <f>(I119)</f>
        <v>2.0403256616780566E-2</v>
      </c>
      <c r="J130" s="229">
        <f>(J119)</f>
        <v>2.0403256616780566E-2</v>
      </c>
      <c r="K130" s="29">
        <f>(B130)</f>
        <v>1.7475562201226933</v>
      </c>
      <c r="L130" s="29">
        <f>(L119)</f>
        <v>2.2985363668847712E-2</v>
      </c>
      <c r="M130" s="241">
        <f t="shared" si="66"/>
        <v>2.0403256616780566E-2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1.8433810820424918</v>
      </c>
      <c r="J131" s="238">
        <f>IF(SUMPRODUCT($B124:$B125,$H124:$H125)&gt;(J119-J128),SUMPRODUCT($B124:$B125,$H124:$H125)+J128-J119,0)</f>
        <v>1.8433810820424918</v>
      </c>
      <c r="K131" s="29"/>
      <c r="L131" s="29">
        <f>IF(I131&lt;SUM(L126:L127),0,I131-(SUM(L126:L127)))</f>
        <v>1.8433810820424918</v>
      </c>
      <c r="M131" s="238">
        <f>IF(I131&lt;SUM(M126:M127),0,I131-(SUM(M126:M127)))</f>
        <v>1.8433810820424918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4.5048508094645071E-3</v>
      </c>
      <c r="J6" s="24">
        <f t="shared" ref="J6:J13" si="3">IF(I$32&lt;=1+I$131,I6,B6*H6+J$33*(I6-B6*H6))</f>
        <v>4.5048508094645071E-3</v>
      </c>
      <c r="K6" s="22">
        <f t="shared" ref="K6:K31" si="4">B6</f>
        <v>2.2524254047322535E-2</v>
      </c>
      <c r="L6" s="22">
        <f t="shared" ref="L6:L29" si="5">IF(K6="","",K6*H6)</f>
        <v>4.5048508094645071E-3</v>
      </c>
      <c r="M6" s="225">
        <f t="shared" ref="M6:M31" si="6">J6</f>
        <v>4.5048508094645071E-3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1.8019403237858028E-2</v>
      </c>
      <c r="Z6" s="116">
        <v>0.17</v>
      </c>
      <c r="AA6" s="121">
        <f>$M6*Z6*4</f>
        <v>3.0632985504358652E-3</v>
      </c>
      <c r="AB6" s="116">
        <v>0.17</v>
      </c>
      <c r="AC6" s="121">
        <f t="shared" ref="AC6:AC29" si="7">$M6*AB6*4</f>
        <v>3.0632985504358652E-3</v>
      </c>
      <c r="AD6" s="116">
        <v>0.33</v>
      </c>
      <c r="AE6" s="121">
        <f t="shared" ref="AE6:AE29" si="8">$M6*AD6*4</f>
        <v>5.9464030684931498E-3</v>
      </c>
      <c r="AF6" s="122">
        <f>1-SUM(Z6,AB6,AD6)</f>
        <v>0.32999999999999996</v>
      </c>
      <c r="AG6" s="121">
        <f>$M6*AF6*4</f>
        <v>5.9464030684931489E-3</v>
      </c>
      <c r="AH6" s="123">
        <f>SUM(Z6,AB6,AD6,AF6)</f>
        <v>1</v>
      </c>
      <c r="AI6" s="183">
        <f>SUM(AA6,AC6,AE6,AG6)/4</f>
        <v>4.5048508094645071E-3</v>
      </c>
      <c r="AJ6" s="120">
        <f>(AA6+AC6)/2</f>
        <v>3.0632985504358652E-3</v>
      </c>
      <c r="AK6" s="119">
        <f>(AE6+AG6)/2</f>
        <v>5.9464030684931498E-3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2.2524254047322535E-3</v>
      </c>
      <c r="J7" s="24">
        <f t="shared" si="3"/>
        <v>2.2524254047322535E-3</v>
      </c>
      <c r="K7" s="22">
        <f t="shared" si="4"/>
        <v>1.1262127023661268E-2</v>
      </c>
      <c r="L7" s="22">
        <f t="shared" si="5"/>
        <v>2.2524254047322535E-3</v>
      </c>
      <c r="M7" s="225">
        <f t="shared" si="6"/>
        <v>2.2524254047322535E-3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3562.539139034282</v>
      </c>
      <c r="S7" s="223">
        <f>IF($B$81=0,0,(SUMIF($N$6:$N$28,$U7,L$6:L$28)+SUMIF($N$91:$N$118,$U7,L$91:L$118))*$I$83*Poor!$B$81/$B$81)</f>
        <v>877.01879393668787</v>
      </c>
      <c r="T7" s="223">
        <f>IF($B$81=0,0,(SUMIF($N$6:$N$28,$U7,M$6:M$28)+SUMIF($N$91:$N$118,$U7,M$91:M$118))*$I$83*Poor!$B$81/$B$81)</f>
        <v>902.9592000916648</v>
      </c>
      <c r="U7" s="224">
        <v>1</v>
      </c>
      <c r="V7" s="56"/>
      <c r="W7" s="115"/>
      <c r="X7" s="124">
        <v>4</v>
      </c>
      <c r="Y7" s="183">
        <f t="shared" ref="Y7:Y29" si="9">M7*4</f>
        <v>9.0097016189290141E-3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9.0097016189290141E-3</v>
      </c>
      <c r="AH7" s="123">
        <f t="shared" ref="AH7:AH30" si="12">SUM(Z7,AB7,AD7,AF7)</f>
        <v>1</v>
      </c>
      <c r="AI7" s="183">
        <f t="shared" ref="AI7:AI30" si="13">SUM(AA7,AC7,AE7,AG7)/4</f>
        <v>2.2524254047322535E-3</v>
      </c>
      <c r="AJ7" s="120">
        <f t="shared" ref="AJ7:AJ31" si="14">(AA7+AC7)/2</f>
        <v>0</v>
      </c>
      <c r="AK7" s="119">
        <f t="shared" ref="AK7:AK31" si="15">(AE7+AG7)/2</f>
        <v>4.5048508094645071E-3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4.1874517434620177E-3</v>
      </c>
      <c r="J8" s="24">
        <f t="shared" si="3"/>
        <v>4.1874517434620177E-3</v>
      </c>
      <c r="K8" s="22">
        <f t="shared" si="4"/>
        <v>2.0937258717310087E-2</v>
      </c>
      <c r="L8" s="22">
        <f t="shared" si="5"/>
        <v>4.1874517434620177E-3</v>
      </c>
      <c r="M8" s="225">
        <f t="shared" si="6"/>
        <v>4.1874517434620177E-3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224.00859921075249</v>
      </c>
      <c r="S8" s="223">
        <f>IF($B$81=0,0,(SUMIF($N$6:$N$28,$U8,L$6:L$28)+SUMIF($N$91:$N$118,$U8,L$91:L$118))*$I$83*Poor!$B$81/$B$81)</f>
        <v>41.999999999999993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1.6749806973848071E-2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1.6749806973848071E-2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4.1874517434620177E-3</v>
      </c>
      <c r="AJ8" s="120">
        <f t="shared" si="14"/>
        <v>8.3749034869240353E-3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6.6666666666666671E-3</v>
      </c>
      <c r="J9" s="24">
        <f t="shared" si="3"/>
        <v>6.6666666666666671E-3</v>
      </c>
      <c r="K9" s="22">
        <f t="shared" si="4"/>
        <v>3.3333333333333333E-2</v>
      </c>
      <c r="L9" s="22">
        <f t="shared" si="5"/>
        <v>6.6666666666666671E-3</v>
      </c>
      <c r="M9" s="225">
        <f t="shared" si="6"/>
        <v>6.6666666666666671E-3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1342.7286597552636</v>
      </c>
      <c r="S9" s="223">
        <f>IF($B$81=0,0,(SUMIF($N$6:$N$28,$U9,L$6:L$28)+SUMIF($N$91:$N$118,$U9,L$91:L$118))*$I$83*Poor!$B$81/$B$81)</f>
        <v>296.70766609880747</v>
      </c>
      <c r="T9" s="223">
        <f>IF($B$81=0,0,(SUMIF($N$6:$N$28,$U9,M$6:M$28)+SUMIF($N$91:$N$118,$U9,M$91:M$118))*$I$83*Poor!$B$81/$B$81)</f>
        <v>296.70766609880747</v>
      </c>
      <c r="U9" s="224">
        <v>3</v>
      </c>
      <c r="V9" s="56"/>
      <c r="W9" s="115"/>
      <c r="X9" s="124">
        <v>1</v>
      </c>
      <c r="Y9" s="183">
        <f t="shared" si="9"/>
        <v>2.6666666666666668E-2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6.6666666666666671E-3</v>
      </c>
      <c r="AJ9" s="120">
        <f t="shared" si="14"/>
        <v>1.3333333333333334E-2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0.3</v>
      </c>
      <c r="H10" s="24">
        <f t="shared" si="1"/>
        <v>0.3</v>
      </c>
      <c r="I10" s="22">
        <f t="shared" si="2"/>
        <v>9.9364808219178074E-3</v>
      </c>
      <c r="J10" s="24">
        <f t="shared" si="3"/>
        <v>9.9364808219178074E-3</v>
      </c>
      <c r="K10" s="22">
        <f t="shared" si="4"/>
        <v>3.3121602739726023E-2</v>
      </c>
      <c r="L10" s="22">
        <f t="shared" si="5"/>
        <v>9.9364808219178074E-3</v>
      </c>
      <c r="M10" s="225">
        <f t="shared" si="6"/>
        <v>9.9364808219178074E-3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3.974592328767123E-2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3.974592328767123E-2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9.9364808219178074E-3</v>
      </c>
      <c r="AJ10" s="120">
        <f t="shared" si="14"/>
        <v>1.9872961643835615E-2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0.2</v>
      </c>
      <c r="H11" s="24">
        <f t="shared" si="1"/>
        <v>0.2</v>
      </c>
      <c r="I11" s="22">
        <f t="shared" si="2"/>
        <v>4.4188206724782063E-3</v>
      </c>
      <c r="J11" s="24">
        <f t="shared" si="3"/>
        <v>4.4188206724782063E-3</v>
      </c>
      <c r="K11" s="22">
        <f t="shared" si="4"/>
        <v>2.2094103362391031E-2</v>
      </c>
      <c r="L11" s="22">
        <f t="shared" si="5"/>
        <v>4.4188206724782063E-3</v>
      </c>
      <c r="M11" s="225">
        <f t="shared" si="6"/>
        <v>4.4188206724782063E-3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5973.5626456200653</v>
      </c>
      <c r="S11" s="223">
        <f>IF($B$81=0,0,(SUMIF($N$6:$N$28,$U11,L$6:L$28)+SUMIF($N$91:$N$118,$U11,L$91:L$118))*$I$83*Poor!$B$81/$B$81)</f>
        <v>2360</v>
      </c>
      <c r="T11" s="223">
        <f>IF($B$81=0,0,(SUMIF($N$6:$N$28,$U11,M$6:M$28)+SUMIF($N$91:$N$118,$U11,M$91:M$118))*$I$83*Poor!$B$81/$B$81)</f>
        <v>2360</v>
      </c>
      <c r="U11" s="224">
        <v>5</v>
      </c>
      <c r="V11" s="56"/>
      <c r="W11" s="115"/>
      <c r="X11" s="124">
        <v>1</v>
      </c>
      <c r="Y11" s="183">
        <f t="shared" si="9"/>
        <v>1.7675282689912825E-2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1.7675282689912825E-2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4.4188206724782063E-3</v>
      </c>
      <c r="AJ11" s="120">
        <f t="shared" si="14"/>
        <v>8.8376413449564126E-3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0.2</v>
      </c>
      <c r="H12" s="24">
        <f t="shared" si="1"/>
        <v>0.2</v>
      </c>
      <c r="I12" s="22">
        <f t="shared" si="2"/>
        <v>4.2379618617683695E-3</v>
      </c>
      <c r="J12" s="24">
        <f t="shared" si="3"/>
        <v>4.2379618617683695E-3</v>
      </c>
      <c r="K12" s="22">
        <f t="shared" si="4"/>
        <v>1.6951847447073471E-2</v>
      </c>
      <c r="L12" s="22">
        <f t="shared" si="5"/>
        <v>3.3903694894146944E-3</v>
      </c>
      <c r="M12" s="225">
        <f t="shared" si="6"/>
        <v>4.2379618617683695E-3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1777.6516116841399</v>
      </c>
      <c r="S12" s="223">
        <f>IF($B$81=0,0,(SUMIF($N$6:$N$28,$U12,L$6:L$28)+SUMIF($N$91:$N$118,$U12,L$91:L$118))*$I$83*Poor!$B$81/$B$81)</f>
        <v>1241.370912643366</v>
      </c>
      <c r="T12" s="223">
        <f>IF($B$81=0,0,(SUMIF($N$6:$N$28,$U12,M$6:M$28)+SUMIF($N$91:$N$118,$U12,M$91:M$118))*$I$83*Poor!$B$81/$B$81)</f>
        <v>1460.1386408042076</v>
      </c>
      <c r="U12" s="224">
        <v>6</v>
      </c>
      <c r="V12" s="56"/>
      <c r="W12" s="117"/>
      <c r="X12" s="118"/>
      <c r="Y12" s="183">
        <f t="shared" si="9"/>
        <v>1.6951847447073478E-2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1.1357737789539231E-2</v>
      </c>
      <c r="AF12" s="122">
        <f>1-SUM(Z12,AB12,AD12)</f>
        <v>0.32999999999999996</v>
      </c>
      <c r="AG12" s="121">
        <f>$M12*AF12*4</f>
        <v>5.5941096575342474E-3</v>
      </c>
      <c r="AH12" s="123">
        <f t="shared" si="12"/>
        <v>1</v>
      </c>
      <c r="AI12" s="183">
        <f t="shared" si="13"/>
        <v>4.2379618617683695E-3</v>
      </c>
      <c r="AJ12" s="120">
        <f t="shared" si="14"/>
        <v>0</v>
      </c>
      <c r="AK12" s="119">
        <f t="shared" si="15"/>
        <v>8.475923723536739E-3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0.2</v>
      </c>
      <c r="F14" s="22"/>
      <c r="H14" s="24">
        <f t="shared" si="1"/>
        <v>0.2</v>
      </c>
      <c r="I14" s="22">
        <f t="shared" si="2"/>
        <v>4.8879202988792031E-4</v>
      </c>
      <c r="J14" s="24">
        <f>IF(I$32&lt;=1+I131,I14,B14*H14+J$33*(I14-B14*H14))</f>
        <v>4.8879202988792031E-4</v>
      </c>
      <c r="K14" s="22">
        <f t="shared" si="4"/>
        <v>2.4439601494396015E-3</v>
      </c>
      <c r="L14" s="22">
        <f t="shared" si="5"/>
        <v>4.8879202988792031E-4</v>
      </c>
      <c r="M14" s="226">
        <f t="shared" si="6"/>
        <v>4.8879202988792031E-4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1.9551681195516812E-3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1.9551681195516812E-3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4.8879202988792031E-4</v>
      </c>
      <c r="AJ14" s="120">
        <f t="shared" si="14"/>
        <v>9.7758405977584062E-4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3.0962017434620175E-3</v>
      </c>
      <c r="L15" s="22">
        <f t="shared" si="5"/>
        <v>6.1924034869240358E-4</v>
      </c>
      <c r="M15" s="227">
        <f t="shared" si="6"/>
        <v>7.2851805728518055E-4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1941.4078598265216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2.9140722291407222E-3</v>
      </c>
      <c r="Z15" s="116">
        <v>0.25</v>
      </c>
      <c r="AA15" s="121">
        <f t="shared" si="16"/>
        <v>7.2851805728518055E-4</v>
      </c>
      <c r="AB15" s="116">
        <v>0.25</v>
      </c>
      <c r="AC15" s="121">
        <f t="shared" si="7"/>
        <v>7.2851805728518055E-4</v>
      </c>
      <c r="AD15" s="116"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0.2</v>
      </c>
      <c r="F16" s="22"/>
      <c r="H16" s="24">
        <f t="shared" si="1"/>
        <v>0.2</v>
      </c>
      <c r="I16" s="22">
        <f t="shared" si="2"/>
        <v>6.7781320049813201E-3</v>
      </c>
      <c r="J16" s="24">
        <f>IF(I$32&lt;=1+I131,I16,B16*H16+J$33*(I16-B16*H16))</f>
        <v>6.7781320049813201E-3</v>
      </c>
      <c r="K16" s="22">
        <f t="shared" si="4"/>
        <v>3.3890660024906601E-2</v>
      </c>
      <c r="L16" s="22">
        <f t="shared" si="5"/>
        <v>6.7781320049813201E-3</v>
      </c>
      <c r="M16" s="225">
        <f t="shared" si="6"/>
        <v>6.7781320049813201E-3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2.711252801992528E-2</v>
      </c>
      <c r="AH16" s="123">
        <f t="shared" si="12"/>
        <v>1</v>
      </c>
      <c r="AI16" s="183">
        <f t="shared" si="13"/>
        <v>6.7781320049813201E-3</v>
      </c>
      <c r="AJ16" s="120">
        <f t="shared" si="14"/>
        <v>0</v>
      </c>
      <c r="AK16" s="119">
        <f t="shared" si="15"/>
        <v>1.355626400996264E-2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0.2</v>
      </c>
      <c r="F17" s="22"/>
      <c r="H17" s="24">
        <f t="shared" si="1"/>
        <v>0.2</v>
      </c>
      <c r="I17" s="22">
        <f t="shared" si="2"/>
        <v>5.2303860523038613E-5</v>
      </c>
      <c r="J17" s="24">
        <f t="shared" ref="J17:J25" si="17">IF(I$32&lt;=1+I131,I17,B17*H17+J$33*(I17-B17*H17))</f>
        <v>5.2303860523038613E-5</v>
      </c>
      <c r="K17" s="22">
        <f t="shared" si="4"/>
        <v>2.6151930261519304E-4</v>
      </c>
      <c r="L17" s="22">
        <f t="shared" si="5"/>
        <v>5.2303860523038613E-5</v>
      </c>
      <c r="M17" s="226">
        <f t="shared" si="6"/>
        <v>5.2303860523038613E-5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40948.771935725556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2.0921544209215445E-4</v>
      </c>
      <c r="Z17" s="116">
        <v>0.29409999999999997</v>
      </c>
      <c r="AA17" s="121">
        <f t="shared" si="16"/>
        <v>6.1530261519302621E-5</v>
      </c>
      <c r="AB17" s="116">
        <v>0.17649999999999999</v>
      </c>
      <c r="AC17" s="121">
        <f t="shared" si="7"/>
        <v>3.6926525529265259E-5</v>
      </c>
      <c r="AD17" s="116">
        <v>0.23530000000000001</v>
      </c>
      <c r="AE17" s="121">
        <f t="shared" si="8"/>
        <v>4.9228393524283943E-5</v>
      </c>
      <c r="AF17" s="122">
        <f t="shared" si="10"/>
        <v>0.29410000000000003</v>
      </c>
      <c r="AG17" s="121">
        <f t="shared" si="11"/>
        <v>6.1530261519302635E-5</v>
      </c>
      <c r="AH17" s="123">
        <f t="shared" si="12"/>
        <v>1</v>
      </c>
      <c r="AI17" s="183">
        <f t="shared" si="13"/>
        <v>5.2303860523038613E-5</v>
      </c>
      <c r="AJ17" s="120">
        <f t="shared" si="14"/>
        <v>4.9228393524283943E-5</v>
      </c>
      <c r="AK17" s="119">
        <f t="shared" si="15"/>
        <v>5.5379327521793289E-5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4.034869240348693E-2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4.034869240348693E-2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0.16139476961394772</v>
      </c>
      <c r="Z18" s="116">
        <v>1.2941</v>
      </c>
      <c r="AA18" s="121">
        <f t="shared" ref="AA18:AA20" si="25">$M18*Z18*4</f>
        <v>0.20886097135740975</v>
      </c>
      <c r="AB18" s="116">
        <v>1.1765000000000001</v>
      </c>
      <c r="AC18" s="121">
        <f t="shared" ref="AC18:AC20" si="26">$M18*AB18*4</f>
        <v>0.1898809464508095</v>
      </c>
      <c r="AD18" s="116">
        <v>1.2353000000000001</v>
      </c>
      <c r="AE18" s="121">
        <f t="shared" ref="AE18:AE20" si="27">$M18*AD18*4</f>
        <v>0.19937095890410964</v>
      </c>
      <c r="AF18" s="122">
        <f t="shared" ref="AF18:AF20" si="28">1-SUM(Z18,AB18,AD18)</f>
        <v>-2.7059000000000002</v>
      </c>
      <c r="AG18" s="121">
        <f t="shared" ref="AG18:AG20" si="29">$M18*AF18*4</f>
        <v>-0.43671810709838116</v>
      </c>
      <c r="AH18" s="123">
        <f t="shared" ref="AH18:AH20" si="30">SUM(Z18,AB18,AD18,AF18)</f>
        <v>1</v>
      </c>
      <c r="AI18" s="183">
        <f t="shared" ref="AI18:AI20" si="31">SUM(AA18,AC18,AE18,AG18)/4</f>
        <v>4.0348692403486916E-2</v>
      </c>
      <c r="AJ18" s="120">
        <f t="shared" ref="AJ18:AJ20" si="32">(AA18+AC18)/2</f>
        <v>0.19937095890410961</v>
      </c>
      <c r="AK18" s="119">
        <f t="shared" ref="AK18:AK20" si="33">(AE18+AG18)/2</f>
        <v>-0.11867357409713576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8153.9130112713901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67137.701515828128</v>
      </c>
      <c r="S23" s="179">
        <f>SUM(S7:S22)</f>
        <v>16252.96965156759</v>
      </c>
      <c r="T23" s="179">
        <f>SUM(T7:T22)</f>
        <v>16455.67778588341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1.5010955417185555E-2</v>
      </c>
      <c r="C28" s="215">
        <f>IF([1]Summ!F1066="",0,[1]Summ!F1066)</f>
        <v>-1.5010955417185555E-2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1.5010955417185555E-2</v>
      </c>
      <c r="L28" s="22">
        <f t="shared" si="5"/>
        <v>1.5010955417185555E-2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0.24127855800747197</v>
      </c>
      <c r="C29" s="215">
        <f>IF([1]Summ!F1067="",0,[1]Summ!F1067)</f>
        <v>-1.6641784065474931E-2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0.24127855800747197</v>
      </c>
      <c r="L29" s="22">
        <f t="shared" si="5"/>
        <v>0.24127855800747197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1.0637282242097306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0.64272333250311331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34674.844941422496</v>
      </c>
      <c r="T30" s="235">
        <f t="shared" si="50"/>
        <v>34472.136807106675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0.26116168469479117</v>
      </c>
      <c r="AB30" s="122">
        <f>IF($Y30=0,0,AC30/($Y$30))</f>
        <v>0</v>
      </c>
      <c r="AC30" s="187">
        <f>IF(AC79*4/$I$83+SUM(AC6:AC29)&lt;1,AC79*4/$I$83,1-SUM(AC6:AC29))</f>
        <v>-8.7053894898263803E-2</v>
      </c>
      <c r="AD30" s="122">
        <f>IF($Y30=0,0,AE30/($Y$30))</f>
        <v>0</v>
      </c>
      <c r="AE30" s="187">
        <f>IF(AE79*4/$I$83+SUM(AE6:AE29)&lt;1,AE79*4/$I$83,1-SUM(AE6:AE29))</f>
        <v>-8.7053894898263734E-2</v>
      </c>
      <c r="AF30" s="122">
        <f>IF($Y30=0,0,AG30/($Y$30))</f>
        <v>0</v>
      </c>
      <c r="AG30" s="187">
        <f>IF(AG79*4/$I$83+SUM(AG6:AG29)&lt;1,AG79*4/$I$83,1-SUM(AG6:AG29))</f>
        <v>-8.7053894898263734E-2</v>
      </c>
      <c r="AH30" s="123">
        <f t="shared" si="12"/>
        <v>0</v>
      </c>
      <c r="AI30" s="183">
        <f t="shared" si="13"/>
        <v>-2.7755575615628914E-17</v>
      </c>
      <c r="AJ30" s="120">
        <f t="shared" si="14"/>
        <v>8.7053894898263678E-2</v>
      </c>
      <c r="AK30" s="119">
        <f t="shared" si="15"/>
        <v>-8.7053894898263734E-2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0.55980974876896772</v>
      </c>
      <c r="K31" s="22" t="str">
        <f t="shared" si="4"/>
        <v/>
      </c>
      <c r="L31" s="22">
        <f>(1-SUM(L6:L30))</f>
        <v>0.53188103304097734</v>
      </c>
      <c r="M31" s="178">
        <f t="shared" si="6"/>
        <v>0.55980974876896772</v>
      </c>
      <c r="N31" s="167">
        <f>M31*I83</f>
        <v>15176.242356975963</v>
      </c>
      <c r="P31" s="22"/>
      <c r="Q31" s="239" t="s">
        <v>142</v>
      </c>
      <c r="R31" s="235">
        <f t="shared" si="50"/>
        <v>4408.6464104952902</v>
      </c>
      <c r="S31" s="235">
        <f t="shared" si="50"/>
        <v>55293.378274755829</v>
      </c>
      <c r="T31" s="235">
        <f>IF(T25&gt;T$23,T25-T$23,0)</f>
        <v>55090.670140440008</v>
      </c>
      <c r="U31" s="243"/>
      <c r="V31" s="56"/>
      <c r="W31" s="129" t="s">
        <v>84</v>
      </c>
      <c r="X31" s="130"/>
      <c r="Y31" s="121">
        <f>M31*4</f>
        <v>2.2392389950758709</v>
      </c>
      <c r="Z31" s="131"/>
      <c r="AA31" s="132">
        <f>1-AA32+IF($Y32&lt;0,$Y32/4,0)</f>
        <v>6.9697162566081938E-2</v>
      </c>
      <c r="AB31" s="131"/>
      <c r="AC31" s="133">
        <f>1-AC32+IF($Y32&lt;0,$Y32/4,0)</f>
        <v>0.53579988230027431</v>
      </c>
      <c r="AD31" s="134"/>
      <c r="AE31" s="133">
        <f>1-AE32+IF($Y32&lt;0,$Y32/4,0)</f>
        <v>0.51401189379093437</v>
      </c>
      <c r="AF31" s="134"/>
      <c r="AG31" s="133">
        <f>1-AG32+IF($Y32&lt;0,$Y32/4,0)</f>
        <v>1.1197300564185808</v>
      </c>
      <c r="AH31" s="123"/>
      <c r="AI31" s="182">
        <f>SUM(AA31,AC31,AE31,AG31)/4</f>
        <v>0.55980974876896794</v>
      </c>
      <c r="AJ31" s="135">
        <f t="shared" si="14"/>
        <v>0.30274852243317812</v>
      </c>
      <c r="AK31" s="136">
        <f t="shared" si="15"/>
        <v>0.81687097510475759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1.2674636335011562</v>
      </c>
      <c r="C32" s="29">
        <f>SUM(C6:C31)</f>
        <v>-2.4101235404204682E-2</v>
      </c>
      <c r="D32" s="24">
        <f>SUM(D6:D30)</f>
        <v>1.6643672898035689</v>
      </c>
      <c r="E32" s="2"/>
      <c r="F32" s="2"/>
      <c r="H32" s="17"/>
      <c r="I32" s="22">
        <f>SUM(I6:I30)</f>
        <v>0.44019025123103223</v>
      </c>
      <c r="J32" s="17"/>
      <c r="L32" s="22">
        <f>SUM(L6:L30)</f>
        <v>0.46811896695902272</v>
      </c>
      <c r="M32" s="23"/>
      <c r="N32" s="56"/>
      <c r="O32" s="2"/>
      <c r="P32" s="22"/>
      <c r="Q32" s="235" t="s">
        <v>143</v>
      </c>
      <c r="R32" s="235">
        <f t="shared" si="50"/>
        <v>45331.046410495284</v>
      </c>
      <c r="S32" s="235">
        <f t="shared" si="50"/>
        <v>96215.778274755823</v>
      </c>
      <c r="T32" s="235">
        <f t="shared" si="50"/>
        <v>96013.070140440002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0.93030283743391806</v>
      </c>
      <c r="AB32" s="137"/>
      <c r="AC32" s="139">
        <f>SUM(AC6:AC30)</f>
        <v>0.46420011769972563</v>
      </c>
      <c r="AD32" s="137"/>
      <c r="AE32" s="139">
        <f>SUM(AE6:AE30)</f>
        <v>0.48598810620906563</v>
      </c>
      <c r="AF32" s="137"/>
      <c r="AG32" s="139">
        <f>SUM(AG6:AG30)</f>
        <v>-0.11973005641858073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-19.854656086415897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39914.427783464038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1917.5</v>
      </c>
      <c r="J37" s="38">
        <f t="shared" ref="J37:J49" si="53">J91*I$83</f>
        <v>1917.4999999999998</v>
      </c>
      <c r="K37" s="40">
        <f t="shared" ref="K37:K49" si="54">(B37/B$65)</f>
        <v>8.3354706334957687E-2</v>
      </c>
      <c r="L37" s="22">
        <f t="shared" ref="L37:L49" si="55">(K37*H37)</f>
        <v>4.9179276737625031E-2</v>
      </c>
      <c r="M37" s="24">
        <f t="shared" ref="M37:M49" si="56">J37/B$65</f>
        <v>4.9179276737625024E-2</v>
      </c>
      <c r="N37" s="2"/>
      <c r="O37" s="2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1917.4999999999998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1917.4999999999998</v>
      </c>
      <c r="AJ37" s="148">
        <f>(AA37+AC37)</f>
        <v>1917.4999999999998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442.5</v>
      </c>
      <c r="J38" s="38">
        <f t="shared" si="53"/>
        <v>442.5</v>
      </c>
      <c r="K38" s="40">
        <f t="shared" si="54"/>
        <v>1.9235701461913311E-2</v>
      </c>
      <c r="L38" s="22">
        <f t="shared" si="55"/>
        <v>1.1349063862528853E-2</v>
      </c>
      <c r="M38" s="24">
        <f t="shared" si="56"/>
        <v>1.1349063862528853E-2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442.5</v>
      </c>
      <c r="AJ38" s="148">
        <f t="shared" ref="AJ38:AJ64" si="62">(AA38+AC38)</f>
        <v>442.5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1.0771992818671453E-3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366.3</v>
      </c>
      <c r="J44" s="38">
        <f t="shared" si="53"/>
        <v>366.3</v>
      </c>
      <c r="K44" s="40">
        <f t="shared" si="54"/>
        <v>1.6927417286483715E-2</v>
      </c>
      <c r="L44" s="22">
        <f t="shared" si="55"/>
        <v>9.3947165939984624E-3</v>
      </c>
      <c r="M44" s="24">
        <f t="shared" si="56"/>
        <v>9.3947165939984607E-3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91.575000000000003</v>
      </c>
      <c r="AB44" s="116">
        <v>0.25</v>
      </c>
      <c r="AC44" s="147">
        <f t="shared" si="65"/>
        <v>91.575000000000003</v>
      </c>
      <c r="AD44" s="116">
        <v>0.25</v>
      </c>
      <c r="AE44" s="147">
        <f t="shared" si="66"/>
        <v>91.575000000000003</v>
      </c>
      <c r="AF44" s="122">
        <f t="shared" si="57"/>
        <v>0.25</v>
      </c>
      <c r="AG44" s="147">
        <f t="shared" si="60"/>
        <v>91.575000000000003</v>
      </c>
      <c r="AH44" s="123">
        <f t="shared" si="61"/>
        <v>1</v>
      </c>
      <c r="AI44" s="112">
        <f t="shared" si="61"/>
        <v>366.3</v>
      </c>
      <c r="AJ44" s="148">
        <f t="shared" si="62"/>
        <v>183.15</v>
      </c>
      <c r="AK44" s="147">
        <f t="shared" si="63"/>
        <v>183.15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0.70325724544755064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10612.099999999999</v>
      </c>
      <c r="J65" s="39">
        <f>SUM(J37:J64)</f>
        <v>10612.099999999999</v>
      </c>
      <c r="K65" s="40">
        <f>SUM(K37:K64)</f>
        <v>1</v>
      </c>
      <c r="L65" s="22">
        <f>SUM(L37:L64)</f>
        <v>0.27325211592716081</v>
      </c>
      <c r="M65" s="24">
        <f>SUM(M37:M64)</f>
        <v>0.27217491664529364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4423.0249999999996</v>
      </c>
      <c r="AB65" s="137"/>
      <c r="AC65" s="153">
        <f>SUM(AC37:AC64)</f>
        <v>2063.0250000000001</v>
      </c>
      <c r="AD65" s="137"/>
      <c r="AE65" s="153">
        <f>SUM(AE37:AE64)</f>
        <v>2063.0250000000001</v>
      </c>
      <c r="AF65" s="137"/>
      <c r="AG65" s="153">
        <f>SUM(AG37:AG64)</f>
        <v>2063.0250000000001</v>
      </c>
      <c r="AH65" s="137"/>
      <c r="AI65" s="153">
        <f>SUM(AI37:AI64)</f>
        <v>10612.099999999999</v>
      </c>
      <c r="AJ65" s="153">
        <f>SUM(AJ37:AJ64)</f>
        <v>6486.0499999999993</v>
      </c>
      <c r="AK65" s="153">
        <f>SUM(AK37:AK64)</f>
        <v>4126.05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10612.1</v>
      </c>
      <c r="J70" s="51">
        <f t="shared" ref="J70:J77" si="75">J124*I$83</f>
        <v>10612.1</v>
      </c>
      <c r="K70" s="40">
        <f>B70/B$76</f>
        <v>0.54790595482597571</v>
      </c>
      <c r="L70" s="22">
        <f t="shared" ref="L70:L75" si="76">(L124*G$37*F$9/F$7)/B$130</f>
        <v>0.27325211592716081</v>
      </c>
      <c r="M70" s="24">
        <f>J70/B$76</f>
        <v>0.2721749166452937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2653.0250000000001</v>
      </c>
      <c r="AB70" s="116">
        <v>0.25</v>
      </c>
      <c r="AC70" s="147">
        <f>$J70*AB70</f>
        <v>2653.0250000000001</v>
      </c>
      <c r="AD70" s="116">
        <v>0.25</v>
      </c>
      <c r="AE70" s="147">
        <f>$J70*AD70</f>
        <v>2653.0250000000001</v>
      </c>
      <c r="AF70" s="122">
        <f>1-SUM(Z70,AB70,AD70)</f>
        <v>0.25</v>
      </c>
      <c r="AG70" s="147">
        <f>$J70*AF70</f>
        <v>2653.0250000000001</v>
      </c>
      <c r="AH70" s="155">
        <f>SUM(Z70,AB70,AD70,AF70)</f>
        <v>1</v>
      </c>
      <c r="AI70" s="147">
        <f>SUM(AA70,AC70,AE70,AG70)</f>
        <v>10612.1</v>
      </c>
      <c r="AJ70" s="148">
        <f>(AA70+AC70)</f>
        <v>5306.05</v>
      </c>
      <c r="AK70" s="147">
        <f>(AE70+AG70)</f>
        <v>5306.05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0.44814909805933151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0.27083867658373945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1769.9999999999998</v>
      </c>
      <c r="AB74" s="156"/>
      <c r="AC74" s="147">
        <f>AC30*$I$83/4</f>
        <v>-590.00000000000045</v>
      </c>
      <c r="AD74" s="156"/>
      <c r="AE74" s="147">
        <f>AE30*$I$83/4</f>
        <v>-590</v>
      </c>
      <c r="AF74" s="156"/>
      <c r="AG74" s="147">
        <f>AG30*$I$83/4</f>
        <v>-590</v>
      </c>
      <c r="AH74" s="155"/>
      <c r="AI74" s="147">
        <f>SUM(AA74,AC74,AE74,AG74)</f>
        <v>0</v>
      </c>
      <c r="AJ74" s="148">
        <f>(AA74+AC74)</f>
        <v>1179.9999999999993</v>
      </c>
      <c r="AK74" s="147">
        <f>(AE74+AG74)</f>
        <v>-1180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10612.1</v>
      </c>
      <c r="J76" s="51">
        <f t="shared" si="75"/>
        <v>10612.1</v>
      </c>
      <c r="K76" s="40">
        <f>SUM(K70:K75)</f>
        <v>2.1696893180815113</v>
      </c>
      <c r="L76" s="22">
        <f>SUM(L70:L75)</f>
        <v>0.27325211592716081</v>
      </c>
      <c r="M76" s="24">
        <f>SUM(M70:M75)</f>
        <v>0.2721749166452937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4423.0249999999996</v>
      </c>
      <c r="AB76" s="137"/>
      <c r="AC76" s="153">
        <f>AC65</f>
        <v>2063.0250000000001</v>
      </c>
      <c r="AD76" s="137"/>
      <c r="AE76" s="153">
        <f>AE65</f>
        <v>2063.0250000000001</v>
      </c>
      <c r="AF76" s="137"/>
      <c r="AG76" s="153">
        <f>AG65</f>
        <v>2063.0250000000001</v>
      </c>
      <c r="AH76" s="137"/>
      <c r="AI76" s="153">
        <f>SUM(AA76,AC76,AE76,AG76)</f>
        <v>10612.099999999999</v>
      </c>
      <c r="AJ76" s="154">
        <f>SUM(AA76,AC76)</f>
        <v>6486.0499999999993</v>
      </c>
      <c r="AK76" s="154">
        <f>SUM(AE76,AG76)</f>
        <v>4126.05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39914.427783464038</v>
      </c>
      <c r="J77" s="100">
        <f t="shared" si="75"/>
        <v>39914.427783464038</v>
      </c>
      <c r="K77" s="40"/>
      <c r="L77" s="22">
        <f>-(L131*G$37*F$9/F$7)/B$130</f>
        <v>-1.0237093558210832</v>
      </c>
      <c r="M77" s="24">
        <f>-J77/B$76</f>
        <v>-1.0237093558210832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472.36629632763845</v>
      </c>
      <c r="AB77" s="112"/>
      <c r="AC77" s="111">
        <f>AC31*$I$83/4</f>
        <v>3631.3358629915456</v>
      </c>
      <c r="AD77" s="112"/>
      <c r="AE77" s="111">
        <f>AE31*$I$83/4</f>
        <v>3483.6697162265609</v>
      </c>
      <c r="AF77" s="112"/>
      <c r="AG77" s="111">
        <f>AG31*$I$83/4</f>
        <v>7588.8704814302218</v>
      </c>
      <c r="AH77" s="110"/>
      <c r="AI77" s="154">
        <f>SUM(AA77,AC77,AE77,AG77)</f>
        <v>15176.242356975967</v>
      </c>
      <c r="AJ77" s="153">
        <f>SUM(AA77,AC77)</f>
        <v>4103.7021593191839</v>
      </c>
      <c r="AK77" s="160">
        <f>SUM(AE77,AG77)</f>
        <v>11072.540197656783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1769.9999999999995</v>
      </c>
      <c r="AB79" s="112"/>
      <c r="AC79" s="112">
        <f>AA79-AA74+AC65-AC70</f>
        <v>-590.00000000000045</v>
      </c>
      <c r="AD79" s="112"/>
      <c r="AE79" s="112">
        <f>AC79-AC74+AE65-AE70</f>
        <v>-590</v>
      </c>
      <c r="AF79" s="112"/>
      <c r="AG79" s="112">
        <f>AE79-AE74+AG65-AG70</f>
        <v>-590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0.3575757575757576</v>
      </c>
      <c r="I91" s="22">
        <f t="shared" ref="I91" si="82">(D91*H91)</f>
        <v>7.0731289604839279E-2</v>
      </c>
      <c r="J91" s="24">
        <f>IF(I$32&lt;=1+I$131,I91,L91+J$33*(I91-L91))</f>
        <v>7.0731289604839279E-2</v>
      </c>
      <c r="K91" s="22">
        <f t="shared" ref="K91" si="83">IF(B91="",0,B91)</f>
        <v>0.19780784381014374</v>
      </c>
      <c r="L91" s="22">
        <f t="shared" ref="L91" si="84">(K91*H91)</f>
        <v>7.0731289604839279E-2</v>
      </c>
      <c r="M91" s="228">
        <f t="shared" si="80"/>
        <v>7.0731289604839279E-2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0.3575757575757576</v>
      </c>
      <c r="I92" s="22">
        <f t="shared" ref="I92:I118" si="88">(D92*H92)</f>
        <v>1.6322605293424452E-2</v>
      </c>
      <c r="J92" s="24">
        <f t="shared" ref="J92:J118" si="89">IF(I$32&lt;=1+I$131,I92,L92+J$33*(I92-L92))</f>
        <v>1.6322605293424452E-2</v>
      </c>
      <c r="K92" s="22">
        <f t="shared" ref="K92:K118" si="90">IF(B92="",0,B92)</f>
        <v>4.5647963956187018E-2</v>
      </c>
      <c r="L92" s="22">
        <f t="shared" ref="L92:L118" si="91">(K92*H92)</f>
        <v>1.6322605293424452E-2</v>
      </c>
      <c r="M92" s="228">
        <f t="shared" ref="M92:M118" si="92">(J92)</f>
        <v>1.6322605293424452E-2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0.16969696969696968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1.5492642312402865E-3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0.33636363636363642</v>
      </c>
      <c r="I98" s="22">
        <f t="shared" si="88"/>
        <v>1.3511797331031359E-2</v>
      </c>
      <c r="J98" s="24">
        <f t="shared" si="89"/>
        <v>1.3511797331031359E-2</v>
      </c>
      <c r="K98" s="22">
        <f t="shared" si="90"/>
        <v>4.0170208281444575E-2</v>
      </c>
      <c r="L98" s="22">
        <f t="shared" si="91"/>
        <v>1.3511797331031359E-2</v>
      </c>
      <c r="M98" s="228">
        <f t="shared" si="92"/>
        <v>1.3511797331031359E-2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1.6688895622381974</v>
      </c>
      <c r="L101" s="22">
        <f t="shared" si="91"/>
        <v>0</v>
      </c>
      <c r="M101" s="228">
        <f t="shared" si="9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0.39145111781773928</v>
      </c>
      <c r="J119" s="24">
        <f>SUM(J91:J118)</f>
        <v>0.39145111781773928</v>
      </c>
      <c r="K119" s="22">
        <f>SUM(K91:K118)</f>
        <v>2.3730854862023092</v>
      </c>
      <c r="L119" s="22">
        <f>SUM(L91:L118)</f>
        <v>0.39300038204897952</v>
      </c>
      <c r="M119" s="57">
        <f t="shared" si="80"/>
        <v>0.39145111781773928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0.39145111781773928</v>
      </c>
      <c r="J124" s="238">
        <f>IF(SUMPRODUCT($B$124:$B124,$H$124:$H124)&lt;J$119,($B124*$H124),J$119)</f>
        <v>0.39145111781773928</v>
      </c>
      <c r="K124" s="29">
        <f>(B124)</f>
        <v>1.300227669201341</v>
      </c>
      <c r="L124" s="29">
        <f>IF(SUMPRODUCT($B$124:$B124,$H$124:$H124)&lt;L$119,($B124*$H124),L$119)</f>
        <v>0.39300038204897952</v>
      </c>
      <c r="M124" s="241">
        <f t="shared" si="93"/>
        <v>0.39145111781773928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0.64272333250311331</v>
      </c>
      <c r="L128" s="29">
        <f>IF(L124=L119,0,(L119-L124)/(B119-B124)*K128)</f>
        <v>0</v>
      </c>
      <c r="M128" s="241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0.39145111781773928</v>
      </c>
      <c r="J130" s="229">
        <f>(J119)</f>
        <v>0.39145111781773928</v>
      </c>
      <c r="K130" s="29">
        <f>(B130)</f>
        <v>2.3730854862023092</v>
      </c>
      <c r="L130" s="29">
        <f>(L119)</f>
        <v>0.39300038204897952</v>
      </c>
      <c r="M130" s="241">
        <f t="shared" si="93"/>
        <v>0.39145111781773928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1.4723332208415323</v>
      </c>
      <c r="J131" s="238">
        <f>IF(SUMPRODUCT($B124:$B125,$H124:$H125)&gt;(J119-J128),SUMPRODUCT($B124:$B125,$H124:$H125)+J128-J119,0)</f>
        <v>1.4723332208415323</v>
      </c>
      <c r="K131" s="29"/>
      <c r="L131" s="29">
        <f>IF(I131&lt;SUM(L126:L127),0,I131-(SUM(L126:L127)))</f>
        <v>1.4723332208415323</v>
      </c>
      <c r="M131" s="238">
        <f>IF(I131&lt;SUM(M126:M127),0,I131-(SUM(M126:M127)))</f>
        <v>1.4723332208415323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1.5016169364881694E-2</v>
      </c>
      <c r="J6" s="24">
        <f t="shared" ref="J6:J13" si="3">IF(I$32&lt;=1+I$131,I6,B6*H6+J$33*(I6-B6*H6))</f>
        <v>1.5016169364881694E-2</v>
      </c>
      <c r="K6" s="22">
        <f t="shared" ref="K6:K31" si="4">B6</f>
        <v>7.5080846824408465E-2</v>
      </c>
      <c r="L6" s="22">
        <f t="shared" ref="L6:L29" si="5">IF(K6="","",K6*H6)</f>
        <v>1.5016169364881694E-2</v>
      </c>
      <c r="M6" s="225">
        <f t="shared" ref="M6:M31" si="6">J6</f>
        <v>1.5016169364881694E-2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6.0064677459526775E-2</v>
      </c>
      <c r="Z6" s="156">
        <f>Poor!Z6</f>
        <v>0.17</v>
      </c>
      <c r="AA6" s="121">
        <f>$M6*Z6*4</f>
        <v>1.0210995168119552E-2</v>
      </c>
      <c r="AB6" s="156">
        <f>Poor!AB6</f>
        <v>0.17</v>
      </c>
      <c r="AC6" s="121">
        <f t="shared" ref="AC6:AC29" si="7">$M6*AB6*4</f>
        <v>1.0210995168119552E-2</v>
      </c>
      <c r="AD6" s="156">
        <f>Poor!AD6</f>
        <v>0.33</v>
      </c>
      <c r="AE6" s="121">
        <f t="shared" ref="AE6:AE29" si="8">$M6*AD6*4</f>
        <v>1.9821343561643837E-2</v>
      </c>
      <c r="AF6" s="122">
        <f>1-SUM(Z6,AB6,AD6)</f>
        <v>0.32999999999999996</v>
      </c>
      <c r="AG6" s="121">
        <f>$M6*AF6*4</f>
        <v>1.9821343561643834E-2</v>
      </c>
      <c r="AH6" s="123">
        <f>SUM(Z6,AB6,AD6,AF6)</f>
        <v>1</v>
      </c>
      <c r="AI6" s="183">
        <f>SUM(AA6,AC6,AE6,AG6)/4</f>
        <v>1.5016169364881694E-2</v>
      </c>
      <c r="AJ6" s="120">
        <f>(AA6+AC6)/2</f>
        <v>1.0210995168119552E-2</v>
      </c>
      <c r="AK6" s="119">
        <f>(AE6+AG6)/2</f>
        <v>1.9821343561643834E-2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3.7540423412204232E-2</v>
      </c>
      <c r="L7" s="22">
        <f t="shared" si="5"/>
        <v>7.5080846824408468E-3</v>
      </c>
      <c r="M7" s="225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5544.0517802595668</v>
      </c>
      <c r="S7" s="223">
        <f>IF($B$81=0,0,(SUMIF($N$6:$N$28,$U7,L$6:L$28)+SUMIF($N$91:$N$118,$U7,L$91:L$118))*$I$83*Poor!$B$81/$B$81)</f>
        <v>1510.1417363129053</v>
      </c>
      <c r="T7" s="223">
        <f>IF($B$81=0,0,(SUMIF($N$6:$N$28,$U7,M$6:M$28)+SUMIF($N$91:$N$118,$U7,M$91:M$118))*$I$83*Poor!$B$81/$B$81)</f>
        <v>1521.4684277376623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9.7580479452054805E-3</v>
      </c>
      <c r="J8" s="24">
        <f t="shared" si="3"/>
        <v>9.7580479452054805E-3</v>
      </c>
      <c r="K8" s="22">
        <f t="shared" si="4"/>
        <v>4.8790239726027397E-2</v>
      </c>
      <c r="L8" s="22">
        <f t="shared" si="5"/>
        <v>9.7580479452054805E-3</v>
      </c>
      <c r="M8" s="225">
        <f t="shared" si="6"/>
        <v>9.7580479452054805E-3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3.9032191780821922E-2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3.9032191780821922E-2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9.7580479452054805E-3</v>
      </c>
      <c r="AJ8" s="120">
        <f t="shared" si="14"/>
        <v>1.9516095890410961E-2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3960.4796259837021</v>
      </c>
      <c r="S9" s="223">
        <f>IF($B$81=0,0,(SUMIF($N$6:$N$28,$U9,L$6:L$28)+SUMIF($N$91:$N$118,$U9,L$91:L$118))*$I$83*Poor!$B$81/$B$81)</f>
        <v>875.16167761823647</v>
      </c>
      <c r="T9" s="223">
        <f>IF($B$81=0,0,(SUMIF($N$6:$N$28,$U9,M$6:M$28)+SUMIF($N$91:$N$118,$U9,M$91:M$118))*$I$83*Poor!$B$81/$B$81)</f>
        <v>875.16167761823647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0.3</v>
      </c>
      <c r="H10" s="24">
        <f t="shared" si="1"/>
        <v>0.3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0.10514794520547943</v>
      </c>
      <c r="L10" s="22">
        <f t="shared" si="5"/>
        <v>3.1544383561643831E-2</v>
      </c>
      <c r="M10" s="225">
        <f t="shared" si="6"/>
        <v>3.1544383561643831E-2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5">
        <f t="shared" si="6"/>
        <v>9.8196014943960144E-3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16178.398831887675</v>
      </c>
      <c r="S11" s="223">
        <f>IF($B$81=0,0,(SUMIF($N$6:$N$28,$U11,L$6:L$28)+SUMIF($N$91:$N$118,$U11,L$91:L$118))*$I$83*Poor!$B$81/$B$81)</f>
        <v>6391.6666666666661</v>
      </c>
      <c r="T11" s="223">
        <f>IF($B$81=0,0,(SUMIF($N$6:$N$28,$U11,M$6:M$28)+SUMIF($N$91:$N$118,$U11,M$91:M$118))*$I$83*Poor!$B$81/$B$81)</f>
        <v>6484.3698052988166</v>
      </c>
      <c r="U11" s="224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0.2</v>
      </c>
      <c r="H12" s="24">
        <f t="shared" si="1"/>
        <v>0.2</v>
      </c>
      <c r="I12" s="22">
        <f t="shared" si="2"/>
        <v>5.5398194271481941E-3</v>
      </c>
      <c r="J12" s="24">
        <f t="shared" si="3"/>
        <v>4.8496659674964531E-3</v>
      </c>
      <c r="K12" s="22">
        <f t="shared" si="4"/>
        <v>2.215927770859278E-2</v>
      </c>
      <c r="L12" s="22">
        <f t="shared" si="5"/>
        <v>4.4318555417185565E-3</v>
      </c>
      <c r="M12" s="225">
        <f t="shared" si="6"/>
        <v>4.8496659674964531E-3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364.60684145084258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440.82027083541936</v>
      </c>
      <c r="U12" s="224">
        <v>6</v>
      </c>
      <c r="V12" s="56"/>
      <c r="W12" s="117"/>
      <c r="X12" s="118"/>
      <c r="Y12" s="183">
        <f t="shared" si="9"/>
        <v>1.9398663869985813E-2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1.2997104792890495E-2</v>
      </c>
      <c r="AF12" s="122">
        <f>1-SUM(Z12,AB12,AD12)</f>
        <v>0.32999999999999996</v>
      </c>
      <c r="AG12" s="121">
        <f>$M12*AF12*4</f>
        <v>6.4015590770953174E-3</v>
      </c>
      <c r="AH12" s="123">
        <f t="shared" si="12"/>
        <v>1</v>
      </c>
      <c r="AI12" s="183">
        <f t="shared" si="13"/>
        <v>4.8496659674964531E-3</v>
      </c>
      <c r="AJ12" s="120">
        <f t="shared" si="14"/>
        <v>0</v>
      </c>
      <c r="AK12" s="119">
        <f t="shared" si="15"/>
        <v>9.6993319349929063E-3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0.2</v>
      </c>
      <c r="H13" s="24">
        <f t="shared" si="1"/>
        <v>0.2</v>
      </c>
      <c r="I13" s="22">
        <f t="shared" si="2"/>
        <v>3.331133250311332E-4</v>
      </c>
      <c r="J13" s="24">
        <f t="shared" si="3"/>
        <v>3.331133250311332E-4</v>
      </c>
      <c r="K13" s="22">
        <f t="shared" si="4"/>
        <v>1.665566625155666E-3</v>
      </c>
      <c r="L13" s="22">
        <f t="shared" si="5"/>
        <v>3.331133250311332E-4</v>
      </c>
      <c r="M13" s="226">
        <f t="shared" si="6"/>
        <v>3.331133250311332E-4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1.3324533001245328E-3</v>
      </c>
      <c r="Z13" s="156">
        <f>Poor!Z13</f>
        <v>1</v>
      </c>
      <c r="AA13" s="121">
        <f>$M13*Z13*4</f>
        <v>1.3324533001245328E-3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3.331133250311332E-4</v>
      </c>
      <c r="AJ13" s="120">
        <f t="shared" si="14"/>
        <v>6.662266500622664E-4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0.2</v>
      </c>
      <c r="F14" s="22"/>
      <c r="H14" s="24">
        <f t="shared" si="1"/>
        <v>0.2</v>
      </c>
      <c r="I14" s="22">
        <f t="shared" si="2"/>
        <v>2.1724090217240901E-3</v>
      </c>
      <c r="J14" s="24">
        <f>IF(I$32&lt;=1+I131,I14,B14*H14+J$33*(I14-B14*H14))</f>
        <v>2.1724090217240901E-3</v>
      </c>
      <c r="K14" s="22">
        <f t="shared" si="4"/>
        <v>1.086204510862045E-2</v>
      </c>
      <c r="L14" s="22">
        <f t="shared" si="5"/>
        <v>2.1724090217240901E-3</v>
      </c>
      <c r="M14" s="226">
        <f t="shared" si="6"/>
        <v>2.1724090217240901E-3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59735.626456200647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8.6896360868963605E-3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8.6896360868963605E-3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2.1724090217240901E-3</v>
      </c>
      <c r="AJ14" s="120">
        <f t="shared" si="14"/>
        <v>4.3448180434481802E-3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8.0946450809464511E-4</v>
      </c>
      <c r="J15" s="24">
        <f>IF(I$32&lt;=1+I131,I15,B15*H15+J$33*(I15-B15*H15))</f>
        <v>8.0946450809464511E-4</v>
      </c>
      <c r="K15" s="22">
        <f t="shared" si="4"/>
        <v>4.0473225404732251E-3</v>
      </c>
      <c r="L15" s="22">
        <f t="shared" si="5"/>
        <v>8.0946450809464511E-4</v>
      </c>
      <c r="M15" s="227">
        <f t="shared" si="6"/>
        <v>8.0946450809464511E-4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3318.6459142333697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3.2378580323785804E-3</v>
      </c>
      <c r="Z15" s="156">
        <f>Poor!Z15</f>
        <v>0.25</v>
      </c>
      <c r="AA15" s="121">
        <f t="shared" si="16"/>
        <v>8.0946450809464511E-4</v>
      </c>
      <c r="AB15" s="156">
        <f>Poor!AB15</f>
        <v>0.25</v>
      </c>
      <c r="AC15" s="121">
        <f t="shared" si="7"/>
        <v>8.0946450809464511E-4</v>
      </c>
      <c r="AD15" s="156">
        <f>Poor!AD15</f>
        <v>0.25</v>
      </c>
      <c r="AE15" s="121">
        <f t="shared" si="8"/>
        <v>8.0946450809464511E-4</v>
      </c>
      <c r="AF15" s="122">
        <f t="shared" si="10"/>
        <v>0.25</v>
      </c>
      <c r="AG15" s="121">
        <f t="shared" si="11"/>
        <v>8.0946450809464511E-4</v>
      </c>
      <c r="AH15" s="123">
        <f t="shared" si="12"/>
        <v>1</v>
      </c>
      <c r="AI15" s="183">
        <f t="shared" si="13"/>
        <v>8.0946450809464511E-4</v>
      </c>
      <c r="AJ15" s="120">
        <f t="shared" si="14"/>
        <v>8.0946450809464511E-4</v>
      </c>
      <c r="AK15" s="119">
        <f t="shared" si="15"/>
        <v>8.0946450809464511E-4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0.2</v>
      </c>
      <c r="F16" s="22"/>
      <c r="H16" s="24">
        <f t="shared" si="1"/>
        <v>0.2</v>
      </c>
      <c r="I16" s="22">
        <f t="shared" si="2"/>
        <v>7.5312577833125784E-4</v>
      </c>
      <c r="J16" s="24">
        <f>IF(I$32&lt;=1+I131,I16,B16*H16+J$33*(I16-B16*H16))</f>
        <v>7.5312577833125784E-4</v>
      </c>
      <c r="K16" s="22">
        <f t="shared" si="4"/>
        <v>3.7656288916562888E-3</v>
      </c>
      <c r="L16" s="22">
        <f t="shared" si="5"/>
        <v>7.5312577833125784E-4</v>
      </c>
      <c r="M16" s="225">
        <f t="shared" si="6"/>
        <v>7.5312577833125784E-4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3.0125031133250314E-3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3.0125031133250314E-3</v>
      </c>
      <c r="AH16" s="123">
        <f t="shared" si="12"/>
        <v>1</v>
      </c>
      <c r="AI16" s="183">
        <f t="shared" si="13"/>
        <v>7.5312577833125784E-4</v>
      </c>
      <c r="AJ16" s="120">
        <f t="shared" si="14"/>
        <v>0</v>
      </c>
      <c r="AK16" s="119">
        <f t="shared" si="15"/>
        <v>1.5062515566625157E-3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0.2</v>
      </c>
      <c r="F17" s="22"/>
      <c r="H17" s="24">
        <f t="shared" si="1"/>
        <v>0.2</v>
      </c>
      <c r="I17" s="22">
        <f t="shared" si="2"/>
        <v>1.7434620174346202E-4</v>
      </c>
      <c r="J17" s="24">
        <f t="shared" ref="J17:J25" si="17">IF(I$32&lt;=1+I131,I17,B17*H17+J$33*(I17-B17*H17))</f>
        <v>1.7434620174346202E-4</v>
      </c>
      <c r="K17" s="22">
        <f t="shared" si="4"/>
        <v>8.7173100871731002E-4</v>
      </c>
      <c r="L17" s="22">
        <f t="shared" si="5"/>
        <v>1.7434620174346202E-4</v>
      </c>
      <c r="M17" s="226">
        <f t="shared" si="6"/>
        <v>1.7434620174346202E-4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45498.6354841395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6.973848069738481E-4</v>
      </c>
      <c r="Z17" s="156">
        <f>Poor!Z17</f>
        <v>0.29409999999999997</v>
      </c>
      <c r="AA17" s="121">
        <f t="shared" si="16"/>
        <v>2.0510087173100872E-4</v>
      </c>
      <c r="AB17" s="156">
        <f>Poor!AB17</f>
        <v>0.17649999999999999</v>
      </c>
      <c r="AC17" s="121">
        <f t="shared" si="7"/>
        <v>1.2308841843088419E-4</v>
      </c>
      <c r="AD17" s="156">
        <f>Poor!AD17</f>
        <v>0.23530000000000001</v>
      </c>
      <c r="AE17" s="121">
        <f t="shared" si="8"/>
        <v>1.6409464508094647E-4</v>
      </c>
      <c r="AF17" s="122">
        <f t="shared" si="10"/>
        <v>0.29410000000000003</v>
      </c>
      <c r="AG17" s="121">
        <f t="shared" si="11"/>
        <v>2.0510087173100875E-4</v>
      </c>
      <c r="AH17" s="123">
        <f t="shared" si="12"/>
        <v>1</v>
      </c>
      <c r="AI17" s="183">
        <f t="shared" si="13"/>
        <v>1.7434620174346202E-4</v>
      </c>
      <c r="AJ17" s="120">
        <f t="shared" si="14"/>
        <v>1.6409464508094644E-4</v>
      </c>
      <c r="AK17" s="119">
        <f t="shared" si="15"/>
        <v>1.8459775840597761E-4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1.626064471454693E-2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1.626064471454693E-2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3570.1311707779482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23296.894317918257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161467.4704228515</v>
      </c>
      <c r="S23" s="179">
        <f>SUM(S7:S22)</f>
        <v>71759.00404234945</v>
      </c>
      <c r="T23" s="179">
        <f>SUM(T7:T22)</f>
        <v>71901.011602477593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50927.814592990078</v>
      </c>
      <c r="S24" s="41">
        <f>IF($B$81=0,0,(SUM(($B$70*$H$70))+((1-$D$29)*$I$83))*Poor!$B$81/$B$81)</f>
        <v>50927.814592990078</v>
      </c>
      <c r="T24" s="41">
        <f>IF($B$81=0,0,(SUM(($B$70*$H$70))+((1-$D$29)*$I$83))*Poor!$B$81/$B$81)</f>
        <v>50927.814592990078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71546.347926323433</v>
      </c>
      <c r="S25" s="41">
        <f>IF($B$81=0,0,(SUM(($B$70*$H$70),($B$71*$H$71))+((1-$D$29)*$I$83))*Poor!$B$81/$B$81)</f>
        <v>71546.347926323433</v>
      </c>
      <c r="T25" s="41">
        <f>IF($B$81=0,0,(SUM(($B$70*$H$70),($B$71*$H$71))+((1-$D$29)*$I$83))*Poor!$B$81/$B$81)</f>
        <v>71546.347926323433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1.6678839352428396E-2</v>
      </c>
      <c r="C28" s="102">
        <f>IF([1]Summ!$I1066="",0,[1]Summ!$I1066)</f>
        <v>-1.6678839352428396E-2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1.0389290511567914E-2</v>
      </c>
      <c r="K28" s="22">
        <f t="shared" si="4"/>
        <v>1.6678839352428396E-2</v>
      </c>
      <c r="L28" s="22">
        <f t="shared" si="5"/>
        <v>1.6678839352428396E-2</v>
      </c>
      <c r="M28" s="225">
        <f t="shared" si="6"/>
        <v>1.0389290511567914E-2</v>
      </c>
      <c r="N28" s="230"/>
      <c r="O28" s="2"/>
      <c r="P28" s="22"/>
      <c r="U28" s="56"/>
      <c r="V28" s="56"/>
      <c r="W28" s="110"/>
      <c r="X28" s="118"/>
      <c r="Y28" s="183">
        <f t="shared" si="9"/>
        <v>4.1557162046271655E-2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2.0778581023135827E-2</v>
      </c>
      <c r="AF28" s="122">
        <f t="shared" si="10"/>
        <v>0.5</v>
      </c>
      <c r="AG28" s="121">
        <f t="shared" si="11"/>
        <v>2.0778581023135827E-2</v>
      </c>
      <c r="AH28" s="123">
        <f t="shared" si="12"/>
        <v>1</v>
      </c>
      <c r="AI28" s="183">
        <f t="shared" si="13"/>
        <v>1.0389290511567914E-2</v>
      </c>
      <c r="AJ28" s="120">
        <f t="shared" si="14"/>
        <v>0</v>
      </c>
      <c r="AK28" s="119">
        <f t="shared" si="15"/>
        <v>2.0778581023135827E-2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0.19525712727272729</v>
      </c>
      <c r="C29" s="102">
        <f>IF([1]Summ!$I1067="",0,[1]Summ!$I1067)</f>
        <v>2.9379646669269802E-2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0.20633611896687609</v>
      </c>
      <c r="K29" s="22">
        <f t="shared" si="4"/>
        <v>0.19525712727272729</v>
      </c>
      <c r="L29" s="22">
        <f t="shared" si="5"/>
        <v>0.19525712727272729</v>
      </c>
      <c r="M29" s="225">
        <f t="shared" si="6"/>
        <v>0.20633611896687609</v>
      </c>
      <c r="N29" s="230"/>
      <c r="P29" s="22"/>
      <c r="V29" s="56"/>
      <c r="W29" s="110"/>
      <c r="X29" s="118"/>
      <c r="Y29" s="183">
        <f t="shared" si="9"/>
        <v>0.82534447586750437</v>
      </c>
      <c r="Z29" s="156">
        <f>Poor!Z29</f>
        <v>0.25</v>
      </c>
      <c r="AA29" s="121">
        <f t="shared" si="16"/>
        <v>0.20633611896687609</v>
      </c>
      <c r="AB29" s="156">
        <f>Poor!AB29</f>
        <v>0.25</v>
      </c>
      <c r="AC29" s="121">
        <f t="shared" si="7"/>
        <v>0.20633611896687609</v>
      </c>
      <c r="AD29" s="156">
        <f>Poor!AD29</f>
        <v>0.25</v>
      </c>
      <c r="AE29" s="121">
        <f t="shared" si="8"/>
        <v>0.20633611896687609</v>
      </c>
      <c r="AF29" s="122">
        <f t="shared" si="10"/>
        <v>0.25</v>
      </c>
      <c r="AG29" s="121">
        <f t="shared" si="11"/>
        <v>0.20633611896687609</v>
      </c>
      <c r="AH29" s="123">
        <f t="shared" si="12"/>
        <v>1</v>
      </c>
      <c r="AI29" s="183">
        <f t="shared" si="13"/>
        <v>0.20633611896687609</v>
      </c>
      <c r="AJ29" s="120">
        <f t="shared" si="14"/>
        <v>0.20633611896687609</v>
      </c>
      <c r="AK29" s="119">
        <f t="shared" si="15"/>
        <v>0.20633611896687609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4.7581024804505319</v>
      </c>
      <c r="E30" s="75">
        <f>Poor!E30</f>
        <v>1</v>
      </c>
      <c r="H30" s="96">
        <f>(E30*F$7/F$9)</f>
        <v>1</v>
      </c>
      <c r="I30" s="29">
        <f>IF(E30&gt;=1,I119-I124,MIN(I119-I124,B30*H30))</f>
        <v>1.3044868352976355</v>
      </c>
      <c r="J30" s="232">
        <f>IF(I$32&lt;=1,I30,1-SUM(J6:J29))</f>
        <v>0.53310622178670797</v>
      </c>
      <c r="K30" s="22">
        <f t="shared" si="4"/>
        <v>0.70110216687422167</v>
      </c>
      <c r="L30" s="22">
        <f>IF(L124=L119,0,IF(K30="",0,(L119-L124)/(B119-B124)*K30))</f>
        <v>0.19190160301002809</v>
      </c>
      <c r="M30" s="175">
        <f t="shared" si="6"/>
        <v>0.53310622178670797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2.1324248871468319</v>
      </c>
      <c r="Z30" s="122">
        <f>IF($Y30=0,0,AA30/($Y$30))</f>
        <v>0.19154176331024794</v>
      </c>
      <c r="AA30" s="187">
        <f>IF(AA79*4/$I$84+SUM(AA6:AA29)&lt;1,AA79*4/$I$84,1-SUM(AA6:AA29))</f>
        <v>0.40844842301076068</v>
      </c>
      <c r="AB30" s="122">
        <f>IF($Y30=0,0,AC30/($Y$30))</f>
        <v>0.29465424791099443</v>
      </c>
      <c r="AC30" s="187">
        <f>IF(AC79*4/$I$84+SUM(AC6:AC29)&lt;1,AC79*4/$I$84,1-SUM(AC6:AC29))</f>
        <v>0.62832805134893688</v>
      </c>
      <c r="AD30" s="122">
        <f>IF($Y30=0,0,AE30/($Y$30))</f>
        <v>0.27836415274343018</v>
      </c>
      <c r="AE30" s="187">
        <f>IF(AE79*4/$I$84+SUM(AE6:AE29)&lt;1,AE79*4/$I$84,1-SUM(AE6:AE29))</f>
        <v>0.5935906469996326</v>
      </c>
      <c r="AF30" s="122">
        <f>IF($Y30=0,0,AG30/($Y$30))</f>
        <v>0.26594153353953082</v>
      </c>
      <c r="AG30" s="187">
        <f>IF(AG79*4/$I$84+SUM(AG6:AG29)&lt;1,AG79*4/$I$84,1-SUM(AG6:AG29))</f>
        <v>0.56710034464568937</v>
      </c>
      <c r="AH30" s="123">
        <f t="shared" si="12"/>
        <v>1.0305016975042034</v>
      </c>
      <c r="AI30" s="183">
        <f t="shared" si="13"/>
        <v>0.54936686650125488</v>
      </c>
      <c r="AJ30" s="120">
        <f t="shared" si="14"/>
        <v>0.51838823717984872</v>
      </c>
      <c r="AK30" s="119">
        <f t="shared" si="15"/>
        <v>0.58034549582266104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0.3478127658362955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1.460762897792669</v>
      </c>
      <c r="C32" s="77">
        <f>SUM(C6:C31)</f>
        <v>2.1955564477488976E-2</v>
      </c>
      <c r="D32" s="24">
        <f>SUM(D6:D30)</f>
        <v>5.5397187758464685</v>
      </c>
      <c r="E32" s="2"/>
      <c r="F32" s="2"/>
      <c r="H32" s="17"/>
      <c r="I32" s="22">
        <f>SUM(I6:I30)</f>
        <v>1.7822961753870823</v>
      </c>
      <c r="J32" s="17"/>
      <c r="L32" s="22">
        <f>SUM(L6:L30)</f>
        <v>0.6521872341637045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40709.743883973977</v>
      </c>
      <c r="T32" s="235">
        <f t="shared" si="24"/>
        <v>40567.736323845835</v>
      </c>
      <c r="U32" s="56"/>
      <c r="V32" s="56"/>
      <c r="W32" s="110"/>
      <c r="X32" s="118"/>
      <c r="Y32" s="115">
        <f>SUM(Y6:Y31)</f>
        <v>3.9349574211418124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0.37709751307993383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0.10088555094720322</v>
      </c>
      <c r="L37" s="22">
        <f t="shared" ref="L37" si="28">(K37*H37)</f>
        <v>5.9522475058849895E-2</v>
      </c>
      <c r="M37" s="24">
        <f>J37/B$65</f>
        <v>5.9522475058849902E-2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0.12617657476379285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669.99761199574004</v>
      </c>
      <c r="AD37" s="122">
        <f>IF($J37=0,0,AE37/($J37))</f>
        <v>5.797025166445928E-2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307.82203633827879</v>
      </c>
      <c r="AF37" s="122">
        <f t="shared" ref="AF37:AF64" si="29">1-SUM(Z37,AB37,AD37)</f>
        <v>0.8158531735717478</v>
      </c>
      <c r="AG37" s="147">
        <f>$J37*AF37</f>
        <v>4332.1803516659811</v>
      </c>
      <c r="AH37" s="123">
        <f>SUM(Z37,AB37,AD37,AF37)</f>
        <v>1</v>
      </c>
      <c r="AI37" s="112">
        <f>SUM(AA37,AC37,AE37,AG37)</f>
        <v>5310</v>
      </c>
      <c r="AJ37" s="148">
        <f>(AA37+AC37)</f>
        <v>669.99761199574004</v>
      </c>
      <c r="AK37" s="147">
        <f>(AE37+AG37)</f>
        <v>4640.00238800426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525.93282476893535</v>
      </c>
      <c r="K38" s="40">
        <f t="shared" ref="K38:K64" si="33">(B38/B$65)</f>
        <v>8.4071292456002686E-3</v>
      </c>
      <c r="L38" s="22">
        <f t="shared" ref="L38:L64" si="34">(K38*H38)</f>
        <v>4.9602062549041585E-3</v>
      </c>
      <c r="M38" s="24">
        <f t="shared" ref="M38:M64" si="35">J38/B$65</f>
        <v>5.8954469764481042E-3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0.12617657476379285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66.360402385190341</v>
      </c>
      <c r="AD38" s="122">
        <f>IF($J38=0,0,AE38/($J38))</f>
        <v>5.797025166445928E-2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30.488458210455146</v>
      </c>
      <c r="AF38" s="122">
        <f t="shared" si="29"/>
        <v>0.8158531735717478</v>
      </c>
      <c r="AG38" s="147">
        <f t="shared" ref="AG38:AG64" si="36">$J38*AF38</f>
        <v>429.08396417328981</v>
      </c>
      <c r="AH38" s="123">
        <f t="shared" ref="AH38:AI58" si="37">SUM(Z38,AB38,AD38,AF38)</f>
        <v>1</v>
      </c>
      <c r="AI38" s="112">
        <f t="shared" si="37"/>
        <v>525.93282476893535</v>
      </c>
      <c r="AJ38" s="148">
        <f t="shared" ref="AJ38:AJ64" si="38">(AA38+AC38)</f>
        <v>66.360402385190341</v>
      </c>
      <c r="AK38" s="147">
        <f t="shared" ref="AK38:AK64" si="39">(AE38+AG38)</f>
        <v>459.57242238374494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0.30736464521914586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58744.95</v>
      </c>
      <c r="J65" s="39">
        <f>SUM(J37:J64)</f>
        <v>58607.132824768923</v>
      </c>
      <c r="K65" s="40">
        <f>SUM(K37:K64)</f>
        <v>1</v>
      </c>
      <c r="L65" s="22">
        <f>SUM(L37:L64)</f>
        <v>0.65602174644098199</v>
      </c>
      <c r="M65" s="24">
        <f>SUM(M37:M64)</f>
        <v>0.65695698716252582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13192.799999999997</v>
      </c>
      <c r="AB65" s="137"/>
      <c r="AC65" s="153">
        <f>SUM(AC37:AC64)</f>
        <v>13929.158014380928</v>
      </c>
      <c r="AD65" s="137"/>
      <c r="AE65" s="153">
        <f>SUM(AE37:AE64)</f>
        <v>13531.110494548731</v>
      </c>
      <c r="AF65" s="137"/>
      <c r="AG65" s="153">
        <f>SUM(AG37:AG64)</f>
        <v>17954.06431583927</v>
      </c>
      <c r="AH65" s="137"/>
      <c r="AI65" s="153">
        <f>SUM(AI37:AI64)</f>
        <v>58607.132824768923</v>
      </c>
      <c r="AJ65" s="153">
        <f>SUM(AJ37:AJ64)</f>
        <v>27121.958014380925</v>
      </c>
      <c r="AK65" s="153">
        <f>SUM(AK37:AK64)</f>
        <v>31485.174810388002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26917.195005117639</v>
      </c>
      <c r="J70" s="51">
        <f t="shared" ref="J70:J77" si="44">J124*I$83</f>
        <v>26917.195005117639</v>
      </c>
      <c r="K70" s="40">
        <f>B70/B$76</f>
        <v>0.21552032127338097</v>
      </c>
      <c r="L70" s="22">
        <f t="shared" ref="L70:L75" si="45">(L124*G$37*F$9/F$7)/B$130</f>
        <v>0.30172844978273333</v>
      </c>
      <c r="M70" s="24">
        <f>J70/B$76</f>
        <v>0.30172844978273333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6729.2987512794098</v>
      </c>
      <c r="AB70" s="156">
        <f>Poor!AB70</f>
        <v>0.25</v>
      </c>
      <c r="AC70" s="147">
        <f>$J70*AB70</f>
        <v>6729.2987512794098</v>
      </c>
      <c r="AD70" s="156">
        <f>Poor!AD70</f>
        <v>0.25</v>
      </c>
      <c r="AE70" s="147">
        <f>$J70*AD70</f>
        <v>6729.2987512794098</v>
      </c>
      <c r="AF70" s="156">
        <f>Poor!AF70</f>
        <v>0.25</v>
      </c>
      <c r="AG70" s="147">
        <f>$J70*AF70</f>
        <v>6729.2987512794098</v>
      </c>
      <c r="AH70" s="155">
        <f>SUM(Z70,AB70,AD70,AF70)</f>
        <v>1</v>
      </c>
      <c r="AI70" s="147">
        <f>SUM(AA70,AC70,AE70,AG70)</f>
        <v>26917.195005117639</v>
      </c>
      <c r="AJ70" s="148">
        <f>(AA70+AC70)</f>
        <v>13458.59750255882</v>
      </c>
      <c r="AK70" s="147">
        <f>(AE70+AG70)</f>
        <v>13458.59750255882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126.17046993236087</v>
      </c>
      <c r="K72" s="40">
        <f t="shared" si="47"/>
        <v>0.3498710906849008</v>
      </c>
      <c r="L72" s="22">
        <f t="shared" si="45"/>
        <v>9.379755033885108E-2</v>
      </c>
      <c r="M72" s="24">
        <f t="shared" si="48"/>
        <v>1.4143085969326407E-3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31827.754994882358</v>
      </c>
      <c r="J74" s="51">
        <f t="shared" si="44"/>
        <v>13007.087349718931</v>
      </c>
      <c r="K74" s="40">
        <f>B74/B$76</f>
        <v>0.11621177416029714</v>
      </c>
      <c r="L74" s="22">
        <f t="shared" si="45"/>
        <v>5.2484536813736667E-2</v>
      </c>
      <c r="M74" s="24">
        <f>J74/B$76</f>
        <v>0.1458030192771991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4680.3117505255213</v>
      </c>
      <c r="AB74" s="156"/>
      <c r="AC74" s="147">
        <f>AC30*$I$84/4</f>
        <v>7199.8592631015172</v>
      </c>
      <c r="AD74" s="156"/>
      <c r="AE74" s="147">
        <f>AE30*$I$84/4</f>
        <v>6801.8117432693207</v>
      </c>
      <c r="AF74" s="156"/>
      <c r="AG74" s="147">
        <f>AG30*$I$84/4</f>
        <v>6498.2657717407001</v>
      </c>
      <c r="AH74" s="155"/>
      <c r="AI74" s="147">
        <f>SUM(AA74,AC74,AE74,AG74)</f>
        <v>25180.248528637057</v>
      </c>
      <c r="AJ74" s="148">
        <f>(AA74+AC74)</f>
        <v>11880.171013627038</v>
      </c>
      <c r="AK74" s="147">
        <f>(AE74+AG74)</f>
        <v>13300.07751501002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11058.179766361567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0.12395672868917798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9548.8303060880426</v>
      </c>
      <c r="AB75" s="158"/>
      <c r="AC75" s="149">
        <f>AA75+AC65-SUM(AC70,AC74)</f>
        <v>9548.8303060880426</v>
      </c>
      <c r="AD75" s="158"/>
      <c r="AE75" s="149">
        <f>AC75+AE65-SUM(AE70,AE74)</f>
        <v>9548.8303060880426</v>
      </c>
      <c r="AF75" s="158"/>
      <c r="AG75" s="149">
        <f>IF(SUM(AG6:AG29)+((AG65-AG70-$J$75)*4/I$83)&lt;1,0,AG65-AG70-$J$75-(1-SUM(AG6:AG29))*I$83/4)</f>
        <v>7765.6408078929762</v>
      </c>
      <c r="AH75" s="134"/>
      <c r="AI75" s="149">
        <f>AI76-SUM(AI70,AI74)</f>
        <v>6509.6892910142342</v>
      </c>
      <c r="AJ75" s="151">
        <f>AJ76-SUM(AJ70,AJ74)</f>
        <v>1783.1894981950682</v>
      </c>
      <c r="AK75" s="149">
        <f>AJ75+AK76-SUM(AK70,AK74)</f>
        <v>6509.6892910142305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58744.95</v>
      </c>
      <c r="J76" s="51">
        <f t="shared" si="44"/>
        <v>58607.132824768931</v>
      </c>
      <c r="K76" s="40">
        <f>SUM(K70:K75)</f>
        <v>0.99999999999999989</v>
      </c>
      <c r="L76" s="22">
        <f>SUM(L70:L75)</f>
        <v>0.65602174644098188</v>
      </c>
      <c r="M76" s="24">
        <f>SUM(M70:M75)</f>
        <v>0.65695698716252582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13192.799999999997</v>
      </c>
      <c r="AB76" s="137"/>
      <c r="AC76" s="153">
        <f>AC65</f>
        <v>13929.158014380928</v>
      </c>
      <c r="AD76" s="137"/>
      <c r="AE76" s="153">
        <f>AE65</f>
        <v>13531.110494548731</v>
      </c>
      <c r="AF76" s="137"/>
      <c r="AG76" s="153">
        <f>AG65</f>
        <v>17954.06431583927</v>
      </c>
      <c r="AH76" s="137"/>
      <c r="AI76" s="153">
        <f>SUM(AA76,AC76,AE76,AG76)</f>
        <v>58607.132824768931</v>
      </c>
      <c r="AJ76" s="154">
        <f>SUM(AA76,AC76)</f>
        <v>27121.958014380925</v>
      </c>
      <c r="AK76" s="154">
        <f>SUM(AE76,AG76)</f>
        <v>31485.174810388002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18556.679999999997</v>
      </c>
      <c r="J77" s="100">
        <f t="shared" si="44"/>
        <v>0</v>
      </c>
      <c r="K77" s="40"/>
      <c r="L77" s="22">
        <f>-(L131*G$37*F$9/F$7)/B$130</f>
        <v>-0.11421365916680971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7765.6408078929762</v>
      </c>
      <c r="AB78" s="112"/>
      <c r="AC78" s="112">
        <f>IF(AA75&lt;0,0,AA75)</f>
        <v>9548.8303060880426</v>
      </c>
      <c r="AD78" s="112"/>
      <c r="AE78" s="112">
        <f>AC75</f>
        <v>9548.8303060880426</v>
      </c>
      <c r="AF78" s="112"/>
      <c r="AG78" s="112">
        <f>AE75</f>
        <v>9548.8303060880426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14229.142056613564</v>
      </c>
      <c r="AB79" s="112"/>
      <c r="AC79" s="112">
        <f>AA79-AA74+AC65-AC70</f>
        <v>16748.689569189559</v>
      </c>
      <c r="AD79" s="112"/>
      <c r="AE79" s="112">
        <f>AC79-AC74+AE65-AE70</f>
        <v>16350.642049357364</v>
      </c>
      <c r="AF79" s="112"/>
      <c r="AG79" s="112">
        <f>AE79-AE74+AG65-AG70</f>
        <v>20773.595870647903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11458.758283422769</v>
      </c>
      <c r="AB83" s="112"/>
      <c r="AC83" s="165">
        <f>$I$84*AB82/4</f>
        <v>11458.758283422769</v>
      </c>
      <c r="AD83" s="112"/>
      <c r="AE83" s="165">
        <f>$I$84*AD82/4</f>
        <v>11458.758283422769</v>
      </c>
      <c r="AF83" s="112"/>
      <c r="AG83" s="165">
        <f>$I$84*AF82/4</f>
        <v>11458.758283422769</v>
      </c>
      <c r="AH83" s="165">
        <f>SUM(AA83,AC83,AE83,AG83)</f>
        <v>45835.033133691075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30691.924302357977</v>
      </c>
      <c r="C84" s="46"/>
      <c r="D84" s="236"/>
      <c r="E84" s="64"/>
      <c r="F84" s="64"/>
      <c r="G84" s="64"/>
      <c r="H84" s="237">
        <f>IF(B84=0,0,I84/B84)</f>
        <v>1.4933906614050163</v>
      </c>
      <c r="I84" s="235">
        <f>(B70*H70)+((1-(D29*H29))*I83)</f>
        <v>45835.033133691075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0.3575757575757576</v>
      </c>
      <c r="I91" s="22">
        <f t="shared" ref="I91" si="52">(D91*H91)</f>
        <v>0.21763473724565935</v>
      </c>
      <c r="J91" s="24">
        <f>IF(I$32&lt;=1+I$131,I91,L91+J$33*(I91-L91))</f>
        <v>0.21763473724565935</v>
      </c>
      <c r="K91" s="22">
        <f t="shared" ref="K91" si="53">(B91)</f>
        <v>0.60863951941582695</v>
      </c>
      <c r="L91" s="22">
        <f t="shared" ref="L91" si="54">(K91*H91)</f>
        <v>0.21763473724565935</v>
      </c>
      <c r="M91" s="228">
        <f t="shared" si="49"/>
        <v>0.21763473724565935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0.3575757575757576</v>
      </c>
      <c r="I92" s="22">
        <f t="shared" ref="I92:I118" si="58">(D92*H92)</f>
        <v>2.7204342155707419E-2</v>
      </c>
      <c r="J92" s="24">
        <f t="shared" ref="J92:J118" si="59">IF(I$32&lt;=1+I$131,I92,L92+J$33*(I92-L92))</f>
        <v>2.1555791361102573E-2</v>
      </c>
      <c r="K92" s="22">
        <f t="shared" ref="K92:K118" si="60">(B92)</f>
        <v>5.0719959951318914E-2</v>
      </c>
      <c r="L92" s="22">
        <f t="shared" ref="L92:L118" si="61">(K92*H92)</f>
        <v>1.8136228103804948E-2</v>
      </c>
      <c r="M92" s="228">
        <f t="shared" ref="M92:M118" si="62">(J92)</f>
        <v>2.1555791361102573E-2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1.8543217358202195</v>
      </c>
      <c r="L101" s="22">
        <f t="shared" si="61"/>
        <v>0</v>
      </c>
      <c r="M101" s="228">
        <f t="shared" si="6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2.4077103121957433</v>
      </c>
      <c r="J119" s="24">
        <f>SUM(J91:J118)</f>
        <v>2.4020617614011384</v>
      </c>
      <c r="K119" s="22">
        <f>SUM(K91:K118)</f>
        <v>6.0329701696762132</v>
      </c>
      <c r="L119" s="22">
        <f>SUM(L91:L118)</f>
        <v>2.3986421981438406</v>
      </c>
      <c r="M119" s="57">
        <f t="shared" si="49"/>
        <v>2.4020617614011384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1.3002276692013413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1.1032234768981077</v>
      </c>
      <c r="J124" s="238">
        <f>IF(SUMPRODUCT($B$124:$B124,$H$124:$H124)&lt;J$119,($B124*$H124),J$119)</f>
        <v>1.1032234768981077</v>
      </c>
      <c r="K124" s="22">
        <f>(B124)</f>
        <v>1.3002276692013413</v>
      </c>
      <c r="L124" s="29">
        <f>IF(SUMPRODUCT($B$124:$B124,$H$124:$H124)&lt;L$119,($B124*$H124),L$119)</f>
        <v>1.1032234768981077</v>
      </c>
      <c r="M124" s="57">
        <f t="shared" si="63"/>
        <v>1.1032234768981077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5.1712009551583282E-3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0.34295625647454031</v>
      </c>
      <c r="M126" s="57">
        <f t="shared" si="65"/>
        <v>5.1712009551583282E-3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1.3044868352976355</v>
      </c>
      <c r="J128" s="229">
        <f>(J30)</f>
        <v>0.53310622178670797</v>
      </c>
      <c r="K128" s="22">
        <f>(B128)</f>
        <v>0.70110216687422167</v>
      </c>
      <c r="L128" s="22">
        <f>IF(L124=L119,0,(L119-L124)/(B119-B124)*K128)</f>
        <v>0.19190160301002809</v>
      </c>
      <c r="M128" s="57">
        <f t="shared" si="63"/>
        <v>0.53310622178670797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0.74782724651245847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0.74782724651245847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2.4077103121957433</v>
      </c>
      <c r="J130" s="229">
        <f>(J119)</f>
        <v>2.4020617614011384</v>
      </c>
      <c r="K130" s="22">
        <f>(B130)</f>
        <v>6.0329701696762132</v>
      </c>
      <c r="L130" s="22">
        <f>(L119)</f>
        <v>2.3986421981438406</v>
      </c>
      <c r="M130" s="57">
        <f t="shared" si="63"/>
        <v>2.4020617614011384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0.76056086176116411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0.4176046052866238</v>
      </c>
      <c r="M131" s="238">
        <f>IF(I131&lt;SUM(M126:M127),0,I131-(SUM(M126:M127)))</f>
        <v>0.75538966080600578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3.1517271033623909E-2</v>
      </c>
      <c r="J6" s="24">
        <f t="shared" ref="J6:J13" si="3">IF(I$32&lt;=1+I$131,I6,B6*H6+J$33*(I6-B6*H6))</f>
        <v>3.1517271033623909E-2</v>
      </c>
      <c r="K6" s="22">
        <f t="shared" ref="K6:K31" si="4">B6</f>
        <v>0.15758635516811953</v>
      </c>
      <c r="L6" s="22">
        <f t="shared" ref="L6:L29" si="5">IF(K6="","",K6*H6)</f>
        <v>3.1517271033623909E-2</v>
      </c>
      <c r="M6" s="177">
        <f t="shared" ref="M6:M31" si="6">J6</f>
        <v>3.1517271033623909E-2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0.12606908413449563</v>
      </c>
      <c r="Z6" s="156">
        <f>Poor!Z6</f>
        <v>0.17</v>
      </c>
      <c r="AA6" s="121">
        <f>$M6*Z6*4</f>
        <v>2.1431744302864261E-2</v>
      </c>
      <c r="AB6" s="156">
        <f>Poor!AB6</f>
        <v>0.17</v>
      </c>
      <c r="AC6" s="121">
        <f t="shared" ref="AC6:AC29" si="7">$M6*AB6*4</f>
        <v>2.1431744302864261E-2</v>
      </c>
      <c r="AD6" s="156">
        <f>Poor!AD6</f>
        <v>0.33</v>
      </c>
      <c r="AE6" s="121">
        <f t="shared" ref="AE6:AE29" si="8">$M6*AD6*4</f>
        <v>4.160279776438356E-2</v>
      </c>
      <c r="AF6" s="122">
        <f>1-SUM(Z6,AB6,AD6)</f>
        <v>0.32999999999999996</v>
      </c>
      <c r="AG6" s="121">
        <f>$M6*AF6*4</f>
        <v>4.1602797764383553E-2</v>
      </c>
      <c r="AH6" s="123">
        <f>SUM(Z6,AB6,AD6,AF6)</f>
        <v>1</v>
      </c>
      <c r="AI6" s="183">
        <f>SUM(AA6,AC6,AE6,AG6)/4</f>
        <v>3.1517271033623909E-2</v>
      </c>
      <c r="AJ6" s="120">
        <f>(AA6+AC6)/2</f>
        <v>2.1431744302864261E-2</v>
      </c>
      <c r="AK6" s="119">
        <f>(AE6+AG6)/2</f>
        <v>4.1602797764383553E-2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1.5766977833125778E-2</v>
      </c>
      <c r="J7" s="24">
        <f t="shared" si="3"/>
        <v>1.5766977833125778E-2</v>
      </c>
      <c r="K7" s="22">
        <f t="shared" si="4"/>
        <v>7.8834889165628891E-2</v>
      </c>
      <c r="L7" s="22">
        <f t="shared" si="5"/>
        <v>1.5766977833125778E-2</v>
      </c>
      <c r="M7" s="177">
        <f t="shared" si="6"/>
        <v>1.5766977833125778E-2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9195.8994440494371</v>
      </c>
      <c r="S7" s="223">
        <f>IF($B$81=0,0,(SUMIF($N$6:$N$28,$U7,L$6:L$28)+SUMIF($N$91:$N$118,$U7,L$91:L$118))*$I$83*Poor!$B$81/$B$81)</f>
        <v>2673.4192849141027</v>
      </c>
      <c r="T7" s="223">
        <f>IF($B$81=0,0,(SUMIF($N$6:$N$28,$U7,M$6:M$28)+SUMIF($N$91:$N$118,$U7,M$91:M$118))*$I$83*Poor!$B$81/$B$81)</f>
        <v>5389.5756984072195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6.3067911332503113E-2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6.3067911332503113E-2</v>
      </c>
      <c r="AH7" s="123">
        <f t="shared" ref="AH7:AH30" si="12">SUM(Z7,AB7,AD7,AF7)</f>
        <v>1</v>
      </c>
      <c r="AI7" s="183">
        <f t="shared" ref="AI7:AI30" si="13">SUM(AA7,AC7,AE7,AG7)/4</f>
        <v>1.5766977833125778E-2</v>
      </c>
      <c r="AJ7" s="120">
        <f t="shared" ref="AJ7:AJ31" si="14">(AA7+AC7)/2</f>
        <v>0</v>
      </c>
      <c r="AK7" s="119">
        <f t="shared" ref="AK7:AK31" si="15">(AE7+AG7)/2</f>
        <v>3.1533955666251556E-2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1.2024666874221671E-2</v>
      </c>
      <c r="J8" s="24">
        <f t="shared" si="3"/>
        <v>1.2024666874221671E-2</v>
      </c>
      <c r="K8" s="22">
        <f t="shared" si="4"/>
        <v>6.0123334371108353E-2</v>
      </c>
      <c r="L8" s="22">
        <f t="shared" si="5"/>
        <v>1.2024666874221671E-2</v>
      </c>
      <c r="M8" s="225">
        <f t="shared" si="6"/>
        <v>1.2024666874221671E-2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27030.370971430802</v>
      </c>
      <c r="S8" s="223">
        <f>IF($B$81=0,0,(SUMIF($N$6:$N$28,$U8,L$6:L$28)+SUMIF($N$91:$N$118,$U8,L$91:L$118))*$I$83*Poor!$B$81/$B$81)</f>
        <v>5627.9999999999991</v>
      </c>
      <c r="T8" s="223">
        <f>IF($B$81=0,0,(SUMIF($N$6:$N$28,$U8,M$6:M$28)+SUMIF($N$91:$N$118,$U8,M$91:M$118))*$I$83*Poor!$B$81/$B$81)</f>
        <v>4299.045753970523</v>
      </c>
      <c r="U8" s="224">
        <v>2</v>
      </c>
      <c r="V8" s="56"/>
      <c r="W8" s="115"/>
      <c r="X8" s="118">
        <f>Poor!X8</f>
        <v>1</v>
      </c>
      <c r="Y8" s="183">
        <f t="shared" si="9"/>
        <v>4.8098667496886682E-2</v>
      </c>
      <c r="Z8" s="125">
        <f>IF($Y8=0,0,AA8/$Y8)</f>
        <v>0.75530169721983365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3.6329005194410957E-2</v>
      </c>
      <c r="AB8" s="125">
        <f>IF($Y8=0,0,AC8/$Y8)</f>
        <v>0.24469830278016638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1.1769662302475725E-2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1.2024666874221671E-2</v>
      </c>
      <c r="AJ8" s="120">
        <f t="shared" si="14"/>
        <v>2.4049333748443341E-2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7276.1772839393134</v>
      </c>
      <c r="S9" s="223">
        <f>IF($B$81=0,0,(SUMIF($N$6:$N$28,$U9,L$6:L$28)+SUMIF($N$91:$N$118,$U9,L$91:L$118))*$I$83*Poor!$B$81/$B$81)</f>
        <v>1607.8435239717694</v>
      </c>
      <c r="T9" s="223">
        <f>IF($B$81=0,0,(SUMIF($N$6:$N$28,$U9,M$6:M$28)+SUMIF($N$91:$N$118,$U9,M$91:M$118))*$I$83*Poor!$B$81/$B$81)</f>
        <v>1607.8435239717694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0.75530169721983365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1.7120171803649564E-2</v>
      </c>
      <c r="AB9" s="125">
        <f>IF($Y9=0,0,AC9/$Y9)</f>
        <v>0.24469830278016635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5.5464948630171047E-3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0.3</v>
      </c>
      <c r="H10" s="24">
        <f t="shared" si="1"/>
        <v>0.3</v>
      </c>
      <c r="I10" s="22">
        <f t="shared" si="2"/>
        <v>0.35487431506849315</v>
      </c>
      <c r="J10" s="24">
        <f t="shared" si="3"/>
        <v>0.16653954950145466</v>
      </c>
      <c r="K10" s="22">
        <f t="shared" si="4"/>
        <v>0.23658287671232875</v>
      </c>
      <c r="L10" s="22">
        <f t="shared" si="5"/>
        <v>7.0974863013698625E-2</v>
      </c>
      <c r="M10" s="225">
        <f t="shared" si="6"/>
        <v>0.16653954950145466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0.66615819800581866</v>
      </c>
      <c r="Z10" s="125">
        <f>IF($Y10=0,0,AA10/$Y10)</f>
        <v>0.75530169721983376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0.50315041757070089</v>
      </c>
      <c r="AB10" s="125">
        <f>IF($Y10=0,0,AC10/$Y10)</f>
        <v>0.24469830278016627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0.16300778043511777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0.16653954950145466</v>
      </c>
      <c r="AJ10" s="120">
        <f t="shared" si="14"/>
        <v>0.33307909900290933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0.2</v>
      </c>
      <c r="H11" s="24">
        <f t="shared" si="1"/>
        <v>0.2</v>
      </c>
      <c r="I11" s="22">
        <f t="shared" si="2"/>
        <v>1.4140226151930264E-2</v>
      </c>
      <c r="J11" s="24">
        <f t="shared" si="3"/>
        <v>1.4140226151930264E-2</v>
      </c>
      <c r="K11" s="22">
        <f t="shared" si="4"/>
        <v>7.0701130759651315E-2</v>
      </c>
      <c r="L11" s="22">
        <f t="shared" si="5"/>
        <v>1.4140226151930264E-2</v>
      </c>
      <c r="M11" s="225">
        <f t="shared" si="6"/>
        <v>1.4140226151930264E-2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50775.282487770564</v>
      </c>
      <c r="S11" s="223">
        <f>IF($B$81=0,0,(SUMIF($N$6:$N$28,$U11,L$6:L$28)+SUMIF($N$91:$N$118,$U11,L$91:L$118))*$I$83*Poor!$B$81/$B$81)</f>
        <v>20060</v>
      </c>
      <c r="T11" s="223">
        <f>IF($B$81=0,0,(SUMIF($N$6:$N$28,$U11,M$6:M$28)+SUMIF($N$91:$N$118,$U11,M$91:M$118))*$I$83*Poor!$B$81/$B$81)</f>
        <v>21077.838247576401</v>
      </c>
      <c r="U11" s="224">
        <v>5</v>
      </c>
      <c r="V11" s="56"/>
      <c r="W11" s="115"/>
      <c r="X11" s="118">
        <f>Poor!X11</f>
        <v>1</v>
      </c>
      <c r="Y11" s="183">
        <f t="shared" si="9"/>
        <v>5.6560904607721056E-2</v>
      </c>
      <c r="Z11" s="125">
        <f>IF($Y11=0,0,AA11/$Y11)</f>
        <v>0.75530169721983376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4.2720547246500831E-2</v>
      </c>
      <c r="AB11" s="125">
        <f>IF($Y11=0,0,AC11/$Y11)</f>
        <v>0.24469830278016622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1.3840357361220225E-2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1.4140226151930264E-2</v>
      </c>
      <c r="AJ11" s="120">
        <f t="shared" si="14"/>
        <v>2.8280452303860528E-2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0.2</v>
      </c>
      <c r="H12" s="24">
        <f t="shared" si="1"/>
        <v>0.2</v>
      </c>
      <c r="I12" s="22">
        <f t="shared" si="2"/>
        <v>4.9858374844333753E-3</v>
      </c>
      <c r="J12" s="24">
        <f t="shared" si="3"/>
        <v>4.3243310764499755E-3</v>
      </c>
      <c r="K12" s="22">
        <f t="shared" si="4"/>
        <v>1.9943349937733501E-2</v>
      </c>
      <c r="L12" s="22">
        <f t="shared" si="5"/>
        <v>3.9886699875467E-3</v>
      </c>
      <c r="M12" s="225">
        <f t="shared" si="6"/>
        <v>4.3243310764499755E-3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1.7297324305799902E-2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1.1589207284885935E-2</v>
      </c>
      <c r="AF12" s="122">
        <f>1-SUM(Z12,AB12,AD12)</f>
        <v>0.32999999999999996</v>
      </c>
      <c r="AG12" s="121">
        <f>$M12*AF12*4</f>
        <v>5.7081170209139671E-3</v>
      </c>
      <c r="AH12" s="123">
        <f t="shared" si="12"/>
        <v>1</v>
      </c>
      <c r="AI12" s="183">
        <f t="shared" si="13"/>
        <v>4.3243310764499755E-3</v>
      </c>
      <c r="AJ12" s="120">
        <f t="shared" si="14"/>
        <v>0</v>
      </c>
      <c r="AK12" s="119">
        <f t="shared" si="15"/>
        <v>8.648662152899951E-3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0.2</v>
      </c>
      <c r="H13" s="24">
        <f t="shared" si="1"/>
        <v>0.2</v>
      </c>
      <c r="I13" s="22">
        <f t="shared" si="2"/>
        <v>1.1992079701120798E-2</v>
      </c>
      <c r="J13" s="24">
        <f t="shared" si="3"/>
        <v>4.8322456382416485E-3</v>
      </c>
      <c r="K13" s="22">
        <f t="shared" si="4"/>
        <v>5.996039850560398E-3</v>
      </c>
      <c r="L13" s="22">
        <f t="shared" si="5"/>
        <v>1.1992079701120797E-3</v>
      </c>
      <c r="M13" s="226">
        <f t="shared" si="6"/>
        <v>4.8322456382416485E-3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94621.232306621852</v>
      </c>
      <c r="S13" s="223">
        <f>IF($B$81=0,0,(SUMIF($N$6:$N$28,$U13,L$6:L$28)+SUMIF($N$91:$N$118,$U13,L$91:L$118))*$I$83*Poor!$B$81/$B$81)</f>
        <v>44858.87999999999</v>
      </c>
      <c r="T13" s="223">
        <f>IF($B$81=0,0,(SUMIF($N$6:$N$28,$U13,M$6:M$28)+SUMIF($N$91:$N$118,$U13,M$91:M$118))*$I$83*Poor!$B$81/$B$81)</f>
        <v>44858.87999999999</v>
      </c>
      <c r="U13" s="224">
        <v>7</v>
      </c>
      <c r="V13" s="56"/>
      <c r="W13" s="110"/>
      <c r="X13" s="118"/>
      <c r="Y13" s="183">
        <f t="shared" si="9"/>
        <v>1.9328982552966594E-2</v>
      </c>
      <c r="Z13" s="156">
        <f>Poor!Z13</f>
        <v>1</v>
      </c>
      <c r="AA13" s="121">
        <f>$M13*Z13*4</f>
        <v>1.9328982552966594E-2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4.8322456382416485E-3</v>
      </c>
      <c r="AJ13" s="120">
        <f t="shared" si="14"/>
        <v>9.6644912764832971E-3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2.9327521793275219E-3</v>
      </c>
      <c r="J14" s="24">
        <f>IF(I$32&lt;=1+I131,I14,B14*H14+J$33*(I14-B14*H14))</f>
        <v>1.6357220978152716E-3</v>
      </c>
      <c r="K14" s="22">
        <f t="shared" si="4"/>
        <v>4.8879202988792031E-3</v>
      </c>
      <c r="L14" s="22">
        <f t="shared" si="5"/>
        <v>9.7758405977584062E-4</v>
      </c>
      <c r="M14" s="226">
        <f t="shared" si="6"/>
        <v>1.6357220978152716E-3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6.5428883912610862E-3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6.5428883912610862E-3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1.6357220978152716E-3</v>
      </c>
      <c r="AJ14" s="120">
        <f t="shared" si="14"/>
        <v>3.2714441956305431E-3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3.6425902864259028E-3</v>
      </c>
      <c r="L15" s="22">
        <f t="shared" si="5"/>
        <v>7.2851805728518055E-4</v>
      </c>
      <c r="M15" s="227">
        <f t="shared" si="6"/>
        <v>7.2851805728518055E-4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7168.2751747440798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2.9140722291407222E-3</v>
      </c>
      <c r="Z15" s="156">
        <f>Poor!Z15</f>
        <v>0.25</v>
      </c>
      <c r="AA15" s="121">
        <f t="shared" si="16"/>
        <v>7.2851805728518055E-4</v>
      </c>
      <c r="AB15" s="156">
        <f>Poor!AB15</f>
        <v>0.25</v>
      </c>
      <c r="AC15" s="121">
        <f t="shared" si="7"/>
        <v>7.2851805728518055E-4</v>
      </c>
      <c r="AD15" s="156">
        <f>Poor!AD15</f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0.2</v>
      </c>
      <c r="F16" s="22"/>
      <c r="H16" s="24">
        <f t="shared" si="1"/>
        <v>0.2</v>
      </c>
      <c r="I16" s="22">
        <f t="shared" si="2"/>
        <v>6.7781320049813208E-4</v>
      </c>
      <c r="J16" s="24">
        <f>IF(I$32&lt;=1+I131,I16,B16*H16+J$33*(I16-B16*H16))</f>
        <v>6.7781320049813208E-4</v>
      </c>
      <c r="K16" s="22">
        <f t="shared" si="4"/>
        <v>3.3890660024906601E-3</v>
      </c>
      <c r="L16" s="22">
        <f t="shared" si="5"/>
        <v>6.7781320049813208E-4</v>
      </c>
      <c r="M16" s="225">
        <f t="shared" si="6"/>
        <v>6.7781320049813208E-4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2.7112528019925283E-3</v>
      </c>
      <c r="AH16" s="123">
        <f t="shared" si="12"/>
        <v>1</v>
      </c>
      <c r="AI16" s="183">
        <f t="shared" si="13"/>
        <v>6.7781320049813208E-4</v>
      </c>
      <c r="AJ16" s="120">
        <f t="shared" si="14"/>
        <v>0</v>
      </c>
      <c r="AK16" s="119">
        <f t="shared" si="15"/>
        <v>1.3556264009962642E-3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0.2</v>
      </c>
      <c r="F17" s="22"/>
      <c r="H17" s="24">
        <f t="shared" si="1"/>
        <v>0.2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1.307596513075965E-3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12562.402243738999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1.0460772104607721E-3</v>
      </c>
      <c r="Z17" s="156">
        <f>Poor!Z17</f>
        <v>0.29409999999999997</v>
      </c>
      <c r="AA17" s="121">
        <f t="shared" si="16"/>
        <v>3.0765130759651308E-4</v>
      </c>
      <c r="AB17" s="156">
        <f>Poor!AB17</f>
        <v>0.17649999999999999</v>
      </c>
      <c r="AC17" s="121">
        <f t="shared" si="7"/>
        <v>1.8463262764632627E-4</v>
      </c>
      <c r="AD17" s="156">
        <f>Poor!AD17</f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211842.7579659952</v>
      </c>
      <c r="S23" s="179">
        <f>SUM(S7:S22)</f>
        <v>83706.215087774603</v>
      </c>
      <c r="T23" s="179">
        <f>SUM(T7:T22)</f>
        <v>86111.255502814645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2.1105945628835061E-2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2.1105945628835061E-2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8.4423782515340245E-2</v>
      </c>
      <c r="Z27" s="156">
        <f>Poor!Z27</f>
        <v>0.25</v>
      </c>
      <c r="AA27" s="121">
        <f t="shared" si="16"/>
        <v>2.1105945628835061E-2</v>
      </c>
      <c r="AB27" s="156">
        <f>Poor!AB27</f>
        <v>0.25</v>
      </c>
      <c r="AC27" s="121">
        <f t="shared" si="7"/>
        <v>2.1105945628835061E-2</v>
      </c>
      <c r="AD27" s="156">
        <f>Poor!AD27</f>
        <v>0.25</v>
      </c>
      <c r="AE27" s="121">
        <f t="shared" si="8"/>
        <v>2.1105945628835061E-2</v>
      </c>
      <c r="AF27" s="122">
        <f t="shared" si="10"/>
        <v>0.25</v>
      </c>
      <c r="AG27" s="121">
        <f t="shared" si="11"/>
        <v>2.1105945628835061E-2</v>
      </c>
      <c r="AH27" s="123">
        <f t="shared" si="12"/>
        <v>1</v>
      </c>
      <c r="AI27" s="183">
        <f t="shared" si="13"/>
        <v>2.1105945628835061E-2</v>
      </c>
      <c r="AJ27" s="120">
        <f t="shared" si="14"/>
        <v>2.1105945628835061E-2</v>
      </c>
      <c r="AK27" s="119">
        <f t="shared" si="15"/>
        <v>2.1105945628835061E-2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2.6606775093399756E-2</v>
      </c>
      <c r="C28" s="102">
        <f>IF([1]Summ!$K1066="",0,[1]Summ!$K1066)</f>
        <v>-2.6606775093399756E-2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1.7650547450662947E-2</v>
      </c>
      <c r="K28" s="22">
        <f t="shared" si="4"/>
        <v>2.6606775093399756E-2</v>
      </c>
      <c r="L28" s="22">
        <f t="shared" si="5"/>
        <v>2.6606775093399756E-2</v>
      </c>
      <c r="M28" s="225">
        <f t="shared" si="6"/>
        <v>1.7650547450662947E-2</v>
      </c>
      <c r="N28" s="230"/>
      <c r="O28" s="2"/>
      <c r="P28" s="22"/>
      <c r="U28" s="56"/>
      <c r="V28" s="56"/>
      <c r="W28" s="110"/>
      <c r="X28" s="118"/>
      <c r="Y28" s="183">
        <f t="shared" si="9"/>
        <v>7.0602189802651788E-2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3.5301094901325894E-2</v>
      </c>
      <c r="AF28" s="122">
        <f t="shared" si="10"/>
        <v>0.5</v>
      </c>
      <c r="AG28" s="121">
        <f t="shared" si="11"/>
        <v>3.5301094901325894E-2</v>
      </c>
      <c r="AH28" s="123">
        <f t="shared" si="12"/>
        <v>1</v>
      </c>
      <c r="AI28" s="183">
        <f t="shared" si="13"/>
        <v>1.7650547450662947E-2</v>
      </c>
      <c r="AJ28" s="120">
        <f t="shared" si="14"/>
        <v>0</v>
      </c>
      <c r="AK28" s="119">
        <f t="shared" si="15"/>
        <v>3.5301094901325894E-2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0.19778641330012453</v>
      </c>
      <c r="C29" s="102">
        <f>IF([1]Summ!$K1067="",0,[1]Summ!$K1067)</f>
        <v>2.6850360641872531E-2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0.20682463538280924</v>
      </c>
      <c r="K29" s="22">
        <f t="shared" si="4"/>
        <v>0.19778641330012453</v>
      </c>
      <c r="L29" s="22">
        <f t="shared" si="5"/>
        <v>0.19778641330012453</v>
      </c>
      <c r="M29" s="175">
        <f t="shared" si="6"/>
        <v>0.20682463538280924</v>
      </c>
      <c r="N29" s="230"/>
      <c r="P29" s="22"/>
      <c r="V29" s="56"/>
      <c r="W29" s="110"/>
      <c r="X29" s="118"/>
      <c r="Y29" s="183">
        <f t="shared" si="9"/>
        <v>0.82729854153123694</v>
      </c>
      <c r="Z29" s="156">
        <f>Poor!Z29</f>
        <v>0.25</v>
      </c>
      <c r="AA29" s="121">
        <f t="shared" si="16"/>
        <v>0.20682463538280924</v>
      </c>
      <c r="AB29" s="156">
        <f>Poor!AB29</f>
        <v>0.25</v>
      </c>
      <c r="AC29" s="121">
        <f t="shared" si="7"/>
        <v>0.20682463538280924</v>
      </c>
      <c r="AD29" s="156">
        <f>Poor!AD29</f>
        <v>0.25</v>
      </c>
      <c r="AE29" s="121">
        <f t="shared" si="8"/>
        <v>0.20682463538280924</v>
      </c>
      <c r="AF29" s="122">
        <f t="shared" si="10"/>
        <v>0.25</v>
      </c>
      <c r="AG29" s="121">
        <f t="shared" si="11"/>
        <v>0.20682463538280924</v>
      </c>
      <c r="AH29" s="123">
        <f t="shared" si="12"/>
        <v>1</v>
      </c>
      <c r="AI29" s="183">
        <f t="shared" si="13"/>
        <v>0.20682463538280924</v>
      </c>
      <c r="AJ29" s="120">
        <f t="shared" si="14"/>
        <v>0.20682463538280924</v>
      </c>
      <c r="AK29" s="119">
        <f t="shared" si="15"/>
        <v>0.20682463538280924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5.9850047863502818</v>
      </c>
      <c r="E30" s="75">
        <f>Middle!E30</f>
        <v>1</v>
      </c>
      <c r="H30" s="96">
        <f>(E30*F$7/F$9)</f>
        <v>1</v>
      </c>
      <c r="I30" s="29">
        <f>IF(E30&gt;=1,I119-I124,MIN(I119-I124,B30*H30))</f>
        <v>1.6614986699572531</v>
      </c>
      <c r="J30" s="232">
        <f>IF(I$32&lt;=1,I30,1-SUM(J6:J29))</f>
        <v>0.36535098315138337</v>
      </c>
      <c r="K30" s="22">
        <f t="shared" si="4"/>
        <v>0.46112153424657532</v>
      </c>
      <c r="L30" s="22">
        <f>IF(L124=L119,0,IF(K30="",0,(L119-L124)/(B119-B124)*K30))</f>
        <v>0.11971258186594322</v>
      </c>
      <c r="M30" s="175">
        <f t="shared" si="6"/>
        <v>0.36535098315138337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1.4614039326055335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0.28607077781002005</v>
      </c>
      <c r="AC30" s="187">
        <f>IF(AC79*4/$I$83+SUM(AC6:AC29)&lt;1,AC79*4/$I$83,1-SUM(AC6:AC29))</f>
        <v>0.41806495969508706</v>
      </c>
      <c r="AD30" s="122">
        <f>IF($Y30=0,0,AE30/($Y$30))</f>
        <v>0.37747898835672261</v>
      </c>
      <c r="AE30" s="187">
        <f>IF(AE79*4/$I$83+SUM(AE6:AE29)&lt;1,AE79*4/$I$83,1-SUM(AE6:AE29))</f>
        <v>0.55164927806047281</v>
      </c>
      <c r="AF30" s="122">
        <f>IF($Y30=0,0,AG30/($Y$30))</f>
        <v>0.33645023383325767</v>
      </c>
      <c r="AG30" s="187">
        <f>IF(AG79*4/$I$83+SUM(AG6:AG29)&lt;1,AG79*4/$I$83,1-SUM(AG6:AG29))</f>
        <v>0.49168969484997405</v>
      </c>
      <c r="AH30" s="123">
        <f t="shared" si="12"/>
        <v>1.0000000000000004</v>
      </c>
      <c r="AI30" s="183">
        <f t="shared" si="13"/>
        <v>0.36535098315138348</v>
      </c>
      <c r="AJ30" s="120">
        <f t="shared" si="14"/>
        <v>0.20903247984754353</v>
      </c>
      <c r="AK30" s="119">
        <f t="shared" si="15"/>
        <v>0.52166948645522337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0.33520235579520841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1.5196110948336594</v>
      </c>
      <c r="C32" s="29">
        <f>SUM(C6:C31)</f>
        <v>0.98348562029317999</v>
      </c>
      <c r="D32" s="24">
        <f>SUM(D6:D30)</f>
        <v>8.0269799672305453</v>
      </c>
      <c r="E32" s="2"/>
      <c r="F32" s="2"/>
      <c r="H32" s="17"/>
      <c r="I32" s="22">
        <f>SUM(I6:I30)</f>
        <v>2.4726564684049728</v>
      </c>
      <c r="J32" s="17"/>
      <c r="L32" s="22">
        <f>SUM(L6:L30)</f>
        <v>0.66479764420479159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28762.53283854881</v>
      </c>
      <c r="T32" s="235">
        <f t="shared" si="24"/>
        <v>26357.492423508767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0.33661455066602741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22420</v>
      </c>
      <c r="J37" s="38">
        <f>J91*I$83</f>
        <v>20560.862278241544</v>
      </c>
      <c r="K37" s="40">
        <f t="shared" ref="K37:K52" si="28">(B37/B$65)</f>
        <v>0.25840897786620243</v>
      </c>
      <c r="L37" s="22">
        <f t="shared" ref="L37:L52" si="29">(K37*H37)</f>
        <v>0.15246129694105942</v>
      </c>
      <c r="M37" s="24">
        <f t="shared" ref="M37:M52" si="30">J37/B$65</f>
        <v>0.15979282422159868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20560.862278241544</v>
      </c>
      <c r="AH37" s="123">
        <f>SUM(Z37,AB37,AD37,AF37)</f>
        <v>1</v>
      </c>
      <c r="AI37" s="112">
        <f>SUM(AA37,AC37,AE37,AG37)</f>
        <v>20560.862278241544</v>
      </c>
      <c r="AJ37" s="148">
        <f>(AA37+AC37)</f>
        <v>0</v>
      </c>
      <c r="AK37" s="147">
        <f>(AE37+AG37)</f>
        <v>20560.862278241544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663.75</v>
      </c>
      <c r="J38" s="38">
        <f t="shared" ref="J38:J64" si="33">J92*I$83</f>
        <v>516.97596933485852</v>
      </c>
      <c r="K38" s="40">
        <f t="shared" si="28"/>
        <v>5.8287739368316337E-3</v>
      </c>
      <c r="L38" s="22">
        <f t="shared" si="29"/>
        <v>3.4389766227306637E-3</v>
      </c>
      <c r="M38" s="24">
        <f t="shared" si="30"/>
        <v>4.0177814080363909E-3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516.97596933485852</v>
      </c>
      <c r="AH38" s="123">
        <f t="shared" ref="AH38:AI58" si="35">SUM(Z38,AB38,AD38,AF38)</f>
        <v>1</v>
      </c>
      <c r="AI38" s="112">
        <f t="shared" si="35"/>
        <v>516.97596933485852</v>
      </c>
      <c r="AJ38" s="148">
        <f t="shared" ref="AJ38:AJ64" si="36">(AA38+AC38)</f>
        <v>0</v>
      </c>
      <c r="AK38" s="147">
        <f t="shared" ref="AK38:AK64" si="37">(AE38+AG38)</f>
        <v>516.97596933485852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>
        <f t="shared" si="33"/>
        <v>928.73962906756162</v>
      </c>
      <c r="K39" s="40">
        <f t="shared" si="28"/>
        <v>3.8858492912210892E-2</v>
      </c>
      <c r="L39" s="22">
        <f t="shared" si="29"/>
        <v>1.0880378015419049E-2</v>
      </c>
      <c r="M39" s="24">
        <f t="shared" si="30"/>
        <v>7.2178844586822432E-3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0.75530169721983365</v>
      </c>
      <c r="AA39" s="147">
        <f>$J39*Z39</f>
        <v>701.47861811004805</v>
      </c>
      <c r="AB39" s="122">
        <f>AB8</f>
        <v>0.24469830278016638</v>
      </c>
      <c r="AC39" s="147">
        <f>$J39*AB39</f>
        <v>227.26101095751361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928.73962906756162</v>
      </c>
      <c r="AJ39" s="148">
        <f t="shared" si="36"/>
        <v>928.73962906756162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1680</v>
      </c>
      <c r="J40" s="38">
        <f t="shared" si="33"/>
        <v>1680</v>
      </c>
      <c r="K40" s="40">
        <f t="shared" si="28"/>
        <v>3.1086794329768713E-2</v>
      </c>
      <c r="L40" s="22">
        <f t="shared" si="29"/>
        <v>1.3056453618502859E-2</v>
      </c>
      <c r="M40" s="24">
        <f t="shared" si="30"/>
        <v>1.3056453618502859E-2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0.75530169721983365</v>
      </c>
      <c r="AA40" s="147">
        <f>$J40*Z40</f>
        <v>1268.9068513293205</v>
      </c>
      <c r="AB40" s="122">
        <f>AB9</f>
        <v>0.24469830278016635</v>
      </c>
      <c r="AC40" s="147">
        <f>$J40*AB40</f>
        <v>411.09314867067945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1680</v>
      </c>
      <c r="AJ40" s="148">
        <f t="shared" si="36"/>
        <v>1680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>
        <f t="shared" si="33"/>
        <v>1671.7313323216106</v>
      </c>
      <c r="K41" s="40">
        <f t="shared" si="28"/>
        <v>6.9945287241979612E-2</v>
      </c>
      <c r="L41" s="22">
        <f t="shared" si="29"/>
        <v>1.958468042775429E-2</v>
      </c>
      <c r="M41" s="24">
        <f t="shared" si="30"/>
        <v>1.2992192025628036E-2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0.75530169721983376</v>
      </c>
      <c r="AA41" s="147">
        <f>$J41*Z41</f>
        <v>1262.6615125980863</v>
      </c>
      <c r="AB41" s="122">
        <f>AB11</f>
        <v>0.24469830278016622</v>
      </c>
      <c r="AC41" s="147">
        <f>$J41*AB41</f>
        <v>409.06981972352412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1671.7313323216104</v>
      </c>
      <c r="AJ41" s="148">
        <f t="shared" si="36"/>
        <v>1671.7313323216104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18.574792581351225</v>
      </c>
      <c r="K42" s="40">
        <f t="shared" si="28"/>
        <v>7.7716985824421785E-4</v>
      </c>
      <c r="L42" s="22">
        <f t="shared" si="29"/>
        <v>2.1760756030838097E-4</v>
      </c>
      <c r="M42" s="24">
        <f t="shared" si="30"/>
        <v>1.4435768917364482E-4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4.6436981453378063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9.2873962906756127</v>
      </c>
      <c r="AF42" s="122">
        <f t="shared" si="31"/>
        <v>0.25</v>
      </c>
      <c r="AG42" s="147">
        <f t="shared" si="34"/>
        <v>4.6436981453378063</v>
      </c>
      <c r="AH42" s="123">
        <f t="shared" si="35"/>
        <v>1</v>
      </c>
      <c r="AI42" s="112">
        <f t="shared" si="35"/>
        <v>18.574792581351225</v>
      </c>
      <c r="AJ42" s="148">
        <f t="shared" si="36"/>
        <v>4.6436981453378063</v>
      </c>
      <c r="AK42" s="147">
        <f t="shared" si="37"/>
        <v>13.931094436013419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44858.879999999997</v>
      </c>
      <c r="J45" s="38">
        <f t="shared" si="33"/>
        <v>44858.87999999999</v>
      </c>
      <c r="K45" s="40">
        <f t="shared" si="28"/>
        <v>0.49241482218353644</v>
      </c>
      <c r="L45" s="22">
        <f t="shared" si="29"/>
        <v>0.3486296941059438</v>
      </c>
      <c r="M45" s="24">
        <f t="shared" si="30"/>
        <v>0.34862969410594374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11214.719999999998</v>
      </c>
      <c r="AB45" s="156">
        <f>Poor!AB45</f>
        <v>0.25</v>
      </c>
      <c r="AC45" s="147">
        <f t="shared" si="39"/>
        <v>11214.719999999998</v>
      </c>
      <c r="AD45" s="156">
        <f>Poor!AD45</f>
        <v>0.25</v>
      </c>
      <c r="AE45" s="147">
        <f t="shared" si="40"/>
        <v>11214.719999999998</v>
      </c>
      <c r="AF45" s="122">
        <f t="shared" si="31"/>
        <v>0.25</v>
      </c>
      <c r="AG45" s="147">
        <f t="shared" si="34"/>
        <v>11214.719999999998</v>
      </c>
      <c r="AH45" s="123">
        <f t="shared" si="35"/>
        <v>1</v>
      </c>
      <c r="AI45" s="112">
        <f t="shared" si="35"/>
        <v>44858.87999999999</v>
      </c>
      <c r="AJ45" s="148">
        <f t="shared" si="36"/>
        <v>22429.439999999995</v>
      </c>
      <c r="AK45" s="147">
        <f t="shared" si="37"/>
        <v>22429.439999999995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>
        <f t="shared" si="33"/>
        <v>0</v>
      </c>
      <c r="K47" s="40">
        <f t="shared" si="28"/>
        <v>6.5375528475503611E-2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74950.63</v>
      </c>
      <c r="J65" s="39">
        <f>SUM(J37:J64)</f>
        <v>75563.764001546922</v>
      </c>
      <c r="K65" s="40">
        <f>SUM(K37:K64)</f>
        <v>1</v>
      </c>
      <c r="L65" s="22">
        <f>SUM(L37:L64)</f>
        <v>0.58967669733897032</v>
      </c>
      <c r="M65" s="24">
        <f>SUM(M37:M64)</f>
        <v>0.58725879757481747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15784.410680182791</v>
      </c>
      <c r="AB65" s="137"/>
      <c r="AC65" s="153">
        <f>SUM(AC37:AC64)</f>
        <v>13594.143979351715</v>
      </c>
      <c r="AD65" s="137"/>
      <c r="AE65" s="153">
        <f>SUM(AE37:AE64)</f>
        <v>12556.007396290674</v>
      </c>
      <c r="AF65" s="137"/>
      <c r="AG65" s="153">
        <f>SUM(AG37:AG64)</f>
        <v>33629.201945721739</v>
      </c>
      <c r="AH65" s="137"/>
      <c r="AI65" s="153">
        <f>SUM(AI37:AI64)</f>
        <v>75563.764001546922</v>
      </c>
      <c r="AJ65" s="153">
        <f>SUM(AJ37:AJ64)</f>
        <v>29378.554659534504</v>
      </c>
      <c r="AK65" s="153">
        <f>SUM(AK37:AK64)</f>
        <v>46185.209342012415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29907.994450130707</v>
      </c>
      <c r="J70" s="51">
        <f>J124*I$83</f>
        <v>29907.994450130707</v>
      </c>
      <c r="K70" s="40">
        <f>B70/B$76</f>
        <v>0.16602565576554956</v>
      </c>
      <c r="L70" s="22">
        <f>(L124*G$37*F$9/F$7)/B$130</f>
        <v>0.23243591807176942</v>
      </c>
      <c r="M70" s="24">
        <f>J70/B$76</f>
        <v>0.23243591807176936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7476.9986125326768</v>
      </c>
      <c r="AB70" s="156">
        <f>Poor!AB70</f>
        <v>0.25</v>
      </c>
      <c r="AC70" s="147">
        <f>$J70*AB70</f>
        <v>7476.9986125326768</v>
      </c>
      <c r="AD70" s="156">
        <f>Poor!AD70</f>
        <v>0.25</v>
      </c>
      <c r="AE70" s="147">
        <f>$J70*AD70</f>
        <v>7476.9986125326768</v>
      </c>
      <c r="AF70" s="156">
        <f>Poor!AF70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15132.701547406568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4.8806267097736881E-2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45042.635549869272</v>
      </c>
      <c r="J74" s="51">
        <f>J128*I$83</f>
        <v>9904.5346706763103</v>
      </c>
      <c r="K74" s="40">
        <f>B74/B$76</f>
        <v>5.8880461417906448E-2</v>
      </c>
      <c r="L74" s="22">
        <f>(L128*G$37*F$9/F$7)/B$130</f>
        <v>2.5222001211384931E-2</v>
      </c>
      <c r="M74" s="24">
        <f>J74/B$76</f>
        <v>7.6975058059844489E-2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2833.3979370866828</v>
      </c>
      <c r="AD74" s="156"/>
      <c r="AE74" s="147">
        <f>AE30*$I$83/4</f>
        <v>3738.7537276309781</v>
      </c>
      <c r="AF74" s="156"/>
      <c r="AG74" s="147">
        <f>AG30*$I$83/4</f>
        <v>3332.3830059586521</v>
      </c>
      <c r="AH74" s="155"/>
      <c r="AI74" s="147">
        <f>SUM(AA74,AC74,AE74,AG74)</f>
        <v>9904.5346706763139</v>
      </c>
      <c r="AJ74" s="148">
        <f>(AA74+AC74)</f>
        <v>2833.3979370866828</v>
      </c>
      <c r="AK74" s="147">
        <f>(AE74+AG74)</f>
        <v>7071.1367335896302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41299.546756436997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0.32096762898250586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31127.232394880528</v>
      </c>
      <c r="AB75" s="158"/>
      <c r="AC75" s="149">
        <f>AA75+AC65-SUM(AC70,AC74)</f>
        <v>34410.979824612878</v>
      </c>
      <c r="AD75" s="158"/>
      <c r="AE75" s="149">
        <f>AC75+AE65-SUM(AE70,AE74)</f>
        <v>35751.234880739896</v>
      </c>
      <c r="AF75" s="158"/>
      <c r="AG75" s="149">
        <f>IF(SUM(AG6:AG29)+((AG65-AG70-$J$75)*4/I$83)&lt;1,0,AG65-AG70-$J$75-(1-SUM(AG6:AG29))*I$83/4)</f>
        <v>22819.820327230413</v>
      </c>
      <c r="AH75" s="134"/>
      <c r="AI75" s="149">
        <f>AI76-SUM(AI70,AI74)</f>
        <v>35751.234880739903</v>
      </c>
      <c r="AJ75" s="151">
        <f>AJ76-SUM(AJ70,AJ74)</f>
        <v>11591.159497382472</v>
      </c>
      <c r="AK75" s="149">
        <f>AJ75+AK76-SUM(AK70,AK74)</f>
        <v>35751.234880739896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74950.629999999976</v>
      </c>
      <c r="J76" s="51">
        <f>J130*I$83</f>
        <v>75563.764001546908</v>
      </c>
      <c r="K76" s="40">
        <f>SUM(K70:K75)</f>
        <v>0.59468001326369868</v>
      </c>
      <c r="L76" s="22">
        <f>SUM(L70:L75)</f>
        <v>0.25765791928315435</v>
      </c>
      <c r="M76" s="24">
        <f>SUM(M70:M75)</f>
        <v>0.30941097613161384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15784.410680182791</v>
      </c>
      <c r="AB76" s="137"/>
      <c r="AC76" s="153">
        <f>AC65</f>
        <v>13594.143979351715</v>
      </c>
      <c r="AD76" s="137"/>
      <c r="AE76" s="153">
        <f>AE65</f>
        <v>12556.007396290674</v>
      </c>
      <c r="AF76" s="137"/>
      <c r="AG76" s="153">
        <f>AG65</f>
        <v>33629.201945721739</v>
      </c>
      <c r="AH76" s="137"/>
      <c r="AI76" s="153">
        <f>SUM(AA76,AC76,AE76,AG76)</f>
        <v>75563.764001546922</v>
      </c>
      <c r="AJ76" s="154">
        <f>SUM(AA76,AC76)</f>
        <v>29378.554659534508</v>
      </c>
      <c r="AK76" s="154">
        <f>SUM(AE76,AG76)</f>
        <v>46185.209342012415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20618.533333333329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22819.820327230413</v>
      </c>
      <c r="AB78" s="112"/>
      <c r="AC78" s="112">
        <f>IF(AA75&lt;0,0,AA75)</f>
        <v>31127.232394880528</v>
      </c>
      <c r="AD78" s="112"/>
      <c r="AE78" s="112">
        <f>AC75</f>
        <v>34410.979824612878</v>
      </c>
      <c r="AF78" s="112"/>
      <c r="AG78" s="112">
        <f>AE75</f>
        <v>35751.234880739896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31127.232394880528</v>
      </c>
      <c r="AB79" s="112"/>
      <c r="AC79" s="112">
        <f>AA79-AA74+AC65-AC70</f>
        <v>37244.377761699565</v>
      </c>
      <c r="AD79" s="112"/>
      <c r="AE79" s="112">
        <f>AC79-AC74+AE65-AE70</f>
        <v>39489.988608370884</v>
      </c>
      <c r="AF79" s="112"/>
      <c r="AG79" s="112">
        <f>AE79-AE74+AG65-AG70</f>
        <v>61903.438213928959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0.3575757575757576</v>
      </c>
      <c r="I91" s="22">
        <f t="shared" ref="I91" si="52">(D91*H91)</f>
        <v>0.82701200153350551</v>
      </c>
      <c r="J91" s="24">
        <f>IF(I$32&lt;=1+I$131,I91,L91+J$33*(I91-L91))</f>
        <v>0.75843353550326897</v>
      </c>
      <c r="K91" s="22">
        <f t="shared" ref="K91" si="53">(B91)</f>
        <v>2.0237264020576244</v>
      </c>
      <c r="L91" s="22">
        <f t="shared" ref="L91" si="54">(K91*H91)</f>
        <v>0.72363550134181731</v>
      </c>
      <c r="M91" s="228">
        <f t="shared" si="50"/>
        <v>0.75843353550326897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0.3575757575757576</v>
      </c>
      <c r="I92" s="22">
        <f t="shared" ref="I92:I118" si="59">(D92*H92)</f>
        <v>2.4483907940136673E-2</v>
      </c>
      <c r="J92" s="24">
        <f t="shared" ref="J92:J118" si="60">IF(I$32&lt;=1+I$131,I92,L92+J$33*(I92-L92))</f>
        <v>1.9069818516696944E-2</v>
      </c>
      <c r="K92" s="22">
        <f t="shared" ref="K92:K118" si="61">(B92)</f>
        <v>4.5647963956187018E-2</v>
      </c>
      <c r="L92" s="22">
        <f t="shared" ref="L92:L118" si="62">(K92*H92)</f>
        <v>1.6322605293424452E-2</v>
      </c>
      <c r="M92" s="228">
        <f t="shared" ref="M92:M118" si="63">(J92)</f>
        <v>1.9069818516696944E-2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0.16969696969696968</v>
      </c>
      <c r="I93" s="22">
        <f t="shared" si="59"/>
        <v>0</v>
      </c>
      <c r="J93" s="24">
        <f t="shared" si="60"/>
        <v>3.4258644939279645E-2</v>
      </c>
      <c r="K93" s="22">
        <f t="shared" si="61"/>
        <v>0.30431975970791347</v>
      </c>
      <c r="L93" s="22">
        <f t="shared" si="62"/>
        <v>5.164214104134289E-2</v>
      </c>
      <c r="M93" s="228">
        <f t="shared" si="63"/>
        <v>3.4258644939279645E-2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0.25454545454545457</v>
      </c>
      <c r="I94" s="22">
        <f t="shared" si="59"/>
        <v>6.1970569249611474E-2</v>
      </c>
      <c r="J94" s="24">
        <f t="shared" si="60"/>
        <v>6.1970569249611474E-2</v>
      </c>
      <c r="K94" s="22">
        <f t="shared" si="61"/>
        <v>0.24345580776633077</v>
      </c>
      <c r="L94" s="22">
        <f t="shared" si="62"/>
        <v>6.1970569249611474E-2</v>
      </c>
      <c r="M94" s="228">
        <f t="shared" si="63"/>
        <v>6.1970569249611474E-2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0.16969696969696968</v>
      </c>
      <c r="I95" s="22">
        <f t="shared" si="59"/>
        <v>0</v>
      </c>
      <c r="J95" s="24">
        <f t="shared" si="60"/>
        <v>6.1665560890703346E-2</v>
      </c>
      <c r="K95" s="22">
        <f t="shared" si="61"/>
        <v>0.54777556747424427</v>
      </c>
      <c r="L95" s="22">
        <f t="shared" si="62"/>
        <v>9.2955853874417196E-2</v>
      </c>
      <c r="M95" s="228">
        <f t="shared" si="63"/>
        <v>6.1665560890703346E-2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6.8517289878559267E-4</v>
      </c>
      <c r="K96" s="22">
        <f t="shared" si="61"/>
        <v>6.086395194158269E-3</v>
      </c>
      <c r="L96" s="22">
        <f t="shared" si="62"/>
        <v>1.0328428208268576E-3</v>
      </c>
      <c r="M96" s="228">
        <f t="shared" si="63"/>
        <v>6.8517289878559267E-4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0.42909090909090908</v>
      </c>
      <c r="I99" s="22">
        <f t="shared" si="59"/>
        <v>1.6547204342261967</v>
      </c>
      <c r="J99" s="24">
        <f t="shared" si="60"/>
        <v>1.6547204342261967</v>
      </c>
      <c r="K99" s="22">
        <f t="shared" si="61"/>
        <v>3.8563399950186792</v>
      </c>
      <c r="L99" s="22">
        <f t="shared" si="62"/>
        <v>1.6547204342261967</v>
      </c>
      <c r="M99" s="228">
        <f t="shared" si="63"/>
        <v>1.6547204342261967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</v>
      </c>
      <c r="I101" s="22">
        <f t="shared" si="59"/>
        <v>0</v>
      </c>
      <c r="J101" s="24">
        <f t="shared" si="60"/>
        <v>0</v>
      </c>
      <c r="K101" s="22">
        <f t="shared" si="61"/>
        <v>0.51198756373259358</v>
      </c>
      <c r="L101" s="22">
        <f t="shared" si="62"/>
        <v>0</v>
      </c>
      <c r="M101" s="228">
        <f t="shared" si="63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2.7647221468553607</v>
      </c>
      <c r="J119" s="24">
        <f>SUM(J91:J118)</f>
        <v>2.7873389701304534</v>
      </c>
      <c r="K119" s="22">
        <f>SUM(K91:K118)</f>
        <v>7.831486424227327</v>
      </c>
      <c r="L119" s="22">
        <f>SUM(L91:L118)</f>
        <v>2.7988151817535476</v>
      </c>
      <c r="M119" s="57">
        <f t="shared" si="50"/>
        <v>2.7873389701304534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1.300227669201341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2">
        <f>(B124)</f>
        <v>1.300227669201341</v>
      </c>
      <c r="L124" s="29">
        <f>IF(SUMPRODUCT($B$124:$B124,$H$124:$H124)&lt;L$119,($B124*$H124),L$119)</f>
        <v>1.1032234768981075</v>
      </c>
      <c r="M124" s="57">
        <f t="shared" si="90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0.55820364831979852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0.81531826122833273</v>
      </c>
      <c r="M126" s="57">
        <f t="shared" si="92"/>
        <v>0.55820364831979852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1.6614986699572531</v>
      </c>
      <c r="J128" s="229">
        <f>(J30)</f>
        <v>0.36535098315138337</v>
      </c>
      <c r="K128" s="22">
        <f>(B128)</f>
        <v>0.46112153424657532</v>
      </c>
      <c r="L128" s="22">
        <f>IF(L124=L119,0,(L119-L124)/(B119-B124)*K128)</f>
        <v>0.11971258186594322</v>
      </c>
      <c r="M128" s="57">
        <f t="shared" si="90"/>
        <v>0.36535098315138337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2.5136536289929285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2.5136536289929285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2.7647221468553607</v>
      </c>
      <c r="J130" s="229">
        <f>(J119)</f>
        <v>2.7873389701304534</v>
      </c>
      <c r="K130" s="22">
        <f>(B130)</f>
        <v>7.831486424227327</v>
      </c>
      <c r="L130" s="22">
        <f>(L119)</f>
        <v>2.7988151817535476</v>
      </c>
      <c r="M130" s="57">
        <f t="shared" si="90"/>
        <v>2.7873389701304534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0.76056086176116411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0.20235721344136559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3737.4795715132113</v>
      </c>
      <c r="C72" s="109">
        <f>Poor!R7</f>
        <v>3562.539139034282</v>
      </c>
      <c r="D72" s="109">
        <f>Middle!R7</f>
        <v>5544.0517802595668</v>
      </c>
      <c r="E72" s="109">
        <f>Rich!R7</f>
        <v>9195.8994440494371</v>
      </c>
      <c r="F72" s="109">
        <f>V.Poor!T7</f>
        <v>1000.3053904676433</v>
      </c>
      <c r="G72" s="109">
        <f>Poor!T7</f>
        <v>902.9592000916648</v>
      </c>
      <c r="H72" s="109">
        <f>Middle!T7</f>
        <v>1521.4684277376623</v>
      </c>
      <c r="I72" s="109">
        <f>Rich!T7</f>
        <v>5389.5756984072195</v>
      </c>
    </row>
    <row r="73" spans="1:9">
      <c r="A73" t="str">
        <f>V.Poor!Q8</f>
        <v>Own crops sold</v>
      </c>
      <c r="B73" s="109">
        <f>V.Poor!R8</f>
        <v>373.34766535125414</v>
      </c>
      <c r="C73" s="109">
        <f>Poor!R8</f>
        <v>224.00859921075249</v>
      </c>
      <c r="D73" s="109">
        <f>Middle!R8</f>
        <v>0</v>
      </c>
      <c r="E73" s="109">
        <f>Rich!R8</f>
        <v>27030.370971430802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4299.045753970523</v>
      </c>
    </row>
    <row r="74" spans="1:9">
      <c r="A74" t="str">
        <f>V.Poor!Q9</f>
        <v>Animal products consumed</v>
      </c>
      <c r="B74" s="109">
        <f>V.Poor!R9</f>
        <v>1102.7158118769594</v>
      </c>
      <c r="C74" s="109">
        <f>Poor!R9</f>
        <v>1342.7286597552636</v>
      </c>
      <c r="D74" s="109">
        <f>Middle!R9</f>
        <v>3960.4796259837021</v>
      </c>
      <c r="E74" s="109">
        <f>Rich!R9</f>
        <v>7276.1772839393134</v>
      </c>
      <c r="F74" s="109">
        <f>V.Poor!T9</f>
        <v>243.67114869797999</v>
      </c>
      <c r="G74" s="109">
        <f>Poor!T9</f>
        <v>296.70766609880747</v>
      </c>
      <c r="H74" s="109">
        <f>Middle!T9</f>
        <v>875.16167761823647</v>
      </c>
      <c r="I74" s="109">
        <f>Rich!T9</f>
        <v>1607.8435239717694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1400.053745067203</v>
      </c>
      <c r="C76" s="109">
        <f>Poor!R11</f>
        <v>5973.5626456200653</v>
      </c>
      <c r="D76" s="109">
        <f>Middle!R11</f>
        <v>16178.398831887675</v>
      </c>
      <c r="E76" s="109">
        <f>Rich!R11</f>
        <v>50775.282487770564</v>
      </c>
      <c r="F76" s="109">
        <f>V.Poor!T11</f>
        <v>553.12499999999989</v>
      </c>
      <c r="G76" s="109">
        <f>Poor!T11</f>
        <v>2360</v>
      </c>
      <c r="H76" s="109">
        <f>Middle!T11</f>
        <v>6484.3698052988166</v>
      </c>
      <c r="I76" s="109">
        <f>Rich!T11</f>
        <v>21077.838247576401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1777.6516116841399</v>
      </c>
      <c r="D77" s="109">
        <f>Middle!R12</f>
        <v>364.60684145084258</v>
      </c>
      <c r="E77" s="109">
        <f>Rich!R12</f>
        <v>0</v>
      </c>
      <c r="F77" s="109">
        <f>V.Poor!T12</f>
        <v>0</v>
      </c>
      <c r="G77" s="109">
        <f>Poor!T12</f>
        <v>1460.1386408042076</v>
      </c>
      <c r="H77" s="109">
        <f>Middle!T12</f>
        <v>440.82027083541936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94621.232306621852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44858.87999999999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59735.626456200647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1941.4078598265216</v>
      </c>
      <c r="D80" s="109">
        <f>Middle!R15</f>
        <v>3318.6459142333697</v>
      </c>
      <c r="E80" s="109">
        <f>Rich!R15</f>
        <v>7168.2751747440798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41105.577955173074</v>
      </c>
      <c r="C82" s="109">
        <f>Poor!R17</f>
        <v>40948.771935725556</v>
      </c>
      <c r="D82" s="109">
        <f>Middle!R17</f>
        <v>45498.6354841395</v>
      </c>
      <c r="E82" s="109">
        <f>Rich!R17</f>
        <v>12562.402243738999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2921.0164124546845</v>
      </c>
      <c r="C83" s="109">
        <f>Poor!R18</f>
        <v>3213.1180537001542</v>
      </c>
      <c r="D83" s="109">
        <f>Middle!R18</f>
        <v>3570.1311707779482</v>
      </c>
      <c r="E83" s="109">
        <f>Rich!R18</f>
        <v>3213.1180537001542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8153.9130112713901</v>
      </c>
      <c r="D85" s="109">
        <f>Middle!R20</f>
        <v>23296.894317918257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50640.191161436385</v>
      </c>
      <c r="C88" s="109">
        <f>Poor!R23</f>
        <v>67137.701515828128</v>
      </c>
      <c r="D88" s="109">
        <f>Middle!R23</f>
        <v>161467.4704228515</v>
      </c>
      <c r="E88" s="109">
        <f>Rich!R23</f>
        <v>211842.7579659952</v>
      </c>
      <c r="F88" s="109">
        <f>V.Poor!T23</f>
        <v>5024.439974519013</v>
      </c>
      <c r="G88" s="109">
        <f>Poor!T23</f>
        <v>16455.67778588341</v>
      </c>
      <c r="H88" s="109">
        <f>Middle!T23</f>
        <v>71901.011602477593</v>
      </c>
      <c r="I88" s="109">
        <f>Rich!T23</f>
        <v>86111.255502814645</v>
      </c>
    </row>
    <row r="89" spans="1:9">
      <c r="A89" t="str">
        <f>V.Poor!Q24</f>
        <v>Food Poverty line</v>
      </c>
      <c r="B89" s="109">
        <f>V.Poor!R24</f>
        <v>50927.814592990093</v>
      </c>
      <c r="C89" s="109">
        <f>Poor!R24</f>
        <v>50927.814592990086</v>
      </c>
      <c r="D89" s="109">
        <f>Middle!R24</f>
        <v>50927.814592990078</v>
      </c>
      <c r="E89" s="109">
        <f>Rich!R24</f>
        <v>50927.814592990086</v>
      </c>
      <c r="F89" s="109">
        <f>V.Poor!T24</f>
        <v>50927.814592990093</v>
      </c>
      <c r="G89" s="109">
        <f>Poor!T24</f>
        <v>50927.814592990086</v>
      </c>
      <c r="H89" s="109">
        <f>Middle!T24</f>
        <v>50927.814592990078</v>
      </c>
      <c r="I89" s="109">
        <f>Rich!T24</f>
        <v>50927.814592990086</v>
      </c>
    </row>
    <row r="90" spans="1:9">
      <c r="A90" s="108" t="str">
        <f>V.Poor!Q25</f>
        <v>Lower Bound Poverty line</v>
      </c>
      <c r="B90" s="109">
        <f>V.Poor!R25</f>
        <v>71546.347926323419</v>
      </c>
      <c r="C90" s="109">
        <f>Poor!R25</f>
        <v>71546.347926323419</v>
      </c>
      <c r="D90" s="109">
        <f>Middle!R25</f>
        <v>71546.347926323433</v>
      </c>
      <c r="E90" s="109">
        <f>Rich!R25</f>
        <v>71546.347926323419</v>
      </c>
      <c r="F90" s="109">
        <f>V.Poor!T25</f>
        <v>71546.347926323419</v>
      </c>
      <c r="G90" s="109">
        <f>Poor!T25</f>
        <v>71546.347926323419</v>
      </c>
      <c r="H90" s="109">
        <f>Middle!T25</f>
        <v>71546.347926323433</v>
      </c>
      <c r="I90" s="109">
        <f>Rich!T25</f>
        <v>71546.347926323419</v>
      </c>
    </row>
    <row r="91" spans="1:9">
      <c r="A91" s="108" t="str">
        <f>V.Poor!Q26</f>
        <v>Upper Bound Poverty line</v>
      </c>
      <c r="B91" s="109">
        <f>V.Poor!R26</f>
        <v>112468.74792632343</v>
      </c>
      <c r="C91" s="109">
        <f>Poor!R26</f>
        <v>112468.74792632341</v>
      </c>
      <c r="D91" s="109">
        <f>Middle!R26</f>
        <v>112468.74792632343</v>
      </c>
      <c r="E91" s="109">
        <f>Rich!R26</f>
        <v>112468.74792632341</v>
      </c>
      <c r="F91" s="109">
        <f>V.Poor!T26</f>
        <v>112468.74792632343</v>
      </c>
      <c r="G91" s="109">
        <f>Poor!T26</f>
        <v>112468.74792632341</v>
      </c>
      <c r="H91" s="109">
        <f>Middle!T26</f>
        <v>112468.74792632343</v>
      </c>
      <c r="I91" s="109">
        <f>Rich!T26</f>
        <v>112468.74792632341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50927.814592990093</v>
      </c>
      <c r="G93" s="109">
        <f>Poor!T24</f>
        <v>50927.814592990086</v>
      </c>
      <c r="H93" s="109">
        <f>Middle!T24</f>
        <v>50927.814592990078</v>
      </c>
      <c r="I93" s="109">
        <f>Rich!T24</f>
        <v>50927.814592990086</v>
      </c>
    </row>
    <row r="94" spans="1:9">
      <c r="A94" t="str">
        <f>V.Poor!Q25</f>
        <v>Lower Bound Poverty line</v>
      </c>
      <c r="F94" s="109">
        <f>V.Poor!T25</f>
        <v>71546.347926323419</v>
      </c>
      <c r="G94" s="109">
        <f>Poor!T25</f>
        <v>71546.347926323419</v>
      </c>
      <c r="H94" s="109">
        <f>Middle!T25</f>
        <v>71546.347926323433</v>
      </c>
      <c r="I94" s="109">
        <f>Rich!T25</f>
        <v>71546.347926323419</v>
      </c>
    </row>
    <row r="95" spans="1:9">
      <c r="A95" t="str">
        <f>V.Poor!Q26</f>
        <v>Upper Bound Poverty line</v>
      </c>
      <c r="F95" s="109">
        <f>V.Poor!T26</f>
        <v>112468.74792632343</v>
      </c>
      <c r="G95" s="109">
        <f>Poor!T26</f>
        <v>112468.74792632341</v>
      </c>
      <c r="H95" s="109">
        <f>Middle!T26</f>
        <v>112468.74792632343</v>
      </c>
      <c r="I95" s="109">
        <f>Rich!T26</f>
        <v>112468.74792632341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287.62343155370763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45903.374618471076</v>
      </c>
      <c r="G98" s="240">
        <f t="shared" si="0"/>
        <v>34472.136807106675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20906.156764887033</v>
      </c>
      <c r="C99" s="240">
        <f t="shared" si="0"/>
        <v>4408.6464104952902</v>
      </c>
      <c r="D99" s="240">
        <f t="shared" si="0"/>
        <v>0</v>
      </c>
      <c r="E99" s="240">
        <f t="shared" si="0"/>
        <v>0</v>
      </c>
      <c r="F99" s="240">
        <f t="shared" si="0"/>
        <v>66521.907951804402</v>
      </c>
      <c r="G99" s="240">
        <f t="shared" si="0"/>
        <v>55090.670140440008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61828.556764887042</v>
      </c>
      <c r="C100" s="240">
        <f t="shared" si="0"/>
        <v>45331.046410495284</v>
      </c>
      <c r="D100" s="240">
        <f t="shared" si="0"/>
        <v>0</v>
      </c>
      <c r="E100" s="240">
        <f t="shared" si="0"/>
        <v>0</v>
      </c>
      <c r="F100" s="240">
        <f t="shared" si="0"/>
        <v>107444.30795180441</v>
      </c>
      <c r="G100" s="240">
        <f t="shared" si="0"/>
        <v>96013.070140440002</v>
      </c>
      <c r="H100" s="240">
        <f t="shared" si="0"/>
        <v>40567.736323845835</v>
      </c>
      <c r="I100" s="240">
        <f t="shared" si="0"/>
        <v>26357.492423508767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3737.4795715132113</v>
      </c>
      <c r="C3" s="203">
        <f>Income!C72</f>
        <v>3562.539139034282</v>
      </c>
      <c r="D3" s="203">
        <f>Income!D72</f>
        <v>5544.0517802595668</v>
      </c>
      <c r="E3" s="203">
        <f>Income!E72</f>
        <v>9195.8994440494371</v>
      </c>
      <c r="F3" s="204">
        <f>IF(F$2&lt;=($B$2+$C$2+$D$2),IF(F$2&lt;=($B$2+$C$2),IF(F$2&lt;=$B$2,$B3,$C3),$D3),$E3)</f>
        <v>3737.4795715132113</v>
      </c>
      <c r="G3" s="204">
        <f t="shared" ref="G3:AW7" si="0">IF(G$2&lt;=($B$2+$C$2+$D$2),IF(G$2&lt;=($B$2+$C$2),IF(G$2&lt;=$B$2,$B3,$C3),$D3),$E3)</f>
        <v>3737.4795715132113</v>
      </c>
      <c r="H3" s="204">
        <f t="shared" si="0"/>
        <v>3737.4795715132113</v>
      </c>
      <c r="I3" s="204">
        <f t="shared" si="0"/>
        <v>3737.4795715132113</v>
      </c>
      <c r="J3" s="204">
        <f t="shared" si="0"/>
        <v>3737.4795715132113</v>
      </c>
      <c r="K3" s="204">
        <f t="shared" si="0"/>
        <v>3737.4795715132113</v>
      </c>
      <c r="L3" s="204">
        <f t="shared" si="0"/>
        <v>3737.4795715132113</v>
      </c>
      <c r="M3" s="204">
        <f t="shared" si="0"/>
        <v>3737.4795715132113</v>
      </c>
      <c r="N3" s="204">
        <f t="shared" si="0"/>
        <v>3737.4795715132113</v>
      </c>
      <c r="O3" s="204">
        <f t="shared" si="0"/>
        <v>3737.4795715132113</v>
      </c>
      <c r="P3" s="204">
        <f t="shared" si="0"/>
        <v>3737.4795715132113</v>
      </c>
      <c r="Q3" s="204">
        <f t="shared" si="0"/>
        <v>3737.4795715132113</v>
      </c>
      <c r="R3" s="204">
        <f t="shared" si="0"/>
        <v>3737.4795715132113</v>
      </c>
      <c r="S3" s="204">
        <f t="shared" si="0"/>
        <v>3737.4795715132113</v>
      </c>
      <c r="T3" s="204">
        <f t="shared" si="0"/>
        <v>3737.4795715132113</v>
      </c>
      <c r="U3" s="204">
        <f t="shared" si="0"/>
        <v>3737.4795715132113</v>
      </c>
      <c r="V3" s="204">
        <f t="shared" si="0"/>
        <v>3737.4795715132113</v>
      </c>
      <c r="W3" s="204">
        <f t="shared" si="0"/>
        <v>3737.4795715132113</v>
      </c>
      <c r="X3" s="204">
        <f t="shared" si="0"/>
        <v>3737.4795715132113</v>
      </c>
      <c r="Y3" s="204">
        <f t="shared" si="0"/>
        <v>3737.4795715132113</v>
      </c>
      <c r="Z3" s="204">
        <f t="shared" si="0"/>
        <v>3562.539139034282</v>
      </c>
      <c r="AA3" s="204">
        <f t="shared" si="0"/>
        <v>3562.539139034282</v>
      </c>
      <c r="AB3" s="204">
        <f t="shared" si="0"/>
        <v>3562.539139034282</v>
      </c>
      <c r="AC3" s="204">
        <f t="shared" si="0"/>
        <v>3562.539139034282</v>
      </c>
      <c r="AD3" s="204">
        <f t="shared" si="0"/>
        <v>3562.539139034282</v>
      </c>
      <c r="AE3" s="204">
        <f t="shared" si="0"/>
        <v>3562.539139034282</v>
      </c>
      <c r="AF3" s="204">
        <f t="shared" si="0"/>
        <v>3562.539139034282</v>
      </c>
      <c r="AG3" s="204">
        <f t="shared" si="0"/>
        <v>3562.539139034282</v>
      </c>
      <c r="AH3" s="204">
        <f t="shared" si="0"/>
        <v>3562.539139034282</v>
      </c>
      <c r="AI3" s="204">
        <f t="shared" si="0"/>
        <v>3562.539139034282</v>
      </c>
      <c r="AJ3" s="204">
        <f t="shared" si="0"/>
        <v>3562.539139034282</v>
      </c>
      <c r="AK3" s="204">
        <f t="shared" si="0"/>
        <v>3562.539139034282</v>
      </c>
      <c r="AL3" s="204">
        <f t="shared" si="0"/>
        <v>3562.539139034282</v>
      </c>
      <c r="AM3" s="204">
        <f t="shared" si="0"/>
        <v>3562.539139034282</v>
      </c>
      <c r="AN3" s="204">
        <f t="shared" si="0"/>
        <v>3562.539139034282</v>
      </c>
      <c r="AO3" s="204">
        <f t="shared" si="0"/>
        <v>3562.539139034282</v>
      </c>
      <c r="AP3" s="204">
        <f t="shared" si="0"/>
        <v>3562.539139034282</v>
      </c>
      <c r="AQ3" s="204">
        <f t="shared" si="0"/>
        <v>3562.539139034282</v>
      </c>
      <c r="AR3" s="204">
        <f t="shared" si="0"/>
        <v>3562.539139034282</v>
      </c>
      <c r="AS3" s="204">
        <f t="shared" si="0"/>
        <v>3562.539139034282</v>
      </c>
      <c r="AT3" s="204">
        <f t="shared" si="0"/>
        <v>3562.539139034282</v>
      </c>
      <c r="AU3" s="204">
        <f t="shared" si="0"/>
        <v>3562.539139034282</v>
      </c>
      <c r="AV3" s="204">
        <f t="shared" si="0"/>
        <v>3562.539139034282</v>
      </c>
      <c r="AW3" s="204">
        <f t="shared" si="0"/>
        <v>3562.539139034282</v>
      </c>
      <c r="AX3" s="204">
        <f t="shared" ref="AX3:BZ10" si="1">IF(AX$2&lt;=($B$2+$C$2+$D$2),IF(AX$2&lt;=($B$2+$C$2),IF(AX$2&lt;=$B$2,$B3,$C3),$D3),$E3)</f>
        <v>3562.539139034282</v>
      </c>
      <c r="AY3" s="204">
        <f t="shared" si="1"/>
        <v>3562.539139034282</v>
      </c>
      <c r="AZ3" s="204">
        <f t="shared" si="1"/>
        <v>3562.539139034282</v>
      </c>
      <c r="BA3" s="204">
        <f t="shared" si="1"/>
        <v>5544.0517802595668</v>
      </c>
      <c r="BB3" s="204">
        <f t="shared" si="1"/>
        <v>5544.0517802595668</v>
      </c>
      <c r="BC3" s="204">
        <f t="shared" si="1"/>
        <v>5544.0517802595668</v>
      </c>
      <c r="BD3" s="204">
        <f t="shared" si="1"/>
        <v>5544.0517802595668</v>
      </c>
      <c r="BE3" s="204">
        <f t="shared" si="1"/>
        <v>5544.0517802595668</v>
      </c>
      <c r="BF3" s="204">
        <f t="shared" si="1"/>
        <v>5544.0517802595668</v>
      </c>
      <c r="BG3" s="204">
        <f t="shared" si="1"/>
        <v>5544.0517802595668</v>
      </c>
      <c r="BH3" s="204">
        <f t="shared" si="1"/>
        <v>5544.0517802595668</v>
      </c>
      <c r="BI3" s="204">
        <f t="shared" si="1"/>
        <v>5544.0517802595668</v>
      </c>
      <c r="BJ3" s="204">
        <f t="shared" si="1"/>
        <v>5544.0517802595668</v>
      </c>
      <c r="BK3" s="204">
        <f t="shared" si="1"/>
        <v>5544.0517802595668</v>
      </c>
      <c r="BL3" s="204">
        <f t="shared" si="1"/>
        <v>5544.0517802595668</v>
      </c>
      <c r="BM3" s="204">
        <f t="shared" si="1"/>
        <v>5544.0517802595668</v>
      </c>
      <c r="BN3" s="204">
        <f t="shared" si="1"/>
        <v>5544.0517802595668</v>
      </c>
      <c r="BO3" s="204">
        <f t="shared" si="1"/>
        <v>5544.0517802595668</v>
      </c>
      <c r="BP3" s="204">
        <f t="shared" si="1"/>
        <v>5544.0517802595668</v>
      </c>
      <c r="BQ3" s="204">
        <f t="shared" si="1"/>
        <v>5544.0517802595668</v>
      </c>
      <c r="BR3" s="204">
        <f t="shared" si="1"/>
        <v>5544.0517802595668</v>
      </c>
      <c r="BS3" s="204">
        <f t="shared" si="1"/>
        <v>5544.0517802595668</v>
      </c>
      <c r="BT3" s="204">
        <f t="shared" si="1"/>
        <v>5544.0517802595668</v>
      </c>
      <c r="BU3" s="204">
        <f t="shared" si="1"/>
        <v>5544.0517802595668</v>
      </c>
      <c r="BV3" s="204">
        <f t="shared" si="1"/>
        <v>5544.0517802595668</v>
      </c>
      <c r="BW3" s="204">
        <f t="shared" si="1"/>
        <v>5544.0517802595668</v>
      </c>
      <c r="BX3" s="204">
        <f t="shared" si="1"/>
        <v>5544.0517802595668</v>
      </c>
      <c r="BY3" s="204">
        <f t="shared" si="1"/>
        <v>5544.0517802595668</v>
      </c>
      <c r="BZ3" s="204">
        <f t="shared" si="1"/>
        <v>5544.0517802595668</v>
      </c>
      <c r="CA3" s="204">
        <f t="shared" ref="CA3:CR15" si="2">IF(CA$2&lt;=($B$2+$C$2+$D$2),IF(CA$2&lt;=($B$2+$C$2),IF(CA$2&lt;=$B$2,$B3,$C3),$D3),$E3)</f>
        <v>5544.0517802595668</v>
      </c>
      <c r="CB3" s="204">
        <f t="shared" si="2"/>
        <v>5544.0517802595668</v>
      </c>
      <c r="CC3" s="204">
        <f t="shared" si="2"/>
        <v>5544.0517802595668</v>
      </c>
      <c r="CD3" s="204">
        <f t="shared" si="2"/>
        <v>5544.0517802595668</v>
      </c>
      <c r="CE3" s="204">
        <f t="shared" si="2"/>
        <v>5544.0517802595668</v>
      </c>
      <c r="CF3" s="204">
        <f t="shared" si="2"/>
        <v>5544.0517802595668</v>
      </c>
      <c r="CG3" s="204">
        <f t="shared" si="2"/>
        <v>5544.0517802595668</v>
      </c>
      <c r="CH3" s="204">
        <f t="shared" si="2"/>
        <v>5544.0517802595668</v>
      </c>
      <c r="CI3" s="204">
        <f t="shared" si="2"/>
        <v>5544.0517802595668</v>
      </c>
      <c r="CJ3" s="204">
        <f t="shared" si="2"/>
        <v>5544.0517802595668</v>
      </c>
      <c r="CK3" s="204">
        <f t="shared" si="2"/>
        <v>5544.0517802595668</v>
      </c>
      <c r="CL3" s="204">
        <f t="shared" si="2"/>
        <v>5544.0517802595668</v>
      </c>
      <c r="CM3" s="204">
        <f t="shared" si="2"/>
        <v>9195.8994440494371</v>
      </c>
      <c r="CN3" s="204">
        <f t="shared" si="2"/>
        <v>9195.8994440494371</v>
      </c>
      <c r="CO3" s="204">
        <f t="shared" si="2"/>
        <v>9195.8994440494371</v>
      </c>
      <c r="CP3" s="204">
        <f t="shared" si="2"/>
        <v>9195.8994440494371</v>
      </c>
      <c r="CQ3" s="204">
        <f t="shared" si="2"/>
        <v>9195.8994440494371</v>
      </c>
      <c r="CR3" s="204">
        <f t="shared" si="2"/>
        <v>9195.8994440494371</v>
      </c>
      <c r="CS3" s="204">
        <f t="shared" ref="CS3:DA15" si="3">IF(CS$2&lt;=($B$2+$C$2+$D$2),IF(CS$2&lt;=($B$2+$C$2),IF(CS$2&lt;=$B$2,$B3,$C3),$D3),$E3)</f>
        <v>9195.8994440494371</v>
      </c>
      <c r="CT3" s="204">
        <f t="shared" si="3"/>
        <v>9195.8994440494371</v>
      </c>
      <c r="CU3" s="204">
        <f t="shared" si="3"/>
        <v>9195.8994440494371</v>
      </c>
      <c r="CV3" s="204">
        <f t="shared" si="3"/>
        <v>9195.8994440494371</v>
      </c>
      <c r="CW3" s="204">
        <f t="shared" si="3"/>
        <v>9195.8994440494371</v>
      </c>
      <c r="CX3" s="204">
        <f t="shared" si="3"/>
        <v>9195.8994440494371</v>
      </c>
      <c r="CY3" s="204">
        <f t="shared" si="3"/>
        <v>9195.8994440494371</v>
      </c>
      <c r="CZ3" s="204">
        <f t="shared" si="3"/>
        <v>9195.8994440494371</v>
      </c>
      <c r="DA3" s="204">
        <f t="shared" si="3"/>
        <v>9195.8994440494371</v>
      </c>
      <c r="DB3" s="204"/>
    </row>
    <row r="4" spans="1:106">
      <c r="A4" s="201" t="str">
        <f>Income!A73</f>
        <v>Own crops sold</v>
      </c>
      <c r="B4" s="203">
        <f>Income!B73</f>
        <v>373.34766535125414</v>
      </c>
      <c r="C4" s="203">
        <f>Income!C73</f>
        <v>224.00859921075249</v>
      </c>
      <c r="D4" s="203">
        <f>Income!D73</f>
        <v>0</v>
      </c>
      <c r="E4" s="203">
        <f>Income!E73</f>
        <v>27030.370971430802</v>
      </c>
      <c r="F4" s="204">
        <f t="shared" ref="F4:U17" si="4">IF(F$2&lt;=($B$2+$C$2+$D$2),IF(F$2&lt;=($B$2+$C$2),IF(F$2&lt;=$B$2,$B4,$C4),$D4),$E4)</f>
        <v>373.34766535125414</v>
      </c>
      <c r="G4" s="204">
        <f t="shared" si="0"/>
        <v>373.34766535125414</v>
      </c>
      <c r="H4" s="204">
        <f t="shared" si="0"/>
        <v>373.34766535125414</v>
      </c>
      <c r="I4" s="204">
        <f t="shared" si="0"/>
        <v>373.34766535125414</v>
      </c>
      <c r="J4" s="204">
        <f t="shared" si="0"/>
        <v>373.34766535125414</v>
      </c>
      <c r="K4" s="204">
        <f t="shared" si="0"/>
        <v>373.34766535125414</v>
      </c>
      <c r="L4" s="204">
        <f t="shared" si="0"/>
        <v>373.34766535125414</v>
      </c>
      <c r="M4" s="204">
        <f t="shared" si="0"/>
        <v>373.34766535125414</v>
      </c>
      <c r="N4" s="204">
        <f t="shared" si="0"/>
        <v>373.34766535125414</v>
      </c>
      <c r="O4" s="204">
        <f t="shared" si="0"/>
        <v>373.34766535125414</v>
      </c>
      <c r="P4" s="204">
        <f t="shared" si="0"/>
        <v>373.34766535125414</v>
      </c>
      <c r="Q4" s="204">
        <f t="shared" si="0"/>
        <v>373.34766535125414</v>
      </c>
      <c r="R4" s="204">
        <f t="shared" si="0"/>
        <v>373.34766535125414</v>
      </c>
      <c r="S4" s="204">
        <f t="shared" si="0"/>
        <v>373.34766535125414</v>
      </c>
      <c r="T4" s="204">
        <f t="shared" si="0"/>
        <v>373.34766535125414</v>
      </c>
      <c r="U4" s="204">
        <f t="shared" si="0"/>
        <v>373.34766535125414</v>
      </c>
      <c r="V4" s="204">
        <f t="shared" si="0"/>
        <v>373.34766535125414</v>
      </c>
      <c r="W4" s="204">
        <f t="shared" si="0"/>
        <v>373.34766535125414</v>
      </c>
      <c r="X4" s="204">
        <f t="shared" si="0"/>
        <v>373.34766535125414</v>
      </c>
      <c r="Y4" s="204">
        <f t="shared" si="0"/>
        <v>373.34766535125414</v>
      </c>
      <c r="Z4" s="204">
        <f t="shared" si="0"/>
        <v>224.00859921075249</v>
      </c>
      <c r="AA4" s="204">
        <f t="shared" si="0"/>
        <v>224.00859921075249</v>
      </c>
      <c r="AB4" s="204">
        <f t="shared" si="0"/>
        <v>224.00859921075249</v>
      </c>
      <c r="AC4" s="204">
        <f t="shared" si="0"/>
        <v>224.00859921075249</v>
      </c>
      <c r="AD4" s="204">
        <f t="shared" si="0"/>
        <v>224.00859921075249</v>
      </c>
      <c r="AE4" s="204">
        <f t="shared" si="0"/>
        <v>224.00859921075249</v>
      </c>
      <c r="AF4" s="204">
        <f t="shared" si="0"/>
        <v>224.00859921075249</v>
      </c>
      <c r="AG4" s="204">
        <f t="shared" si="0"/>
        <v>224.00859921075249</v>
      </c>
      <c r="AH4" s="204">
        <f t="shared" si="0"/>
        <v>224.00859921075249</v>
      </c>
      <c r="AI4" s="204">
        <f t="shared" si="0"/>
        <v>224.00859921075249</v>
      </c>
      <c r="AJ4" s="204">
        <f t="shared" si="0"/>
        <v>224.00859921075249</v>
      </c>
      <c r="AK4" s="204">
        <f t="shared" si="0"/>
        <v>224.00859921075249</v>
      </c>
      <c r="AL4" s="204">
        <f t="shared" si="0"/>
        <v>224.00859921075249</v>
      </c>
      <c r="AM4" s="204">
        <f t="shared" si="0"/>
        <v>224.00859921075249</v>
      </c>
      <c r="AN4" s="204">
        <f t="shared" si="0"/>
        <v>224.00859921075249</v>
      </c>
      <c r="AO4" s="204">
        <f t="shared" si="0"/>
        <v>224.00859921075249</v>
      </c>
      <c r="AP4" s="204">
        <f t="shared" si="0"/>
        <v>224.00859921075249</v>
      </c>
      <c r="AQ4" s="204">
        <f t="shared" si="0"/>
        <v>224.00859921075249</v>
      </c>
      <c r="AR4" s="204">
        <f t="shared" si="0"/>
        <v>224.00859921075249</v>
      </c>
      <c r="AS4" s="204">
        <f t="shared" si="0"/>
        <v>224.00859921075249</v>
      </c>
      <c r="AT4" s="204">
        <f t="shared" si="0"/>
        <v>224.00859921075249</v>
      </c>
      <c r="AU4" s="204">
        <f t="shared" si="0"/>
        <v>224.00859921075249</v>
      </c>
      <c r="AV4" s="204">
        <f t="shared" si="0"/>
        <v>224.00859921075249</v>
      </c>
      <c r="AW4" s="204">
        <f t="shared" si="0"/>
        <v>224.00859921075249</v>
      </c>
      <c r="AX4" s="204">
        <f t="shared" si="1"/>
        <v>224.00859921075249</v>
      </c>
      <c r="AY4" s="204">
        <f t="shared" si="1"/>
        <v>224.00859921075249</v>
      </c>
      <c r="AZ4" s="204">
        <f t="shared" si="1"/>
        <v>224.00859921075249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27030.370971430802</v>
      </c>
      <c r="CN4" s="204">
        <f t="shared" si="2"/>
        <v>27030.370971430802</v>
      </c>
      <c r="CO4" s="204">
        <f t="shared" si="2"/>
        <v>27030.370971430802</v>
      </c>
      <c r="CP4" s="204">
        <f t="shared" si="2"/>
        <v>27030.370971430802</v>
      </c>
      <c r="CQ4" s="204">
        <f t="shared" si="2"/>
        <v>27030.370971430802</v>
      </c>
      <c r="CR4" s="204">
        <f t="shared" si="2"/>
        <v>27030.370971430802</v>
      </c>
      <c r="CS4" s="204">
        <f t="shared" si="3"/>
        <v>27030.370971430802</v>
      </c>
      <c r="CT4" s="204">
        <f t="shared" si="3"/>
        <v>27030.370971430802</v>
      </c>
      <c r="CU4" s="204">
        <f t="shared" si="3"/>
        <v>27030.370971430802</v>
      </c>
      <c r="CV4" s="204">
        <f t="shared" si="3"/>
        <v>27030.370971430802</v>
      </c>
      <c r="CW4" s="204">
        <f t="shared" si="3"/>
        <v>27030.370971430802</v>
      </c>
      <c r="CX4" s="204">
        <f t="shared" si="3"/>
        <v>27030.370971430802</v>
      </c>
      <c r="CY4" s="204">
        <f t="shared" si="3"/>
        <v>27030.370971430802</v>
      </c>
      <c r="CZ4" s="204">
        <f t="shared" si="3"/>
        <v>27030.370971430802</v>
      </c>
      <c r="DA4" s="204">
        <f t="shared" si="3"/>
        <v>27030.370971430802</v>
      </c>
      <c r="DB4" s="204"/>
    </row>
    <row r="5" spans="1:106">
      <c r="A5" s="201" t="str">
        <f>Income!A74</f>
        <v>Animal products consumed</v>
      </c>
      <c r="B5" s="203">
        <f>Income!B74</f>
        <v>1102.7158118769594</v>
      </c>
      <c r="C5" s="203">
        <f>Income!C74</f>
        <v>1342.7286597552636</v>
      </c>
      <c r="D5" s="203">
        <f>Income!D74</f>
        <v>3960.4796259837021</v>
      </c>
      <c r="E5" s="203">
        <f>Income!E74</f>
        <v>7276.1772839393134</v>
      </c>
      <c r="F5" s="204">
        <f t="shared" si="4"/>
        <v>1102.7158118769594</v>
      </c>
      <c r="G5" s="204">
        <f t="shared" si="0"/>
        <v>1102.7158118769594</v>
      </c>
      <c r="H5" s="204">
        <f t="shared" si="0"/>
        <v>1102.7158118769594</v>
      </c>
      <c r="I5" s="204">
        <f t="shared" si="0"/>
        <v>1102.7158118769594</v>
      </c>
      <c r="J5" s="204">
        <f t="shared" si="0"/>
        <v>1102.7158118769594</v>
      </c>
      <c r="K5" s="204">
        <f t="shared" si="0"/>
        <v>1102.7158118769594</v>
      </c>
      <c r="L5" s="204">
        <f t="shared" si="0"/>
        <v>1102.7158118769594</v>
      </c>
      <c r="M5" s="204">
        <f t="shared" si="0"/>
        <v>1102.7158118769594</v>
      </c>
      <c r="N5" s="204">
        <f t="shared" si="0"/>
        <v>1102.7158118769594</v>
      </c>
      <c r="O5" s="204">
        <f t="shared" si="0"/>
        <v>1102.7158118769594</v>
      </c>
      <c r="P5" s="204">
        <f t="shared" si="0"/>
        <v>1102.7158118769594</v>
      </c>
      <c r="Q5" s="204">
        <f t="shared" si="0"/>
        <v>1102.7158118769594</v>
      </c>
      <c r="R5" s="204">
        <f t="shared" si="0"/>
        <v>1102.7158118769594</v>
      </c>
      <c r="S5" s="204">
        <f t="shared" si="0"/>
        <v>1102.7158118769594</v>
      </c>
      <c r="T5" s="204">
        <f t="shared" si="0"/>
        <v>1102.7158118769594</v>
      </c>
      <c r="U5" s="204">
        <f t="shared" si="0"/>
        <v>1102.7158118769594</v>
      </c>
      <c r="V5" s="204">
        <f t="shared" si="0"/>
        <v>1102.7158118769594</v>
      </c>
      <c r="W5" s="204">
        <f t="shared" si="0"/>
        <v>1102.7158118769594</v>
      </c>
      <c r="X5" s="204">
        <f t="shared" si="0"/>
        <v>1102.7158118769594</v>
      </c>
      <c r="Y5" s="204">
        <f t="shared" si="0"/>
        <v>1102.7158118769594</v>
      </c>
      <c r="Z5" s="204">
        <f t="shared" si="0"/>
        <v>1342.7286597552636</v>
      </c>
      <c r="AA5" s="204">
        <f t="shared" si="0"/>
        <v>1342.7286597552636</v>
      </c>
      <c r="AB5" s="204">
        <f t="shared" si="0"/>
        <v>1342.7286597552636</v>
      </c>
      <c r="AC5" s="204">
        <f t="shared" si="0"/>
        <v>1342.7286597552636</v>
      </c>
      <c r="AD5" s="204">
        <f t="shared" si="0"/>
        <v>1342.7286597552636</v>
      </c>
      <c r="AE5" s="204">
        <f t="shared" si="0"/>
        <v>1342.7286597552636</v>
      </c>
      <c r="AF5" s="204">
        <f t="shared" si="0"/>
        <v>1342.7286597552636</v>
      </c>
      <c r="AG5" s="204">
        <f t="shared" si="0"/>
        <v>1342.7286597552636</v>
      </c>
      <c r="AH5" s="204">
        <f t="shared" si="0"/>
        <v>1342.7286597552636</v>
      </c>
      <c r="AI5" s="204">
        <f t="shared" si="0"/>
        <v>1342.7286597552636</v>
      </c>
      <c r="AJ5" s="204">
        <f t="shared" si="0"/>
        <v>1342.7286597552636</v>
      </c>
      <c r="AK5" s="204">
        <f t="shared" si="0"/>
        <v>1342.7286597552636</v>
      </c>
      <c r="AL5" s="204">
        <f t="shared" si="0"/>
        <v>1342.7286597552636</v>
      </c>
      <c r="AM5" s="204">
        <f t="shared" si="0"/>
        <v>1342.7286597552636</v>
      </c>
      <c r="AN5" s="204">
        <f t="shared" si="0"/>
        <v>1342.7286597552636</v>
      </c>
      <c r="AO5" s="204">
        <f t="shared" si="0"/>
        <v>1342.7286597552636</v>
      </c>
      <c r="AP5" s="204">
        <f t="shared" si="0"/>
        <v>1342.7286597552636</v>
      </c>
      <c r="AQ5" s="204">
        <f t="shared" si="0"/>
        <v>1342.7286597552636</v>
      </c>
      <c r="AR5" s="204">
        <f t="shared" si="0"/>
        <v>1342.7286597552636</v>
      </c>
      <c r="AS5" s="204">
        <f t="shared" si="0"/>
        <v>1342.7286597552636</v>
      </c>
      <c r="AT5" s="204">
        <f t="shared" si="0"/>
        <v>1342.7286597552636</v>
      </c>
      <c r="AU5" s="204">
        <f t="shared" si="0"/>
        <v>1342.7286597552636</v>
      </c>
      <c r="AV5" s="204">
        <f t="shared" si="0"/>
        <v>1342.7286597552636</v>
      </c>
      <c r="AW5" s="204">
        <f t="shared" si="0"/>
        <v>1342.7286597552636</v>
      </c>
      <c r="AX5" s="204">
        <f t="shared" si="1"/>
        <v>1342.7286597552636</v>
      </c>
      <c r="AY5" s="204">
        <f t="shared" si="1"/>
        <v>1342.7286597552636</v>
      </c>
      <c r="AZ5" s="204">
        <f t="shared" si="1"/>
        <v>1342.7286597552636</v>
      </c>
      <c r="BA5" s="204">
        <f t="shared" si="1"/>
        <v>3960.4796259837021</v>
      </c>
      <c r="BB5" s="204">
        <f t="shared" si="1"/>
        <v>3960.4796259837021</v>
      </c>
      <c r="BC5" s="204">
        <f t="shared" si="1"/>
        <v>3960.4796259837021</v>
      </c>
      <c r="BD5" s="204">
        <f t="shared" si="1"/>
        <v>3960.4796259837021</v>
      </c>
      <c r="BE5" s="204">
        <f t="shared" si="1"/>
        <v>3960.4796259837021</v>
      </c>
      <c r="BF5" s="204">
        <f t="shared" si="1"/>
        <v>3960.4796259837021</v>
      </c>
      <c r="BG5" s="204">
        <f t="shared" si="1"/>
        <v>3960.4796259837021</v>
      </c>
      <c r="BH5" s="204">
        <f t="shared" si="1"/>
        <v>3960.4796259837021</v>
      </c>
      <c r="BI5" s="204">
        <f t="shared" si="1"/>
        <v>3960.4796259837021</v>
      </c>
      <c r="BJ5" s="204">
        <f t="shared" si="1"/>
        <v>3960.4796259837021</v>
      </c>
      <c r="BK5" s="204">
        <f t="shared" si="1"/>
        <v>3960.4796259837021</v>
      </c>
      <c r="BL5" s="204">
        <f t="shared" si="1"/>
        <v>3960.4796259837021</v>
      </c>
      <c r="BM5" s="204">
        <f t="shared" si="1"/>
        <v>3960.4796259837021</v>
      </c>
      <c r="BN5" s="204">
        <f t="shared" si="1"/>
        <v>3960.4796259837021</v>
      </c>
      <c r="BO5" s="204">
        <f t="shared" si="1"/>
        <v>3960.4796259837021</v>
      </c>
      <c r="BP5" s="204">
        <f t="shared" si="1"/>
        <v>3960.4796259837021</v>
      </c>
      <c r="BQ5" s="204">
        <f t="shared" si="1"/>
        <v>3960.4796259837021</v>
      </c>
      <c r="BR5" s="204">
        <f t="shared" si="1"/>
        <v>3960.4796259837021</v>
      </c>
      <c r="BS5" s="204">
        <f t="shared" si="1"/>
        <v>3960.4796259837021</v>
      </c>
      <c r="BT5" s="204">
        <f t="shared" si="1"/>
        <v>3960.4796259837021</v>
      </c>
      <c r="BU5" s="204">
        <f t="shared" si="1"/>
        <v>3960.4796259837021</v>
      </c>
      <c r="BV5" s="204">
        <f t="shared" si="1"/>
        <v>3960.4796259837021</v>
      </c>
      <c r="BW5" s="204">
        <f t="shared" si="1"/>
        <v>3960.4796259837021</v>
      </c>
      <c r="BX5" s="204">
        <f t="shared" si="1"/>
        <v>3960.4796259837021</v>
      </c>
      <c r="BY5" s="204">
        <f t="shared" si="1"/>
        <v>3960.4796259837021</v>
      </c>
      <c r="BZ5" s="204">
        <f t="shared" si="1"/>
        <v>3960.4796259837021</v>
      </c>
      <c r="CA5" s="204">
        <f t="shared" si="2"/>
        <v>3960.4796259837021</v>
      </c>
      <c r="CB5" s="204">
        <f t="shared" si="2"/>
        <v>3960.4796259837021</v>
      </c>
      <c r="CC5" s="204">
        <f t="shared" si="2"/>
        <v>3960.4796259837021</v>
      </c>
      <c r="CD5" s="204">
        <f t="shared" si="2"/>
        <v>3960.4796259837021</v>
      </c>
      <c r="CE5" s="204">
        <f t="shared" si="2"/>
        <v>3960.4796259837021</v>
      </c>
      <c r="CF5" s="204">
        <f t="shared" si="2"/>
        <v>3960.4796259837021</v>
      </c>
      <c r="CG5" s="204">
        <f t="shared" si="2"/>
        <v>3960.4796259837021</v>
      </c>
      <c r="CH5" s="204">
        <f t="shared" si="2"/>
        <v>3960.4796259837021</v>
      </c>
      <c r="CI5" s="204">
        <f t="shared" si="2"/>
        <v>3960.4796259837021</v>
      </c>
      <c r="CJ5" s="204">
        <f t="shared" si="2"/>
        <v>3960.4796259837021</v>
      </c>
      <c r="CK5" s="204">
        <f t="shared" si="2"/>
        <v>3960.4796259837021</v>
      </c>
      <c r="CL5" s="204">
        <f t="shared" si="2"/>
        <v>3960.4796259837021</v>
      </c>
      <c r="CM5" s="204">
        <f t="shared" si="2"/>
        <v>7276.1772839393134</v>
      </c>
      <c r="CN5" s="204">
        <f t="shared" si="2"/>
        <v>7276.1772839393134</v>
      </c>
      <c r="CO5" s="204">
        <f t="shared" si="2"/>
        <v>7276.1772839393134</v>
      </c>
      <c r="CP5" s="204">
        <f t="shared" si="2"/>
        <v>7276.1772839393134</v>
      </c>
      <c r="CQ5" s="204">
        <f t="shared" si="2"/>
        <v>7276.1772839393134</v>
      </c>
      <c r="CR5" s="204">
        <f t="shared" si="2"/>
        <v>7276.1772839393134</v>
      </c>
      <c r="CS5" s="204">
        <f t="shared" si="3"/>
        <v>7276.1772839393134</v>
      </c>
      <c r="CT5" s="204">
        <f t="shared" si="3"/>
        <v>7276.1772839393134</v>
      </c>
      <c r="CU5" s="204">
        <f t="shared" si="3"/>
        <v>7276.1772839393134</v>
      </c>
      <c r="CV5" s="204">
        <f t="shared" si="3"/>
        <v>7276.1772839393134</v>
      </c>
      <c r="CW5" s="204">
        <f t="shared" si="3"/>
        <v>7276.1772839393134</v>
      </c>
      <c r="CX5" s="204">
        <f t="shared" si="3"/>
        <v>7276.1772839393134</v>
      </c>
      <c r="CY5" s="204">
        <f t="shared" si="3"/>
        <v>7276.1772839393134</v>
      </c>
      <c r="CZ5" s="204">
        <f t="shared" si="3"/>
        <v>7276.1772839393134</v>
      </c>
      <c r="DA5" s="204">
        <f t="shared" si="3"/>
        <v>7276.1772839393134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1400.053745067203</v>
      </c>
      <c r="C7" s="203">
        <f>Income!C76</f>
        <v>5973.5626456200653</v>
      </c>
      <c r="D7" s="203">
        <f>Income!D76</f>
        <v>16178.398831887675</v>
      </c>
      <c r="E7" s="203">
        <f>Income!E76</f>
        <v>50775.282487770564</v>
      </c>
      <c r="F7" s="204">
        <f t="shared" si="4"/>
        <v>1400.053745067203</v>
      </c>
      <c r="G7" s="204">
        <f t="shared" si="0"/>
        <v>1400.053745067203</v>
      </c>
      <c r="H7" s="204">
        <f t="shared" si="0"/>
        <v>1400.053745067203</v>
      </c>
      <c r="I7" s="204">
        <f t="shared" si="0"/>
        <v>1400.053745067203</v>
      </c>
      <c r="J7" s="204">
        <f t="shared" si="0"/>
        <v>1400.053745067203</v>
      </c>
      <c r="K7" s="204">
        <f t="shared" si="0"/>
        <v>1400.053745067203</v>
      </c>
      <c r="L7" s="204">
        <f t="shared" si="0"/>
        <v>1400.053745067203</v>
      </c>
      <c r="M7" s="204">
        <f t="shared" si="0"/>
        <v>1400.053745067203</v>
      </c>
      <c r="N7" s="204">
        <f t="shared" si="0"/>
        <v>1400.053745067203</v>
      </c>
      <c r="O7" s="204">
        <f t="shared" si="0"/>
        <v>1400.053745067203</v>
      </c>
      <c r="P7" s="204">
        <f t="shared" si="0"/>
        <v>1400.053745067203</v>
      </c>
      <c r="Q7" s="204">
        <f t="shared" si="0"/>
        <v>1400.053745067203</v>
      </c>
      <c r="R7" s="204">
        <f t="shared" si="0"/>
        <v>1400.053745067203</v>
      </c>
      <c r="S7" s="204">
        <f t="shared" si="0"/>
        <v>1400.053745067203</v>
      </c>
      <c r="T7" s="204">
        <f t="shared" si="0"/>
        <v>1400.053745067203</v>
      </c>
      <c r="U7" s="204">
        <f t="shared" si="0"/>
        <v>1400.053745067203</v>
      </c>
      <c r="V7" s="204">
        <f t="shared" si="0"/>
        <v>1400.053745067203</v>
      </c>
      <c r="W7" s="204">
        <f t="shared" si="0"/>
        <v>1400.053745067203</v>
      </c>
      <c r="X7" s="204">
        <f t="shared" si="0"/>
        <v>1400.053745067203</v>
      </c>
      <c r="Y7" s="204">
        <f t="shared" si="0"/>
        <v>1400.053745067203</v>
      </c>
      <c r="Z7" s="204">
        <f t="shared" si="0"/>
        <v>5973.5626456200653</v>
      </c>
      <c r="AA7" s="204">
        <f t="shared" si="0"/>
        <v>5973.5626456200653</v>
      </c>
      <c r="AB7" s="204">
        <f t="shared" si="0"/>
        <v>5973.5626456200653</v>
      </c>
      <c r="AC7" s="204">
        <f t="shared" si="0"/>
        <v>5973.5626456200653</v>
      </c>
      <c r="AD7" s="204">
        <f t="shared" si="0"/>
        <v>5973.5626456200653</v>
      </c>
      <c r="AE7" s="204">
        <f t="shared" si="0"/>
        <v>5973.5626456200653</v>
      </c>
      <c r="AF7" s="204">
        <f t="shared" si="0"/>
        <v>5973.5626456200653</v>
      </c>
      <c r="AG7" s="204">
        <f t="shared" si="0"/>
        <v>5973.5626456200653</v>
      </c>
      <c r="AH7" s="204">
        <f t="shared" si="0"/>
        <v>5973.5626456200653</v>
      </c>
      <c r="AI7" s="204">
        <f t="shared" si="0"/>
        <v>5973.5626456200653</v>
      </c>
      <c r="AJ7" s="204">
        <f t="shared" si="0"/>
        <v>5973.5626456200653</v>
      </c>
      <c r="AK7" s="204">
        <f t="shared" si="0"/>
        <v>5973.5626456200653</v>
      </c>
      <c r="AL7" s="204">
        <f t="shared" si="0"/>
        <v>5973.5626456200653</v>
      </c>
      <c r="AM7" s="204">
        <f t="shared" si="0"/>
        <v>5973.5626456200653</v>
      </c>
      <c r="AN7" s="204">
        <f t="shared" si="0"/>
        <v>5973.5626456200653</v>
      </c>
      <c r="AO7" s="204">
        <f t="shared" si="0"/>
        <v>5973.5626456200653</v>
      </c>
      <c r="AP7" s="204">
        <f t="shared" si="0"/>
        <v>5973.5626456200653</v>
      </c>
      <c r="AQ7" s="204">
        <f t="shared" si="0"/>
        <v>5973.5626456200653</v>
      </c>
      <c r="AR7" s="204">
        <f t="shared" si="0"/>
        <v>5973.5626456200653</v>
      </c>
      <c r="AS7" s="204">
        <f t="shared" si="0"/>
        <v>5973.5626456200653</v>
      </c>
      <c r="AT7" s="204">
        <f t="shared" si="0"/>
        <v>5973.5626456200653</v>
      </c>
      <c r="AU7" s="204">
        <f t="shared" ref="AU7:BJ8" si="5">IF(AU$2&lt;=($B$2+$C$2+$D$2),IF(AU$2&lt;=($B$2+$C$2),IF(AU$2&lt;=$B$2,$B7,$C7),$D7),$E7)</f>
        <v>5973.5626456200653</v>
      </c>
      <c r="AV7" s="204">
        <f t="shared" si="5"/>
        <v>5973.5626456200653</v>
      </c>
      <c r="AW7" s="204">
        <f t="shared" si="5"/>
        <v>5973.5626456200653</v>
      </c>
      <c r="AX7" s="204">
        <f t="shared" si="5"/>
        <v>5973.5626456200653</v>
      </c>
      <c r="AY7" s="204">
        <f t="shared" si="5"/>
        <v>5973.5626456200653</v>
      </c>
      <c r="AZ7" s="204">
        <f t="shared" si="5"/>
        <v>5973.5626456200653</v>
      </c>
      <c r="BA7" s="204">
        <f t="shared" si="5"/>
        <v>16178.398831887675</v>
      </c>
      <c r="BB7" s="204">
        <f t="shared" si="5"/>
        <v>16178.398831887675</v>
      </c>
      <c r="BC7" s="204">
        <f t="shared" si="5"/>
        <v>16178.398831887675</v>
      </c>
      <c r="BD7" s="204">
        <f t="shared" si="5"/>
        <v>16178.398831887675</v>
      </c>
      <c r="BE7" s="204">
        <f t="shared" si="5"/>
        <v>16178.398831887675</v>
      </c>
      <c r="BF7" s="204">
        <f t="shared" si="5"/>
        <v>16178.398831887675</v>
      </c>
      <c r="BG7" s="204">
        <f t="shared" si="5"/>
        <v>16178.398831887675</v>
      </c>
      <c r="BH7" s="204">
        <f t="shared" si="5"/>
        <v>16178.398831887675</v>
      </c>
      <c r="BI7" s="204">
        <f t="shared" si="5"/>
        <v>16178.398831887675</v>
      </c>
      <c r="BJ7" s="204">
        <f t="shared" si="5"/>
        <v>16178.398831887675</v>
      </c>
      <c r="BK7" s="204">
        <f t="shared" si="1"/>
        <v>16178.398831887675</v>
      </c>
      <c r="BL7" s="204">
        <f t="shared" si="1"/>
        <v>16178.398831887675</v>
      </c>
      <c r="BM7" s="204">
        <f t="shared" si="1"/>
        <v>16178.398831887675</v>
      </c>
      <c r="BN7" s="204">
        <f t="shared" si="1"/>
        <v>16178.398831887675</v>
      </c>
      <c r="BO7" s="204">
        <f t="shared" si="1"/>
        <v>16178.398831887675</v>
      </c>
      <c r="BP7" s="204">
        <f t="shared" si="1"/>
        <v>16178.398831887675</v>
      </c>
      <c r="BQ7" s="204">
        <f t="shared" si="1"/>
        <v>16178.398831887675</v>
      </c>
      <c r="BR7" s="204">
        <f t="shared" si="1"/>
        <v>16178.398831887675</v>
      </c>
      <c r="BS7" s="204">
        <f t="shared" si="1"/>
        <v>16178.398831887675</v>
      </c>
      <c r="BT7" s="204">
        <f t="shared" si="1"/>
        <v>16178.398831887675</v>
      </c>
      <c r="BU7" s="204">
        <f t="shared" si="1"/>
        <v>16178.398831887675</v>
      </c>
      <c r="BV7" s="204">
        <f t="shared" si="1"/>
        <v>16178.398831887675</v>
      </c>
      <c r="BW7" s="204">
        <f t="shared" si="1"/>
        <v>16178.398831887675</v>
      </c>
      <c r="BX7" s="204">
        <f t="shared" si="1"/>
        <v>16178.398831887675</v>
      </c>
      <c r="BY7" s="204">
        <f t="shared" si="1"/>
        <v>16178.398831887675</v>
      </c>
      <c r="BZ7" s="204">
        <f t="shared" si="1"/>
        <v>16178.398831887675</v>
      </c>
      <c r="CA7" s="204">
        <f t="shared" si="2"/>
        <v>16178.398831887675</v>
      </c>
      <c r="CB7" s="204">
        <f t="shared" si="2"/>
        <v>16178.398831887675</v>
      </c>
      <c r="CC7" s="204">
        <f t="shared" si="2"/>
        <v>16178.398831887675</v>
      </c>
      <c r="CD7" s="204">
        <f t="shared" si="2"/>
        <v>16178.398831887675</v>
      </c>
      <c r="CE7" s="204">
        <f t="shared" si="2"/>
        <v>16178.398831887675</v>
      </c>
      <c r="CF7" s="204">
        <f t="shared" si="2"/>
        <v>16178.398831887675</v>
      </c>
      <c r="CG7" s="204">
        <f t="shared" si="2"/>
        <v>16178.398831887675</v>
      </c>
      <c r="CH7" s="204">
        <f t="shared" si="2"/>
        <v>16178.398831887675</v>
      </c>
      <c r="CI7" s="204">
        <f t="shared" si="2"/>
        <v>16178.398831887675</v>
      </c>
      <c r="CJ7" s="204">
        <f t="shared" si="2"/>
        <v>16178.398831887675</v>
      </c>
      <c r="CK7" s="204">
        <f t="shared" si="2"/>
        <v>16178.398831887675</v>
      </c>
      <c r="CL7" s="204">
        <f t="shared" si="2"/>
        <v>16178.398831887675</v>
      </c>
      <c r="CM7" s="204">
        <f t="shared" si="2"/>
        <v>50775.282487770564</v>
      </c>
      <c r="CN7" s="204">
        <f t="shared" si="2"/>
        <v>50775.282487770564</v>
      </c>
      <c r="CO7" s="204">
        <f t="shared" si="2"/>
        <v>50775.282487770564</v>
      </c>
      <c r="CP7" s="204">
        <f t="shared" si="2"/>
        <v>50775.282487770564</v>
      </c>
      <c r="CQ7" s="204">
        <f t="shared" si="2"/>
        <v>50775.282487770564</v>
      </c>
      <c r="CR7" s="204">
        <f t="shared" si="2"/>
        <v>50775.282487770564</v>
      </c>
      <c r="CS7" s="204">
        <f t="shared" si="3"/>
        <v>50775.282487770564</v>
      </c>
      <c r="CT7" s="204">
        <f t="shared" si="3"/>
        <v>50775.282487770564</v>
      </c>
      <c r="CU7" s="204">
        <f t="shared" si="3"/>
        <v>50775.282487770564</v>
      </c>
      <c r="CV7" s="204">
        <f t="shared" si="3"/>
        <v>50775.282487770564</v>
      </c>
      <c r="CW7" s="204">
        <f t="shared" si="3"/>
        <v>50775.282487770564</v>
      </c>
      <c r="CX7" s="204">
        <f t="shared" si="3"/>
        <v>50775.282487770564</v>
      </c>
      <c r="CY7" s="204">
        <f t="shared" si="3"/>
        <v>50775.282487770564</v>
      </c>
      <c r="CZ7" s="204">
        <f t="shared" si="3"/>
        <v>50775.282487770564</v>
      </c>
      <c r="DA7" s="204">
        <f t="shared" si="3"/>
        <v>50775.282487770564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1777.6516116841399</v>
      </c>
      <c r="D8" s="203">
        <f>Income!D77</f>
        <v>364.60684145084258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1777.6516116841399</v>
      </c>
      <c r="AA8" s="204">
        <f t="shared" si="6"/>
        <v>1777.6516116841399</v>
      </c>
      <c r="AB8" s="204">
        <f t="shared" si="6"/>
        <v>1777.6516116841399</v>
      </c>
      <c r="AC8" s="204">
        <f t="shared" si="6"/>
        <v>1777.6516116841399</v>
      </c>
      <c r="AD8" s="204">
        <f t="shared" si="6"/>
        <v>1777.6516116841399</v>
      </c>
      <c r="AE8" s="204">
        <f t="shared" si="6"/>
        <v>1777.6516116841399</v>
      </c>
      <c r="AF8" s="204">
        <f t="shared" si="6"/>
        <v>1777.6516116841399</v>
      </c>
      <c r="AG8" s="204">
        <f t="shared" si="6"/>
        <v>1777.6516116841399</v>
      </c>
      <c r="AH8" s="204">
        <f t="shared" si="6"/>
        <v>1777.6516116841399</v>
      </c>
      <c r="AI8" s="204">
        <f t="shared" si="6"/>
        <v>1777.6516116841399</v>
      </c>
      <c r="AJ8" s="204">
        <f t="shared" si="6"/>
        <v>1777.6516116841399</v>
      </c>
      <c r="AK8" s="204">
        <f t="shared" si="6"/>
        <v>1777.6516116841399</v>
      </c>
      <c r="AL8" s="204">
        <f t="shared" ref="AL8:BA18" si="7">IF(AL$2&lt;=($B$2+$C$2+$D$2),IF(AL$2&lt;=($B$2+$C$2),IF(AL$2&lt;=$B$2,$B8,$C8),$D8),$E8)</f>
        <v>1777.6516116841399</v>
      </c>
      <c r="AM8" s="204">
        <f t="shared" si="7"/>
        <v>1777.6516116841399</v>
      </c>
      <c r="AN8" s="204">
        <f t="shared" si="7"/>
        <v>1777.6516116841399</v>
      </c>
      <c r="AO8" s="204">
        <f t="shared" si="7"/>
        <v>1777.6516116841399</v>
      </c>
      <c r="AP8" s="204">
        <f t="shared" si="7"/>
        <v>1777.6516116841399</v>
      </c>
      <c r="AQ8" s="204">
        <f t="shared" si="7"/>
        <v>1777.6516116841399</v>
      </c>
      <c r="AR8" s="204">
        <f t="shared" si="7"/>
        <v>1777.6516116841399</v>
      </c>
      <c r="AS8" s="204">
        <f t="shared" si="7"/>
        <v>1777.6516116841399</v>
      </c>
      <c r="AT8" s="204">
        <f t="shared" si="7"/>
        <v>1777.6516116841399</v>
      </c>
      <c r="AU8" s="204">
        <f t="shared" si="7"/>
        <v>1777.6516116841399</v>
      </c>
      <c r="AV8" s="204">
        <f t="shared" si="7"/>
        <v>1777.6516116841399</v>
      </c>
      <c r="AW8" s="204">
        <f t="shared" si="7"/>
        <v>1777.6516116841399</v>
      </c>
      <c r="AX8" s="204">
        <f t="shared" si="7"/>
        <v>1777.6516116841399</v>
      </c>
      <c r="AY8" s="204">
        <f t="shared" si="7"/>
        <v>1777.6516116841399</v>
      </c>
      <c r="AZ8" s="204">
        <f t="shared" si="7"/>
        <v>1777.6516116841399</v>
      </c>
      <c r="BA8" s="204">
        <f t="shared" si="7"/>
        <v>364.60684145084258</v>
      </c>
      <c r="BB8" s="204">
        <f t="shared" si="5"/>
        <v>364.60684145084258</v>
      </c>
      <c r="BC8" s="204">
        <f t="shared" si="5"/>
        <v>364.60684145084258</v>
      </c>
      <c r="BD8" s="204">
        <f t="shared" si="5"/>
        <v>364.60684145084258</v>
      </c>
      <c r="BE8" s="204">
        <f t="shared" si="5"/>
        <v>364.60684145084258</v>
      </c>
      <c r="BF8" s="204">
        <f t="shared" si="5"/>
        <v>364.60684145084258</v>
      </c>
      <c r="BG8" s="204">
        <f t="shared" si="5"/>
        <v>364.60684145084258</v>
      </c>
      <c r="BH8" s="204">
        <f t="shared" si="5"/>
        <v>364.60684145084258</v>
      </c>
      <c r="BI8" s="204">
        <f t="shared" si="5"/>
        <v>364.60684145084258</v>
      </c>
      <c r="BJ8" s="204">
        <f t="shared" si="5"/>
        <v>364.60684145084258</v>
      </c>
      <c r="BK8" s="204">
        <f t="shared" si="1"/>
        <v>364.60684145084258</v>
      </c>
      <c r="BL8" s="204">
        <f t="shared" si="1"/>
        <v>364.60684145084258</v>
      </c>
      <c r="BM8" s="204">
        <f t="shared" si="1"/>
        <v>364.60684145084258</v>
      </c>
      <c r="BN8" s="204">
        <f t="shared" si="1"/>
        <v>364.60684145084258</v>
      </c>
      <c r="BO8" s="204">
        <f t="shared" si="1"/>
        <v>364.60684145084258</v>
      </c>
      <c r="BP8" s="204">
        <f t="shared" si="1"/>
        <v>364.60684145084258</v>
      </c>
      <c r="BQ8" s="204">
        <f t="shared" si="1"/>
        <v>364.60684145084258</v>
      </c>
      <c r="BR8" s="204">
        <f t="shared" si="1"/>
        <v>364.60684145084258</v>
      </c>
      <c r="BS8" s="204">
        <f t="shared" si="1"/>
        <v>364.60684145084258</v>
      </c>
      <c r="BT8" s="204">
        <f t="shared" si="1"/>
        <v>364.60684145084258</v>
      </c>
      <c r="BU8" s="204">
        <f t="shared" si="1"/>
        <v>364.60684145084258</v>
      </c>
      <c r="BV8" s="204">
        <f t="shared" si="1"/>
        <v>364.60684145084258</v>
      </c>
      <c r="BW8" s="204">
        <f t="shared" si="1"/>
        <v>364.60684145084258</v>
      </c>
      <c r="BX8" s="204">
        <f t="shared" si="1"/>
        <v>364.60684145084258</v>
      </c>
      <c r="BY8" s="204">
        <f t="shared" si="1"/>
        <v>364.60684145084258</v>
      </c>
      <c r="BZ8" s="204">
        <f t="shared" si="1"/>
        <v>364.60684145084258</v>
      </c>
      <c r="CA8" s="204">
        <f t="shared" si="2"/>
        <v>364.60684145084258</v>
      </c>
      <c r="CB8" s="204">
        <f t="shared" si="2"/>
        <v>364.60684145084258</v>
      </c>
      <c r="CC8" s="204">
        <f t="shared" si="2"/>
        <v>364.60684145084258</v>
      </c>
      <c r="CD8" s="204">
        <f t="shared" si="2"/>
        <v>364.60684145084258</v>
      </c>
      <c r="CE8" s="204">
        <f t="shared" si="2"/>
        <v>364.60684145084258</v>
      </c>
      <c r="CF8" s="204">
        <f t="shared" si="2"/>
        <v>364.60684145084258</v>
      </c>
      <c r="CG8" s="204">
        <f t="shared" si="2"/>
        <v>364.60684145084258</v>
      </c>
      <c r="CH8" s="204">
        <f t="shared" si="2"/>
        <v>364.60684145084258</v>
      </c>
      <c r="CI8" s="204">
        <f t="shared" si="2"/>
        <v>364.60684145084258</v>
      </c>
      <c r="CJ8" s="204">
        <f t="shared" si="2"/>
        <v>364.60684145084258</v>
      </c>
      <c r="CK8" s="204">
        <f t="shared" si="2"/>
        <v>364.60684145084258</v>
      </c>
      <c r="CL8" s="204">
        <f t="shared" si="2"/>
        <v>364.60684145084258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94621.232306621852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94621.232306621852</v>
      </c>
      <c r="CN9" s="204">
        <f t="shared" si="2"/>
        <v>94621.232306621852</v>
      </c>
      <c r="CO9" s="204">
        <f t="shared" si="2"/>
        <v>94621.232306621852</v>
      </c>
      <c r="CP9" s="204">
        <f t="shared" si="2"/>
        <v>94621.232306621852</v>
      </c>
      <c r="CQ9" s="204">
        <f t="shared" si="2"/>
        <v>94621.232306621852</v>
      </c>
      <c r="CR9" s="204">
        <f t="shared" si="2"/>
        <v>94621.232306621852</v>
      </c>
      <c r="CS9" s="204">
        <f t="shared" si="3"/>
        <v>94621.232306621852</v>
      </c>
      <c r="CT9" s="204">
        <f t="shared" si="3"/>
        <v>94621.232306621852</v>
      </c>
      <c r="CU9" s="204">
        <f t="shared" si="3"/>
        <v>94621.232306621852</v>
      </c>
      <c r="CV9" s="204">
        <f t="shared" si="3"/>
        <v>94621.232306621852</v>
      </c>
      <c r="CW9" s="204">
        <f t="shared" si="3"/>
        <v>94621.232306621852</v>
      </c>
      <c r="CX9" s="204">
        <f t="shared" si="3"/>
        <v>94621.232306621852</v>
      </c>
      <c r="CY9" s="204">
        <f t="shared" si="3"/>
        <v>94621.232306621852</v>
      </c>
      <c r="CZ9" s="204">
        <f t="shared" si="3"/>
        <v>94621.232306621852</v>
      </c>
      <c r="DA9" s="204">
        <f t="shared" si="3"/>
        <v>94621.232306621852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59735.626456200647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59735.626456200647</v>
      </c>
      <c r="BB10" s="204">
        <f t="shared" si="1"/>
        <v>59735.626456200647</v>
      </c>
      <c r="BC10" s="204">
        <f t="shared" si="1"/>
        <v>59735.626456200647</v>
      </c>
      <c r="BD10" s="204">
        <f t="shared" si="1"/>
        <v>59735.626456200647</v>
      </c>
      <c r="BE10" s="204">
        <f t="shared" si="1"/>
        <v>59735.626456200647</v>
      </c>
      <c r="BF10" s="204">
        <f t="shared" si="1"/>
        <v>59735.626456200647</v>
      </c>
      <c r="BG10" s="204">
        <f t="shared" si="1"/>
        <v>59735.626456200647</v>
      </c>
      <c r="BH10" s="204">
        <f t="shared" si="1"/>
        <v>59735.626456200647</v>
      </c>
      <c r="BI10" s="204">
        <f t="shared" si="1"/>
        <v>59735.626456200647</v>
      </c>
      <c r="BJ10" s="204">
        <f t="shared" si="1"/>
        <v>59735.626456200647</v>
      </c>
      <c r="BK10" s="204">
        <f t="shared" si="1"/>
        <v>59735.626456200647</v>
      </c>
      <c r="BL10" s="204">
        <f t="shared" si="1"/>
        <v>59735.626456200647</v>
      </c>
      <c r="BM10" s="204">
        <f t="shared" si="1"/>
        <v>59735.626456200647</v>
      </c>
      <c r="BN10" s="204">
        <f t="shared" si="1"/>
        <v>59735.626456200647</v>
      </c>
      <c r="BO10" s="204">
        <f t="shared" si="1"/>
        <v>59735.626456200647</v>
      </c>
      <c r="BP10" s="204">
        <f t="shared" si="1"/>
        <v>59735.626456200647</v>
      </c>
      <c r="BQ10" s="204">
        <f t="shared" si="1"/>
        <v>59735.626456200647</v>
      </c>
      <c r="BR10" s="204">
        <f t="shared" ref="AX10:BZ18" si="8">IF(BR$2&lt;=($B$2+$C$2+$D$2),IF(BR$2&lt;=($B$2+$C$2),IF(BR$2&lt;=$B$2,$B10,$C10),$D10),$E10)</f>
        <v>59735.626456200647</v>
      </c>
      <c r="BS10" s="204">
        <f t="shared" si="8"/>
        <v>59735.626456200647</v>
      </c>
      <c r="BT10" s="204">
        <f t="shared" si="8"/>
        <v>59735.626456200647</v>
      </c>
      <c r="BU10" s="204">
        <f t="shared" si="8"/>
        <v>59735.626456200647</v>
      </c>
      <c r="BV10" s="204">
        <f t="shared" si="8"/>
        <v>59735.626456200647</v>
      </c>
      <c r="BW10" s="204">
        <f t="shared" si="8"/>
        <v>59735.626456200647</v>
      </c>
      <c r="BX10" s="204">
        <f t="shared" si="8"/>
        <v>59735.626456200647</v>
      </c>
      <c r="BY10" s="204">
        <f t="shared" si="8"/>
        <v>59735.626456200647</v>
      </c>
      <c r="BZ10" s="204">
        <f t="shared" si="8"/>
        <v>59735.626456200647</v>
      </c>
      <c r="CA10" s="204">
        <f t="shared" si="2"/>
        <v>59735.626456200647</v>
      </c>
      <c r="CB10" s="204">
        <f t="shared" si="2"/>
        <v>59735.626456200647</v>
      </c>
      <c r="CC10" s="204">
        <f t="shared" si="2"/>
        <v>59735.626456200647</v>
      </c>
      <c r="CD10" s="204">
        <f t="shared" si="2"/>
        <v>59735.626456200647</v>
      </c>
      <c r="CE10" s="204">
        <f t="shared" si="2"/>
        <v>59735.626456200647</v>
      </c>
      <c r="CF10" s="204">
        <f t="shared" si="2"/>
        <v>59735.626456200647</v>
      </c>
      <c r="CG10" s="204">
        <f t="shared" si="2"/>
        <v>59735.626456200647</v>
      </c>
      <c r="CH10" s="204">
        <f t="shared" si="2"/>
        <v>59735.626456200647</v>
      </c>
      <c r="CI10" s="204">
        <f t="shared" si="2"/>
        <v>59735.626456200647</v>
      </c>
      <c r="CJ10" s="204">
        <f t="shared" si="2"/>
        <v>59735.626456200647</v>
      </c>
      <c r="CK10" s="204">
        <f t="shared" si="2"/>
        <v>59735.626456200647</v>
      </c>
      <c r="CL10" s="204">
        <f t="shared" si="2"/>
        <v>59735.626456200647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41105.577955173074</v>
      </c>
      <c r="C12" s="203">
        <f>Income!C82</f>
        <v>40948.771935725556</v>
      </c>
      <c r="D12" s="203">
        <f>Income!D82</f>
        <v>45498.6354841395</v>
      </c>
      <c r="E12" s="203">
        <f>Income!E82</f>
        <v>12562.402243738999</v>
      </c>
      <c r="F12" s="204">
        <f t="shared" si="4"/>
        <v>41105.577955173074</v>
      </c>
      <c r="G12" s="204">
        <f t="shared" si="4"/>
        <v>41105.577955173074</v>
      </c>
      <c r="H12" s="204">
        <f t="shared" si="4"/>
        <v>41105.577955173074</v>
      </c>
      <c r="I12" s="204">
        <f t="shared" si="4"/>
        <v>41105.577955173074</v>
      </c>
      <c r="J12" s="204">
        <f t="shared" si="4"/>
        <v>41105.577955173074</v>
      </c>
      <c r="K12" s="204">
        <f t="shared" si="4"/>
        <v>41105.577955173074</v>
      </c>
      <c r="L12" s="204">
        <f t="shared" si="4"/>
        <v>41105.577955173074</v>
      </c>
      <c r="M12" s="204">
        <f t="shared" si="4"/>
        <v>41105.577955173074</v>
      </c>
      <c r="N12" s="204">
        <f t="shared" si="4"/>
        <v>41105.577955173074</v>
      </c>
      <c r="O12" s="204">
        <f t="shared" si="4"/>
        <v>41105.577955173074</v>
      </c>
      <c r="P12" s="204">
        <f t="shared" si="4"/>
        <v>41105.577955173074</v>
      </c>
      <c r="Q12" s="204">
        <f t="shared" si="4"/>
        <v>41105.577955173074</v>
      </c>
      <c r="R12" s="204">
        <f t="shared" si="4"/>
        <v>41105.577955173074</v>
      </c>
      <c r="S12" s="204">
        <f t="shared" si="4"/>
        <v>41105.577955173074</v>
      </c>
      <c r="T12" s="204">
        <f t="shared" si="4"/>
        <v>41105.577955173074</v>
      </c>
      <c r="U12" s="204">
        <f t="shared" si="4"/>
        <v>41105.577955173074</v>
      </c>
      <c r="V12" s="204">
        <f t="shared" si="6"/>
        <v>41105.577955173074</v>
      </c>
      <c r="W12" s="204">
        <f t="shared" si="6"/>
        <v>41105.577955173074</v>
      </c>
      <c r="X12" s="204">
        <f t="shared" si="6"/>
        <v>41105.577955173074</v>
      </c>
      <c r="Y12" s="204">
        <f t="shared" si="6"/>
        <v>41105.577955173074</v>
      </c>
      <c r="Z12" s="204">
        <f t="shared" si="6"/>
        <v>40948.771935725556</v>
      </c>
      <c r="AA12" s="204">
        <f t="shared" si="6"/>
        <v>40948.771935725556</v>
      </c>
      <c r="AB12" s="204">
        <f t="shared" si="6"/>
        <v>40948.771935725556</v>
      </c>
      <c r="AC12" s="204">
        <f t="shared" si="6"/>
        <v>40948.771935725556</v>
      </c>
      <c r="AD12" s="204">
        <f t="shared" si="6"/>
        <v>40948.771935725556</v>
      </c>
      <c r="AE12" s="204">
        <f t="shared" si="6"/>
        <v>40948.771935725556</v>
      </c>
      <c r="AF12" s="204">
        <f t="shared" si="6"/>
        <v>40948.771935725556</v>
      </c>
      <c r="AG12" s="204">
        <f t="shared" si="6"/>
        <v>40948.771935725556</v>
      </c>
      <c r="AH12" s="204">
        <f t="shared" si="6"/>
        <v>40948.771935725556</v>
      </c>
      <c r="AI12" s="204">
        <f t="shared" si="6"/>
        <v>40948.771935725556</v>
      </c>
      <c r="AJ12" s="204">
        <f t="shared" si="6"/>
        <v>40948.771935725556</v>
      </c>
      <c r="AK12" s="204">
        <f t="shared" si="6"/>
        <v>40948.771935725556</v>
      </c>
      <c r="AL12" s="204">
        <f t="shared" si="7"/>
        <v>40948.771935725556</v>
      </c>
      <c r="AM12" s="204">
        <f t="shared" si="7"/>
        <v>40948.771935725556</v>
      </c>
      <c r="AN12" s="204">
        <f t="shared" si="7"/>
        <v>40948.771935725556</v>
      </c>
      <c r="AO12" s="204">
        <f t="shared" si="7"/>
        <v>40948.771935725556</v>
      </c>
      <c r="AP12" s="204">
        <f t="shared" si="7"/>
        <v>40948.771935725556</v>
      </c>
      <c r="AQ12" s="204">
        <f t="shared" si="7"/>
        <v>40948.771935725556</v>
      </c>
      <c r="AR12" s="204">
        <f t="shared" si="7"/>
        <v>40948.771935725556</v>
      </c>
      <c r="AS12" s="204">
        <f t="shared" si="7"/>
        <v>40948.771935725556</v>
      </c>
      <c r="AT12" s="204">
        <f t="shared" si="7"/>
        <v>40948.771935725556</v>
      </c>
      <c r="AU12" s="204">
        <f t="shared" si="7"/>
        <v>40948.771935725556</v>
      </c>
      <c r="AV12" s="204">
        <f t="shared" si="7"/>
        <v>40948.771935725556</v>
      </c>
      <c r="AW12" s="204">
        <f t="shared" si="7"/>
        <v>40948.771935725556</v>
      </c>
      <c r="AX12" s="204">
        <f t="shared" si="8"/>
        <v>40948.771935725556</v>
      </c>
      <c r="AY12" s="204">
        <f t="shared" si="8"/>
        <v>40948.771935725556</v>
      </c>
      <c r="AZ12" s="204">
        <f t="shared" si="8"/>
        <v>40948.771935725556</v>
      </c>
      <c r="BA12" s="204">
        <f t="shared" si="8"/>
        <v>45498.6354841395</v>
      </c>
      <c r="BB12" s="204">
        <f t="shared" si="8"/>
        <v>45498.6354841395</v>
      </c>
      <c r="BC12" s="204">
        <f t="shared" si="8"/>
        <v>45498.6354841395</v>
      </c>
      <c r="BD12" s="204">
        <f t="shared" si="8"/>
        <v>45498.6354841395</v>
      </c>
      <c r="BE12" s="204">
        <f t="shared" si="8"/>
        <v>45498.6354841395</v>
      </c>
      <c r="BF12" s="204">
        <f t="shared" si="8"/>
        <v>45498.6354841395</v>
      </c>
      <c r="BG12" s="204">
        <f t="shared" si="8"/>
        <v>45498.6354841395</v>
      </c>
      <c r="BH12" s="204">
        <f t="shared" si="8"/>
        <v>45498.6354841395</v>
      </c>
      <c r="BI12" s="204">
        <f t="shared" si="8"/>
        <v>45498.6354841395</v>
      </c>
      <c r="BJ12" s="204">
        <f t="shared" si="8"/>
        <v>45498.6354841395</v>
      </c>
      <c r="BK12" s="204">
        <f t="shared" si="8"/>
        <v>45498.6354841395</v>
      </c>
      <c r="BL12" s="204">
        <f t="shared" si="8"/>
        <v>45498.6354841395</v>
      </c>
      <c r="BM12" s="204">
        <f t="shared" si="8"/>
        <v>45498.6354841395</v>
      </c>
      <c r="BN12" s="204">
        <f t="shared" si="8"/>
        <v>45498.6354841395</v>
      </c>
      <c r="BO12" s="204">
        <f t="shared" si="8"/>
        <v>45498.6354841395</v>
      </c>
      <c r="BP12" s="204">
        <f t="shared" si="8"/>
        <v>45498.6354841395</v>
      </c>
      <c r="BQ12" s="204">
        <f t="shared" si="8"/>
        <v>45498.6354841395</v>
      </c>
      <c r="BR12" s="204">
        <f t="shared" si="8"/>
        <v>45498.6354841395</v>
      </c>
      <c r="BS12" s="204">
        <f t="shared" si="8"/>
        <v>45498.6354841395</v>
      </c>
      <c r="BT12" s="204">
        <f t="shared" si="8"/>
        <v>45498.6354841395</v>
      </c>
      <c r="BU12" s="204">
        <f t="shared" si="8"/>
        <v>45498.6354841395</v>
      </c>
      <c r="BV12" s="204">
        <f t="shared" si="8"/>
        <v>45498.6354841395</v>
      </c>
      <c r="BW12" s="204">
        <f t="shared" si="8"/>
        <v>45498.6354841395</v>
      </c>
      <c r="BX12" s="204">
        <f t="shared" si="8"/>
        <v>45498.6354841395</v>
      </c>
      <c r="BY12" s="204">
        <f t="shared" si="8"/>
        <v>45498.6354841395</v>
      </c>
      <c r="BZ12" s="204">
        <f t="shared" si="8"/>
        <v>45498.6354841395</v>
      </c>
      <c r="CA12" s="204">
        <f t="shared" si="2"/>
        <v>45498.6354841395</v>
      </c>
      <c r="CB12" s="204">
        <f t="shared" si="2"/>
        <v>45498.6354841395</v>
      </c>
      <c r="CC12" s="204">
        <f t="shared" si="2"/>
        <v>45498.6354841395</v>
      </c>
      <c r="CD12" s="204">
        <f t="shared" si="2"/>
        <v>45498.6354841395</v>
      </c>
      <c r="CE12" s="204">
        <f t="shared" si="2"/>
        <v>45498.6354841395</v>
      </c>
      <c r="CF12" s="204">
        <f t="shared" si="2"/>
        <v>45498.6354841395</v>
      </c>
      <c r="CG12" s="204">
        <f t="shared" si="2"/>
        <v>45498.6354841395</v>
      </c>
      <c r="CH12" s="204">
        <f t="shared" si="2"/>
        <v>45498.6354841395</v>
      </c>
      <c r="CI12" s="204">
        <f t="shared" si="2"/>
        <v>45498.6354841395</v>
      </c>
      <c r="CJ12" s="204">
        <f t="shared" si="2"/>
        <v>45498.6354841395</v>
      </c>
      <c r="CK12" s="204">
        <f t="shared" si="2"/>
        <v>45498.6354841395</v>
      </c>
      <c r="CL12" s="204">
        <f t="shared" si="2"/>
        <v>45498.6354841395</v>
      </c>
      <c r="CM12" s="204">
        <f t="shared" si="2"/>
        <v>12562.402243738999</v>
      </c>
      <c r="CN12" s="204">
        <f t="shared" si="2"/>
        <v>12562.402243738999</v>
      </c>
      <c r="CO12" s="204">
        <f t="shared" si="2"/>
        <v>12562.402243738999</v>
      </c>
      <c r="CP12" s="204">
        <f t="shared" si="2"/>
        <v>12562.402243738999</v>
      </c>
      <c r="CQ12" s="204">
        <f t="shared" si="2"/>
        <v>12562.402243738999</v>
      </c>
      <c r="CR12" s="204">
        <f t="shared" si="2"/>
        <v>12562.402243738999</v>
      </c>
      <c r="CS12" s="204">
        <f t="shared" si="3"/>
        <v>12562.402243738999</v>
      </c>
      <c r="CT12" s="204">
        <f t="shared" si="3"/>
        <v>12562.402243738999</v>
      </c>
      <c r="CU12" s="204">
        <f t="shared" si="3"/>
        <v>12562.402243738999</v>
      </c>
      <c r="CV12" s="204">
        <f t="shared" si="3"/>
        <v>12562.402243738999</v>
      </c>
      <c r="CW12" s="204">
        <f t="shared" si="3"/>
        <v>12562.402243738999</v>
      </c>
      <c r="CX12" s="204">
        <f t="shared" si="3"/>
        <v>12562.402243738999</v>
      </c>
      <c r="CY12" s="204">
        <f t="shared" si="3"/>
        <v>12562.402243738999</v>
      </c>
      <c r="CZ12" s="204">
        <f t="shared" si="3"/>
        <v>12562.402243738999</v>
      </c>
      <c r="DA12" s="204">
        <f t="shared" si="3"/>
        <v>12562.402243738999</v>
      </c>
      <c r="DB12" s="204"/>
    </row>
    <row r="13" spans="1:106">
      <c r="A13" s="201" t="str">
        <f>Income!A83</f>
        <v>Food transfer - official</v>
      </c>
      <c r="B13" s="203">
        <f>Income!B83</f>
        <v>2921.0164124546845</v>
      </c>
      <c r="C13" s="203">
        <f>Income!C83</f>
        <v>3213.1180537001542</v>
      </c>
      <c r="D13" s="203">
        <f>Income!D83</f>
        <v>3570.1311707779482</v>
      </c>
      <c r="E13" s="203">
        <f>Income!E83</f>
        <v>3213.1180537001542</v>
      </c>
      <c r="F13" s="204">
        <f t="shared" si="4"/>
        <v>2921.0164124546845</v>
      </c>
      <c r="G13" s="204">
        <f t="shared" si="4"/>
        <v>2921.0164124546845</v>
      </c>
      <c r="H13" s="204">
        <f t="shared" si="4"/>
        <v>2921.0164124546845</v>
      </c>
      <c r="I13" s="204">
        <f t="shared" si="4"/>
        <v>2921.0164124546845</v>
      </c>
      <c r="J13" s="204">
        <f t="shared" si="4"/>
        <v>2921.0164124546845</v>
      </c>
      <c r="K13" s="204">
        <f t="shared" si="4"/>
        <v>2921.0164124546845</v>
      </c>
      <c r="L13" s="204">
        <f t="shared" si="4"/>
        <v>2921.0164124546845</v>
      </c>
      <c r="M13" s="204">
        <f t="shared" si="4"/>
        <v>2921.0164124546845</v>
      </c>
      <c r="N13" s="204">
        <f t="shared" si="4"/>
        <v>2921.0164124546845</v>
      </c>
      <c r="O13" s="204">
        <f t="shared" si="4"/>
        <v>2921.0164124546845</v>
      </c>
      <c r="P13" s="204">
        <f t="shared" si="4"/>
        <v>2921.0164124546845</v>
      </c>
      <c r="Q13" s="204">
        <f t="shared" si="4"/>
        <v>2921.0164124546845</v>
      </c>
      <c r="R13" s="204">
        <f t="shared" si="4"/>
        <v>2921.0164124546845</v>
      </c>
      <c r="S13" s="204">
        <f t="shared" si="4"/>
        <v>2921.0164124546845</v>
      </c>
      <c r="T13" s="204">
        <f t="shared" si="4"/>
        <v>2921.0164124546845</v>
      </c>
      <c r="U13" s="204">
        <f t="shared" si="4"/>
        <v>2921.0164124546845</v>
      </c>
      <c r="V13" s="204">
        <f t="shared" si="6"/>
        <v>2921.0164124546845</v>
      </c>
      <c r="W13" s="204">
        <f t="shared" si="6"/>
        <v>2921.0164124546845</v>
      </c>
      <c r="X13" s="204">
        <f t="shared" si="6"/>
        <v>2921.0164124546845</v>
      </c>
      <c r="Y13" s="204">
        <f t="shared" si="6"/>
        <v>2921.0164124546845</v>
      </c>
      <c r="Z13" s="204">
        <f t="shared" si="6"/>
        <v>3213.1180537001542</v>
      </c>
      <c r="AA13" s="204">
        <f t="shared" si="6"/>
        <v>3213.1180537001542</v>
      </c>
      <c r="AB13" s="204">
        <f t="shared" si="6"/>
        <v>3213.1180537001542</v>
      </c>
      <c r="AC13" s="204">
        <f t="shared" si="6"/>
        <v>3213.1180537001542</v>
      </c>
      <c r="AD13" s="204">
        <f t="shared" si="6"/>
        <v>3213.1180537001542</v>
      </c>
      <c r="AE13" s="204">
        <f t="shared" si="6"/>
        <v>3213.1180537001542</v>
      </c>
      <c r="AF13" s="204">
        <f t="shared" si="6"/>
        <v>3213.1180537001542</v>
      </c>
      <c r="AG13" s="204">
        <f t="shared" si="6"/>
        <v>3213.1180537001542</v>
      </c>
      <c r="AH13" s="204">
        <f t="shared" si="6"/>
        <v>3213.1180537001542</v>
      </c>
      <c r="AI13" s="204">
        <f t="shared" si="6"/>
        <v>3213.1180537001542</v>
      </c>
      <c r="AJ13" s="204">
        <f t="shared" si="6"/>
        <v>3213.1180537001542</v>
      </c>
      <c r="AK13" s="204">
        <f t="shared" si="6"/>
        <v>3213.1180537001542</v>
      </c>
      <c r="AL13" s="204">
        <f t="shared" si="7"/>
        <v>3213.1180537001542</v>
      </c>
      <c r="AM13" s="204">
        <f t="shared" si="7"/>
        <v>3213.1180537001542</v>
      </c>
      <c r="AN13" s="204">
        <f t="shared" si="7"/>
        <v>3213.1180537001542</v>
      </c>
      <c r="AO13" s="204">
        <f t="shared" si="7"/>
        <v>3213.1180537001542</v>
      </c>
      <c r="AP13" s="204">
        <f t="shared" si="7"/>
        <v>3213.1180537001542</v>
      </c>
      <c r="AQ13" s="204">
        <f t="shared" si="7"/>
        <v>3213.1180537001542</v>
      </c>
      <c r="AR13" s="204">
        <f t="shared" si="7"/>
        <v>3213.1180537001542</v>
      </c>
      <c r="AS13" s="204">
        <f t="shared" si="7"/>
        <v>3213.1180537001542</v>
      </c>
      <c r="AT13" s="204">
        <f t="shared" si="7"/>
        <v>3213.1180537001542</v>
      </c>
      <c r="AU13" s="204">
        <f t="shared" si="7"/>
        <v>3213.1180537001542</v>
      </c>
      <c r="AV13" s="204">
        <f t="shared" si="7"/>
        <v>3213.1180537001542</v>
      </c>
      <c r="AW13" s="204">
        <f t="shared" si="7"/>
        <v>3213.1180537001542</v>
      </c>
      <c r="AX13" s="204">
        <f t="shared" si="8"/>
        <v>3213.1180537001542</v>
      </c>
      <c r="AY13" s="204">
        <f t="shared" si="8"/>
        <v>3213.1180537001542</v>
      </c>
      <c r="AZ13" s="204">
        <f t="shared" si="8"/>
        <v>3213.1180537001542</v>
      </c>
      <c r="BA13" s="204">
        <f t="shared" si="8"/>
        <v>3570.1311707779482</v>
      </c>
      <c r="BB13" s="204">
        <f t="shared" si="8"/>
        <v>3570.1311707779482</v>
      </c>
      <c r="BC13" s="204">
        <f t="shared" si="8"/>
        <v>3570.1311707779482</v>
      </c>
      <c r="BD13" s="204">
        <f t="shared" si="8"/>
        <v>3570.1311707779482</v>
      </c>
      <c r="BE13" s="204">
        <f t="shared" si="8"/>
        <v>3570.1311707779482</v>
      </c>
      <c r="BF13" s="204">
        <f t="shared" si="8"/>
        <v>3570.1311707779482</v>
      </c>
      <c r="BG13" s="204">
        <f t="shared" si="8"/>
        <v>3570.1311707779482</v>
      </c>
      <c r="BH13" s="204">
        <f t="shared" si="8"/>
        <v>3570.1311707779482</v>
      </c>
      <c r="BI13" s="204">
        <f t="shared" si="8"/>
        <v>3570.1311707779482</v>
      </c>
      <c r="BJ13" s="204">
        <f t="shared" si="8"/>
        <v>3570.1311707779482</v>
      </c>
      <c r="BK13" s="204">
        <f t="shared" si="8"/>
        <v>3570.1311707779482</v>
      </c>
      <c r="BL13" s="204">
        <f t="shared" si="8"/>
        <v>3570.1311707779482</v>
      </c>
      <c r="BM13" s="204">
        <f t="shared" si="8"/>
        <v>3570.1311707779482</v>
      </c>
      <c r="BN13" s="204">
        <f t="shared" si="8"/>
        <v>3570.1311707779482</v>
      </c>
      <c r="BO13" s="204">
        <f t="shared" si="8"/>
        <v>3570.1311707779482</v>
      </c>
      <c r="BP13" s="204">
        <f t="shared" si="8"/>
        <v>3570.1311707779482</v>
      </c>
      <c r="BQ13" s="204">
        <f t="shared" si="8"/>
        <v>3570.1311707779482</v>
      </c>
      <c r="BR13" s="204">
        <f t="shared" si="8"/>
        <v>3570.1311707779482</v>
      </c>
      <c r="BS13" s="204">
        <f t="shared" si="8"/>
        <v>3570.1311707779482</v>
      </c>
      <c r="BT13" s="204">
        <f t="shared" si="8"/>
        <v>3570.1311707779482</v>
      </c>
      <c r="BU13" s="204">
        <f t="shared" si="8"/>
        <v>3570.1311707779482</v>
      </c>
      <c r="BV13" s="204">
        <f t="shared" si="8"/>
        <v>3570.1311707779482</v>
      </c>
      <c r="BW13" s="204">
        <f t="shared" si="8"/>
        <v>3570.1311707779482</v>
      </c>
      <c r="BX13" s="204">
        <f t="shared" si="8"/>
        <v>3570.1311707779482</v>
      </c>
      <c r="BY13" s="204">
        <f t="shared" si="8"/>
        <v>3570.1311707779482</v>
      </c>
      <c r="BZ13" s="204">
        <f t="shared" si="8"/>
        <v>3570.1311707779482</v>
      </c>
      <c r="CA13" s="204">
        <f t="shared" si="2"/>
        <v>3570.1311707779482</v>
      </c>
      <c r="CB13" s="204">
        <f t="shared" si="2"/>
        <v>3570.1311707779482</v>
      </c>
      <c r="CC13" s="204">
        <f t="shared" si="2"/>
        <v>3570.1311707779482</v>
      </c>
      <c r="CD13" s="204">
        <f t="shared" si="2"/>
        <v>3570.1311707779482</v>
      </c>
      <c r="CE13" s="204">
        <f t="shared" si="2"/>
        <v>3570.1311707779482</v>
      </c>
      <c r="CF13" s="204">
        <f t="shared" si="2"/>
        <v>3570.1311707779482</v>
      </c>
      <c r="CG13" s="204">
        <f t="shared" si="2"/>
        <v>3570.1311707779482</v>
      </c>
      <c r="CH13" s="204">
        <f t="shared" si="2"/>
        <v>3570.1311707779482</v>
      </c>
      <c r="CI13" s="204">
        <f t="shared" si="2"/>
        <v>3570.1311707779482</v>
      </c>
      <c r="CJ13" s="204">
        <f t="shared" si="2"/>
        <v>3570.1311707779482</v>
      </c>
      <c r="CK13" s="204">
        <f t="shared" si="2"/>
        <v>3570.1311707779482</v>
      </c>
      <c r="CL13" s="204">
        <f t="shared" si="2"/>
        <v>3570.1311707779482</v>
      </c>
      <c r="CM13" s="204">
        <f t="shared" si="2"/>
        <v>3213.1180537001542</v>
      </c>
      <c r="CN13" s="204">
        <f t="shared" si="2"/>
        <v>3213.1180537001542</v>
      </c>
      <c r="CO13" s="204">
        <f t="shared" si="2"/>
        <v>3213.1180537001542</v>
      </c>
      <c r="CP13" s="204">
        <f t="shared" si="2"/>
        <v>3213.1180537001542</v>
      </c>
      <c r="CQ13" s="204">
        <f t="shared" si="2"/>
        <v>3213.1180537001542</v>
      </c>
      <c r="CR13" s="204">
        <f t="shared" si="2"/>
        <v>3213.1180537001542</v>
      </c>
      <c r="CS13" s="204">
        <f t="shared" si="3"/>
        <v>3213.1180537001542</v>
      </c>
      <c r="CT13" s="204">
        <f t="shared" si="3"/>
        <v>3213.1180537001542</v>
      </c>
      <c r="CU13" s="204">
        <f t="shared" si="3"/>
        <v>3213.1180537001542</v>
      </c>
      <c r="CV13" s="204">
        <f t="shared" si="3"/>
        <v>3213.1180537001542</v>
      </c>
      <c r="CW13" s="204">
        <f t="shared" si="3"/>
        <v>3213.1180537001542</v>
      </c>
      <c r="CX13" s="204">
        <f t="shared" si="3"/>
        <v>3213.1180537001542</v>
      </c>
      <c r="CY13" s="204">
        <f t="shared" si="3"/>
        <v>3213.1180537001542</v>
      </c>
      <c r="CZ13" s="204">
        <f t="shared" si="3"/>
        <v>3213.1180537001542</v>
      </c>
      <c r="DA13" s="204">
        <f t="shared" si="3"/>
        <v>3213.1180537001542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8153.9130112713901</v>
      </c>
      <c r="D14" s="203">
        <f>Income!D85</f>
        <v>23296.894317918257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8153.9130112713901</v>
      </c>
      <c r="AA14" s="204">
        <f t="shared" si="6"/>
        <v>8153.9130112713901</v>
      </c>
      <c r="AB14" s="204">
        <f t="shared" si="6"/>
        <v>8153.9130112713901</v>
      </c>
      <c r="AC14" s="204">
        <f t="shared" si="6"/>
        <v>8153.9130112713901</v>
      </c>
      <c r="AD14" s="204">
        <f t="shared" si="6"/>
        <v>8153.9130112713901</v>
      </c>
      <c r="AE14" s="204">
        <f t="shared" si="6"/>
        <v>8153.9130112713901</v>
      </c>
      <c r="AF14" s="204">
        <f t="shared" si="6"/>
        <v>8153.9130112713901</v>
      </c>
      <c r="AG14" s="204">
        <f t="shared" si="6"/>
        <v>8153.9130112713901</v>
      </c>
      <c r="AH14" s="204">
        <f t="shared" si="6"/>
        <v>8153.9130112713901</v>
      </c>
      <c r="AI14" s="204">
        <f t="shared" si="6"/>
        <v>8153.9130112713901</v>
      </c>
      <c r="AJ14" s="204">
        <f t="shared" si="6"/>
        <v>8153.9130112713901</v>
      </c>
      <c r="AK14" s="204">
        <f t="shared" si="6"/>
        <v>8153.9130112713901</v>
      </c>
      <c r="AL14" s="204">
        <f t="shared" si="7"/>
        <v>8153.9130112713901</v>
      </c>
      <c r="AM14" s="204">
        <f t="shared" si="7"/>
        <v>8153.9130112713901</v>
      </c>
      <c r="AN14" s="204">
        <f t="shared" si="7"/>
        <v>8153.9130112713901</v>
      </c>
      <c r="AO14" s="204">
        <f t="shared" si="7"/>
        <v>8153.9130112713901</v>
      </c>
      <c r="AP14" s="204">
        <f t="shared" si="7"/>
        <v>8153.9130112713901</v>
      </c>
      <c r="AQ14" s="204">
        <f t="shared" si="7"/>
        <v>8153.9130112713901</v>
      </c>
      <c r="AR14" s="204">
        <f t="shared" si="7"/>
        <v>8153.9130112713901</v>
      </c>
      <c r="AS14" s="204">
        <f t="shared" si="7"/>
        <v>8153.9130112713901</v>
      </c>
      <c r="AT14" s="204">
        <f t="shared" si="7"/>
        <v>8153.9130112713901</v>
      </c>
      <c r="AU14" s="204">
        <f t="shared" si="7"/>
        <v>8153.9130112713901</v>
      </c>
      <c r="AV14" s="204">
        <f t="shared" si="7"/>
        <v>8153.9130112713901</v>
      </c>
      <c r="AW14" s="204">
        <f t="shared" si="7"/>
        <v>8153.9130112713901</v>
      </c>
      <c r="AX14" s="204">
        <f t="shared" si="7"/>
        <v>8153.9130112713901</v>
      </c>
      <c r="AY14" s="204">
        <f t="shared" si="7"/>
        <v>8153.9130112713901</v>
      </c>
      <c r="AZ14" s="204">
        <f t="shared" si="7"/>
        <v>8153.9130112713901</v>
      </c>
      <c r="BA14" s="204">
        <f t="shared" si="7"/>
        <v>23296.894317918257</v>
      </c>
      <c r="BB14" s="204">
        <f t="shared" si="8"/>
        <v>23296.894317918257</v>
      </c>
      <c r="BC14" s="204">
        <f t="shared" si="8"/>
        <v>23296.894317918257</v>
      </c>
      <c r="BD14" s="204">
        <f t="shared" si="8"/>
        <v>23296.894317918257</v>
      </c>
      <c r="BE14" s="204">
        <f t="shared" si="8"/>
        <v>23296.894317918257</v>
      </c>
      <c r="BF14" s="204">
        <f t="shared" si="8"/>
        <v>23296.894317918257</v>
      </c>
      <c r="BG14" s="204">
        <f t="shared" si="8"/>
        <v>23296.894317918257</v>
      </c>
      <c r="BH14" s="204">
        <f t="shared" si="8"/>
        <v>23296.894317918257</v>
      </c>
      <c r="BI14" s="204">
        <f t="shared" si="8"/>
        <v>23296.894317918257</v>
      </c>
      <c r="BJ14" s="204">
        <f t="shared" si="8"/>
        <v>23296.894317918257</v>
      </c>
      <c r="BK14" s="204">
        <f t="shared" si="8"/>
        <v>23296.894317918257</v>
      </c>
      <c r="BL14" s="204">
        <f t="shared" si="8"/>
        <v>23296.894317918257</v>
      </c>
      <c r="BM14" s="204">
        <f t="shared" si="8"/>
        <v>23296.894317918257</v>
      </c>
      <c r="BN14" s="204">
        <f t="shared" si="8"/>
        <v>23296.894317918257</v>
      </c>
      <c r="BO14" s="204">
        <f t="shared" si="8"/>
        <v>23296.894317918257</v>
      </c>
      <c r="BP14" s="204">
        <f t="shared" si="8"/>
        <v>23296.894317918257</v>
      </c>
      <c r="BQ14" s="204">
        <f t="shared" si="8"/>
        <v>23296.894317918257</v>
      </c>
      <c r="BR14" s="204">
        <f t="shared" si="8"/>
        <v>23296.894317918257</v>
      </c>
      <c r="BS14" s="204">
        <f t="shared" si="8"/>
        <v>23296.894317918257</v>
      </c>
      <c r="BT14" s="204">
        <f t="shared" si="8"/>
        <v>23296.894317918257</v>
      </c>
      <c r="BU14" s="204">
        <f t="shared" si="8"/>
        <v>23296.894317918257</v>
      </c>
      <c r="BV14" s="204">
        <f t="shared" si="8"/>
        <v>23296.894317918257</v>
      </c>
      <c r="BW14" s="204">
        <f t="shared" si="8"/>
        <v>23296.894317918257</v>
      </c>
      <c r="BX14" s="204">
        <f t="shared" si="8"/>
        <v>23296.894317918257</v>
      </c>
      <c r="BY14" s="204">
        <f t="shared" si="8"/>
        <v>23296.894317918257</v>
      </c>
      <c r="BZ14" s="204">
        <f t="shared" si="8"/>
        <v>23296.894317918257</v>
      </c>
      <c r="CA14" s="204">
        <f t="shared" si="2"/>
        <v>23296.894317918257</v>
      </c>
      <c r="CB14" s="204">
        <f t="shared" si="2"/>
        <v>23296.894317918257</v>
      </c>
      <c r="CC14" s="204">
        <f t="shared" si="2"/>
        <v>23296.894317918257</v>
      </c>
      <c r="CD14" s="204">
        <f t="shared" si="2"/>
        <v>23296.894317918257</v>
      </c>
      <c r="CE14" s="204">
        <f t="shared" si="2"/>
        <v>23296.894317918257</v>
      </c>
      <c r="CF14" s="204">
        <f t="shared" si="2"/>
        <v>23296.894317918257</v>
      </c>
      <c r="CG14" s="204">
        <f t="shared" si="2"/>
        <v>23296.894317918257</v>
      </c>
      <c r="CH14" s="204">
        <f t="shared" si="2"/>
        <v>23296.894317918257</v>
      </c>
      <c r="CI14" s="204">
        <f t="shared" si="2"/>
        <v>23296.894317918257</v>
      </c>
      <c r="CJ14" s="204">
        <f t="shared" si="2"/>
        <v>23296.894317918257</v>
      </c>
      <c r="CK14" s="204">
        <f t="shared" si="2"/>
        <v>23296.894317918257</v>
      </c>
      <c r="CL14" s="204">
        <f t="shared" si="2"/>
        <v>23296.894317918257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50640.191161436385</v>
      </c>
      <c r="C16" s="203">
        <f>Income!C88</f>
        <v>67137.701515828128</v>
      </c>
      <c r="D16" s="203">
        <f>Income!D88</f>
        <v>161467.4704228515</v>
      </c>
      <c r="E16" s="203">
        <f>Income!E88</f>
        <v>211842.7579659952</v>
      </c>
      <c r="F16" s="204">
        <f t="shared" si="4"/>
        <v>50640.191161436385</v>
      </c>
      <c r="G16" s="204">
        <f t="shared" si="4"/>
        <v>50640.191161436385</v>
      </c>
      <c r="H16" s="204">
        <f t="shared" si="4"/>
        <v>50640.191161436385</v>
      </c>
      <c r="I16" s="204">
        <f t="shared" si="4"/>
        <v>50640.191161436385</v>
      </c>
      <c r="J16" s="204">
        <f t="shared" si="4"/>
        <v>50640.191161436385</v>
      </c>
      <c r="K16" s="204">
        <f t="shared" si="4"/>
        <v>50640.191161436385</v>
      </c>
      <c r="L16" s="204">
        <f t="shared" si="4"/>
        <v>50640.191161436385</v>
      </c>
      <c r="M16" s="204">
        <f t="shared" si="4"/>
        <v>50640.191161436385</v>
      </c>
      <c r="N16" s="204">
        <f t="shared" si="4"/>
        <v>50640.191161436385</v>
      </c>
      <c r="O16" s="204">
        <f t="shared" si="4"/>
        <v>50640.191161436385</v>
      </c>
      <c r="P16" s="204">
        <f t="shared" si="4"/>
        <v>50640.191161436385</v>
      </c>
      <c r="Q16" s="204">
        <f t="shared" si="4"/>
        <v>50640.191161436385</v>
      </c>
      <c r="R16" s="204">
        <f t="shared" si="4"/>
        <v>50640.191161436385</v>
      </c>
      <c r="S16" s="204">
        <f t="shared" si="4"/>
        <v>50640.191161436385</v>
      </c>
      <c r="T16" s="204">
        <f t="shared" si="4"/>
        <v>50640.191161436385</v>
      </c>
      <c r="U16" s="204">
        <f t="shared" si="4"/>
        <v>50640.191161436385</v>
      </c>
      <c r="V16" s="204">
        <f t="shared" si="6"/>
        <v>50640.191161436385</v>
      </c>
      <c r="W16" s="204">
        <f t="shared" si="6"/>
        <v>50640.191161436385</v>
      </c>
      <c r="X16" s="204">
        <f t="shared" si="6"/>
        <v>50640.191161436385</v>
      </c>
      <c r="Y16" s="204">
        <f t="shared" si="6"/>
        <v>50640.191161436385</v>
      </c>
      <c r="Z16" s="204">
        <f t="shared" si="6"/>
        <v>67137.701515828128</v>
      </c>
      <c r="AA16" s="204">
        <f t="shared" si="6"/>
        <v>67137.701515828128</v>
      </c>
      <c r="AB16" s="204">
        <f t="shared" si="6"/>
        <v>67137.701515828128</v>
      </c>
      <c r="AC16" s="204">
        <f t="shared" si="6"/>
        <v>67137.701515828128</v>
      </c>
      <c r="AD16" s="204">
        <f t="shared" si="6"/>
        <v>67137.701515828128</v>
      </c>
      <c r="AE16" s="204">
        <f>IF(AE$2&lt;=($B$2+$C$2+$D$2),IF(AE$2&lt;=($B$2+$C$2),IF(AE$2&lt;=$B$2,$B16,$C16),$D16),$E16)</f>
        <v>67137.701515828128</v>
      </c>
      <c r="AF16" s="204">
        <f t="shared" si="6"/>
        <v>67137.701515828128</v>
      </c>
      <c r="AG16" s="204">
        <f t="shared" si="6"/>
        <v>67137.701515828128</v>
      </c>
      <c r="AH16" s="204">
        <f t="shared" si="6"/>
        <v>67137.701515828128</v>
      </c>
      <c r="AI16" s="204">
        <f t="shared" si="6"/>
        <v>67137.701515828128</v>
      </c>
      <c r="AJ16" s="204">
        <f t="shared" si="6"/>
        <v>67137.701515828128</v>
      </c>
      <c r="AK16" s="204">
        <f t="shared" si="6"/>
        <v>67137.701515828128</v>
      </c>
      <c r="AL16" s="204">
        <f t="shared" si="7"/>
        <v>67137.701515828128</v>
      </c>
      <c r="AM16" s="204">
        <f t="shared" si="7"/>
        <v>67137.701515828128</v>
      </c>
      <c r="AN16" s="204">
        <f t="shared" si="7"/>
        <v>67137.701515828128</v>
      </c>
      <c r="AO16" s="204">
        <f t="shared" si="7"/>
        <v>67137.701515828128</v>
      </c>
      <c r="AP16" s="204">
        <f t="shared" si="7"/>
        <v>67137.701515828128</v>
      </c>
      <c r="AQ16" s="204">
        <f t="shared" si="7"/>
        <v>67137.701515828128</v>
      </c>
      <c r="AR16" s="204">
        <f t="shared" si="7"/>
        <v>67137.701515828128</v>
      </c>
      <c r="AS16" s="204">
        <f t="shared" si="7"/>
        <v>67137.701515828128</v>
      </c>
      <c r="AT16" s="204">
        <f t="shared" si="7"/>
        <v>67137.701515828128</v>
      </c>
      <c r="AU16" s="204">
        <f t="shared" si="7"/>
        <v>67137.701515828128</v>
      </c>
      <c r="AV16" s="204">
        <f t="shared" si="7"/>
        <v>67137.701515828128</v>
      </c>
      <c r="AW16" s="204">
        <f t="shared" si="7"/>
        <v>67137.701515828128</v>
      </c>
      <c r="AX16" s="204">
        <f t="shared" si="8"/>
        <v>67137.701515828128</v>
      </c>
      <c r="AY16" s="204">
        <f t="shared" si="8"/>
        <v>67137.701515828128</v>
      </c>
      <c r="AZ16" s="204">
        <f t="shared" si="8"/>
        <v>67137.701515828128</v>
      </c>
      <c r="BA16" s="204">
        <f t="shared" si="8"/>
        <v>161467.4704228515</v>
      </c>
      <c r="BB16" s="204">
        <f t="shared" si="8"/>
        <v>161467.4704228515</v>
      </c>
      <c r="BC16" s="204">
        <f t="shared" si="8"/>
        <v>161467.4704228515</v>
      </c>
      <c r="BD16" s="204">
        <f t="shared" si="8"/>
        <v>161467.4704228515</v>
      </c>
      <c r="BE16" s="204">
        <f t="shared" si="8"/>
        <v>161467.4704228515</v>
      </c>
      <c r="BF16" s="204">
        <f t="shared" si="8"/>
        <v>161467.4704228515</v>
      </c>
      <c r="BG16" s="204">
        <f t="shared" si="8"/>
        <v>161467.4704228515</v>
      </c>
      <c r="BH16" s="204">
        <f t="shared" si="8"/>
        <v>161467.4704228515</v>
      </c>
      <c r="BI16" s="204">
        <f t="shared" si="8"/>
        <v>161467.4704228515</v>
      </c>
      <c r="BJ16" s="204">
        <f t="shared" si="8"/>
        <v>161467.4704228515</v>
      </c>
      <c r="BK16" s="204">
        <f t="shared" si="8"/>
        <v>161467.4704228515</v>
      </c>
      <c r="BL16" s="204">
        <f t="shared" si="8"/>
        <v>161467.4704228515</v>
      </c>
      <c r="BM16" s="204">
        <f t="shared" si="8"/>
        <v>161467.4704228515</v>
      </c>
      <c r="BN16" s="204">
        <f t="shared" si="8"/>
        <v>161467.4704228515</v>
      </c>
      <c r="BO16" s="204">
        <f t="shared" si="8"/>
        <v>161467.4704228515</v>
      </c>
      <c r="BP16" s="204">
        <f t="shared" si="8"/>
        <v>161467.4704228515</v>
      </c>
      <c r="BQ16" s="204">
        <f t="shared" si="8"/>
        <v>161467.4704228515</v>
      </c>
      <c r="BR16" s="204">
        <f t="shared" si="8"/>
        <v>161467.4704228515</v>
      </c>
      <c r="BS16" s="204">
        <f t="shared" si="8"/>
        <v>161467.4704228515</v>
      </c>
      <c r="BT16" s="204">
        <f t="shared" si="8"/>
        <v>161467.4704228515</v>
      </c>
      <c r="BU16" s="204">
        <f t="shared" si="8"/>
        <v>161467.4704228515</v>
      </c>
      <c r="BV16" s="204">
        <f t="shared" si="8"/>
        <v>161467.4704228515</v>
      </c>
      <c r="BW16" s="204">
        <f t="shared" si="8"/>
        <v>161467.4704228515</v>
      </c>
      <c r="BX16" s="204">
        <f t="shared" si="8"/>
        <v>161467.4704228515</v>
      </c>
      <c r="BY16" s="204">
        <f t="shared" si="8"/>
        <v>161467.4704228515</v>
      </c>
      <c r="BZ16" s="204">
        <f t="shared" si="8"/>
        <v>161467.4704228515</v>
      </c>
      <c r="CA16" s="204">
        <f t="shared" ref="CA16:CB18" si="10">IF(CA$2&lt;=($B$2+$C$2+$D$2),IF(CA$2&lt;=($B$2+$C$2),IF(CA$2&lt;=$B$2,$B16,$C16),$D16),$E16)</f>
        <v>161467.4704228515</v>
      </c>
      <c r="CB16" s="204">
        <f t="shared" si="10"/>
        <v>161467.4704228515</v>
      </c>
      <c r="CC16" s="204">
        <f t="shared" si="9"/>
        <v>161467.4704228515</v>
      </c>
      <c r="CD16" s="204">
        <f t="shared" si="9"/>
        <v>161467.4704228515</v>
      </c>
      <c r="CE16" s="204">
        <f t="shared" si="9"/>
        <v>161467.4704228515</v>
      </c>
      <c r="CF16" s="204">
        <f t="shared" si="9"/>
        <v>161467.4704228515</v>
      </c>
      <c r="CG16" s="204">
        <f t="shared" si="9"/>
        <v>161467.4704228515</v>
      </c>
      <c r="CH16" s="204">
        <f t="shared" si="9"/>
        <v>161467.4704228515</v>
      </c>
      <c r="CI16" s="204">
        <f t="shared" si="9"/>
        <v>161467.4704228515</v>
      </c>
      <c r="CJ16" s="204">
        <f t="shared" si="9"/>
        <v>161467.4704228515</v>
      </c>
      <c r="CK16" s="204">
        <f t="shared" si="9"/>
        <v>161467.4704228515</v>
      </c>
      <c r="CL16" s="204">
        <f t="shared" si="9"/>
        <v>161467.4704228515</v>
      </c>
      <c r="CM16" s="204">
        <f t="shared" si="9"/>
        <v>211842.7579659952</v>
      </c>
      <c r="CN16" s="204">
        <f t="shared" si="9"/>
        <v>211842.7579659952</v>
      </c>
      <c r="CO16" s="204">
        <f t="shared" si="9"/>
        <v>211842.7579659952</v>
      </c>
      <c r="CP16" s="204">
        <f t="shared" si="9"/>
        <v>211842.7579659952</v>
      </c>
      <c r="CQ16" s="204">
        <f t="shared" si="9"/>
        <v>211842.7579659952</v>
      </c>
      <c r="CR16" s="204">
        <f t="shared" si="9"/>
        <v>211842.7579659952</v>
      </c>
      <c r="CS16" s="204">
        <f t="shared" ref="CS16:DA18" si="11">IF(CS$2&lt;=($B$2+$C$2+$D$2),IF(CS$2&lt;=($B$2+$C$2),IF(CS$2&lt;=$B$2,$B16,$C16),$D16),$E16)</f>
        <v>211842.7579659952</v>
      </c>
      <c r="CT16" s="204">
        <f t="shared" si="11"/>
        <v>211842.7579659952</v>
      </c>
      <c r="CU16" s="204">
        <f t="shared" si="11"/>
        <v>211842.7579659952</v>
      </c>
      <c r="CV16" s="204">
        <f t="shared" si="11"/>
        <v>211842.7579659952</v>
      </c>
      <c r="CW16" s="204">
        <f t="shared" si="11"/>
        <v>211842.7579659952</v>
      </c>
      <c r="CX16" s="204">
        <f t="shared" si="11"/>
        <v>211842.7579659952</v>
      </c>
      <c r="CY16" s="204">
        <f t="shared" si="11"/>
        <v>211842.7579659952</v>
      </c>
      <c r="CZ16" s="204">
        <f t="shared" si="11"/>
        <v>211842.7579659952</v>
      </c>
      <c r="DA16" s="204">
        <f t="shared" si="11"/>
        <v>211842.7579659952</v>
      </c>
      <c r="DB16" s="204"/>
    </row>
    <row r="17" spans="1:105">
      <c r="A17" s="201" t="s">
        <v>101</v>
      </c>
      <c r="B17" s="203">
        <f>Income!B89</f>
        <v>50927.814592990093</v>
      </c>
      <c r="C17" s="203">
        <f>Income!C89</f>
        <v>50927.814592990086</v>
      </c>
      <c r="D17" s="203">
        <f>Income!D89</f>
        <v>50927.814592990078</v>
      </c>
      <c r="E17" s="203">
        <f>Income!E89</f>
        <v>50927.814592990086</v>
      </c>
      <c r="F17" s="204">
        <f t="shared" si="4"/>
        <v>50927.814592990093</v>
      </c>
      <c r="G17" s="204">
        <f t="shared" si="4"/>
        <v>50927.814592990093</v>
      </c>
      <c r="H17" s="204">
        <f t="shared" si="4"/>
        <v>50927.814592990093</v>
      </c>
      <c r="I17" s="204">
        <f t="shared" si="4"/>
        <v>50927.814592990093</v>
      </c>
      <c r="J17" s="204">
        <f t="shared" si="4"/>
        <v>50927.814592990093</v>
      </c>
      <c r="K17" s="204">
        <f t="shared" si="4"/>
        <v>50927.814592990093</v>
      </c>
      <c r="L17" s="204">
        <f t="shared" si="4"/>
        <v>50927.814592990093</v>
      </c>
      <c r="M17" s="204">
        <f t="shared" si="4"/>
        <v>50927.814592990093</v>
      </c>
      <c r="N17" s="204">
        <f t="shared" si="4"/>
        <v>50927.814592990093</v>
      </c>
      <c r="O17" s="204">
        <f t="shared" si="4"/>
        <v>50927.814592990093</v>
      </c>
      <c r="P17" s="204">
        <f t="shared" si="4"/>
        <v>50927.814592990093</v>
      </c>
      <c r="Q17" s="204">
        <f t="shared" si="4"/>
        <v>50927.814592990093</v>
      </c>
      <c r="R17" s="204">
        <f t="shared" si="4"/>
        <v>50927.814592990093</v>
      </c>
      <c r="S17" s="204">
        <f t="shared" si="4"/>
        <v>50927.814592990093</v>
      </c>
      <c r="T17" s="204">
        <f t="shared" si="4"/>
        <v>50927.814592990093</v>
      </c>
      <c r="U17" s="204">
        <f t="shared" si="4"/>
        <v>50927.814592990093</v>
      </c>
      <c r="V17" s="204">
        <f t="shared" si="6"/>
        <v>50927.814592990093</v>
      </c>
      <c r="W17" s="204">
        <f t="shared" si="6"/>
        <v>50927.814592990093</v>
      </c>
      <c r="X17" s="204">
        <f t="shared" si="6"/>
        <v>50927.814592990093</v>
      </c>
      <c r="Y17" s="204">
        <f t="shared" si="6"/>
        <v>50927.814592990093</v>
      </c>
      <c r="Z17" s="204">
        <f t="shared" si="6"/>
        <v>50927.814592990086</v>
      </c>
      <c r="AA17" s="204">
        <f t="shared" si="6"/>
        <v>50927.814592990086</v>
      </c>
      <c r="AB17" s="204">
        <f t="shared" si="6"/>
        <v>50927.814592990086</v>
      </c>
      <c r="AC17" s="204">
        <f t="shared" si="6"/>
        <v>50927.814592990086</v>
      </c>
      <c r="AD17" s="204">
        <f t="shared" si="6"/>
        <v>50927.814592990086</v>
      </c>
      <c r="AE17" s="204">
        <f t="shared" si="6"/>
        <v>50927.814592990086</v>
      </c>
      <c r="AF17" s="204">
        <f t="shared" si="6"/>
        <v>50927.814592990086</v>
      </c>
      <c r="AG17" s="204">
        <f t="shared" si="6"/>
        <v>50927.814592990086</v>
      </c>
      <c r="AH17" s="204">
        <f t="shared" si="6"/>
        <v>50927.814592990086</v>
      </c>
      <c r="AI17" s="204">
        <f t="shared" si="6"/>
        <v>50927.814592990086</v>
      </c>
      <c r="AJ17" s="204">
        <f t="shared" si="6"/>
        <v>50927.814592990086</v>
      </c>
      <c r="AK17" s="204">
        <f t="shared" si="6"/>
        <v>50927.814592990086</v>
      </c>
      <c r="AL17" s="204">
        <f t="shared" si="7"/>
        <v>50927.814592990086</v>
      </c>
      <c r="AM17" s="204">
        <f t="shared" si="7"/>
        <v>50927.814592990086</v>
      </c>
      <c r="AN17" s="204">
        <f t="shared" si="7"/>
        <v>50927.814592990086</v>
      </c>
      <c r="AO17" s="204">
        <f t="shared" si="7"/>
        <v>50927.814592990086</v>
      </c>
      <c r="AP17" s="204">
        <f t="shared" si="7"/>
        <v>50927.814592990086</v>
      </c>
      <c r="AQ17" s="204">
        <f t="shared" si="7"/>
        <v>50927.814592990086</v>
      </c>
      <c r="AR17" s="204">
        <f t="shared" si="7"/>
        <v>50927.814592990086</v>
      </c>
      <c r="AS17" s="204">
        <f t="shared" si="7"/>
        <v>50927.814592990086</v>
      </c>
      <c r="AT17" s="204">
        <f t="shared" si="7"/>
        <v>50927.814592990086</v>
      </c>
      <c r="AU17" s="204">
        <f t="shared" si="7"/>
        <v>50927.814592990086</v>
      </c>
      <c r="AV17" s="204">
        <f t="shared" si="7"/>
        <v>50927.814592990086</v>
      </c>
      <c r="AW17" s="204">
        <f t="shared" si="7"/>
        <v>50927.814592990086</v>
      </c>
      <c r="AX17" s="204">
        <f t="shared" si="8"/>
        <v>50927.814592990086</v>
      </c>
      <c r="AY17" s="204">
        <f t="shared" si="8"/>
        <v>50927.814592990086</v>
      </c>
      <c r="AZ17" s="204">
        <f t="shared" si="8"/>
        <v>50927.814592990086</v>
      </c>
      <c r="BA17" s="204">
        <f t="shared" si="8"/>
        <v>50927.814592990078</v>
      </c>
      <c r="BB17" s="204">
        <f t="shared" si="8"/>
        <v>50927.814592990078</v>
      </c>
      <c r="BC17" s="204">
        <f t="shared" si="8"/>
        <v>50927.814592990078</v>
      </c>
      <c r="BD17" s="204">
        <f t="shared" si="8"/>
        <v>50927.814592990078</v>
      </c>
      <c r="BE17" s="204">
        <f t="shared" si="8"/>
        <v>50927.814592990078</v>
      </c>
      <c r="BF17" s="204">
        <f t="shared" si="8"/>
        <v>50927.814592990078</v>
      </c>
      <c r="BG17" s="204">
        <f t="shared" si="8"/>
        <v>50927.814592990078</v>
      </c>
      <c r="BH17" s="204">
        <f t="shared" si="8"/>
        <v>50927.814592990078</v>
      </c>
      <c r="BI17" s="204">
        <f t="shared" si="8"/>
        <v>50927.814592990078</v>
      </c>
      <c r="BJ17" s="204">
        <f t="shared" si="8"/>
        <v>50927.814592990078</v>
      </c>
      <c r="BK17" s="204">
        <f t="shared" si="8"/>
        <v>50927.814592990078</v>
      </c>
      <c r="BL17" s="204">
        <f t="shared" si="8"/>
        <v>50927.814592990078</v>
      </c>
      <c r="BM17" s="204">
        <f t="shared" si="8"/>
        <v>50927.814592990078</v>
      </c>
      <c r="BN17" s="204">
        <f t="shared" si="8"/>
        <v>50927.814592990078</v>
      </c>
      <c r="BO17" s="204">
        <f t="shared" si="8"/>
        <v>50927.814592990078</v>
      </c>
      <c r="BP17" s="204">
        <f t="shared" si="8"/>
        <v>50927.814592990078</v>
      </c>
      <c r="BQ17" s="204">
        <f t="shared" si="8"/>
        <v>50927.814592990078</v>
      </c>
      <c r="BR17" s="204">
        <f t="shared" si="8"/>
        <v>50927.814592990078</v>
      </c>
      <c r="BS17" s="204">
        <f t="shared" si="8"/>
        <v>50927.814592990078</v>
      </c>
      <c r="BT17" s="204">
        <f t="shared" si="8"/>
        <v>50927.814592990078</v>
      </c>
      <c r="BU17" s="204">
        <f t="shared" si="8"/>
        <v>50927.814592990078</v>
      </c>
      <c r="BV17" s="204">
        <f t="shared" si="8"/>
        <v>50927.814592990078</v>
      </c>
      <c r="BW17" s="204">
        <f t="shared" si="8"/>
        <v>50927.814592990078</v>
      </c>
      <c r="BX17" s="204">
        <f t="shared" si="8"/>
        <v>50927.814592990078</v>
      </c>
      <c r="BY17" s="204">
        <f t="shared" si="8"/>
        <v>50927.814592990078</v>
      </c>
      <c r="BZ17" s="204">
        <f t="shared" si="8"/>
        <v>50927.814592990078</v>
      </c>
      <c r="CA17" s="204">
        <f t="shared" si="10"/>
        <v>50927.814592990078</v>
      </c>
      <c r="CB17" s="204">
        <f t="shared" si="10"/>
        <v>50927.814592990078</v>
      </c>
      <c r="CC17" s="204">
        <f t="shared" si="9"/>
        <v>50927.814592990078</v>
      </c>
      <c r="CD17" s="204">
        <f t="shared" si="9"/>
        <v>50927.814592990078</v>
      </c>
      <c r="CE17" s="204">
        <f t="shared" si="9"/>
        <v>50927.814592990078</v>
      </c>
      <c r="CF17" s="204">
        <f t="shared" si="9"/>
        <v>50927.814592990078</v>
      </c>
      <c r="CG17" s="204">
        <f t="shared" si="9"/>
        <v>50927.814592990078</v>
      </c>
      <c r="CH17" s="204">
        <f t="shared" si="9"/>
        <v>50927.814592990078</v>
      </c>
      <c r="CI17" s="204">
        <f t="shared" si="9"/>
        <v>50927.814592990078</v>
      </c>
      <c r="CJ17" s="204">
        <f t="shared" si="9"/>
        <v>50927.814592990078</v>
      </c>
      <c r="CK17" s="204">
        <f t="shared" si="9"/>
        <v>50927.814592990078</v>
      </c>
      <c r="CL17" s="204">
        <f t="shared" si="9"/>
        <v>50927.814592990078</v>
      </c>
      <c r="CM17" s="204">
        <f t="shared" si="9"/>
        <v>50927.814592990086</v>
      </c>
      <c r="CN17" s="204">
        <f t="shared" si="9"/>
        <v>50927.814592990086</v>
      </c>
      <c r="CO17" s="204">
        <f t="shared" si="9"/>
        <v>50927.814592990086</v>
      </c>
      <c r="CP17" s="204">
        <f t="shared" si="9"/>
        <v>50927.814592990086</v>
      </c>
      <c r="CQ17" s="204">
        <f t="shared" si="9"/>
        <v>50927.814592990086</v>
      </c>
      <c r="CR17" s="204">
        <f t="shared" si="9"/>
        <v>50927.814592990086</v>
      </c>
      <c r="CS17" s="204">
        <f t="shared" si="11"/>
        <v>50927.814592990086</v>
      </c>
      <c r="CT17" s="204">
        <f t="shared" si="11"/>
        <v>50927.814592990086</v>
      </c>
      <c r="CU17" s="204">
        <f t="shared" si="11"/>
        <v>50927.814592990086</v>
      </c>
      <c r="CV17" s="204">
        <f t="shared" si="11"/>
        <v>50927.814592990086</v>
      </c>
      <c r="CW17" s="204">
        <f t="shared" si="11"/>
        <v>50927.814592990086</v>
      </c>
      <c r="CX17" s="204">
        <f t="shared" si="11"/>
        <v>50927.814592990086</v>
      </c>
      <c r="CY17" s="204">
        <f t="shared" si="11"/>
        <v>50927.814592990086</v>
      </c>
      <c r="CZ17" s="204">
        <f t="shared" si="11"/>
        <v>50927.814592990086</v>
      </c>
      <c r="DA17" s="204">
        <f t="shared" si="11"/>
        <v>50927.814592990086</v>
      </c>
    </row>
    <row r="18" spans="1:105">
      <c r="A18" s="201" t="s">
        <v>85</v>
      </c>
      <c r="B18" s="203">
        <f>Income!B90</f>
        <v>71546.347926323419</v>
      </c>
      <c r="C18" s="203">
        <f>Income!C90</f>
        <v>71546.347926323419</v>
      </c>
      <c r="D18" s="203">
        <f>Income!D90</f>
        <v>71546.347926323433</v>
      </c>
      <c r="E18" s="203">
        <f>Income!E90</f>
        <v>71546.347926323419</v>
      </c>
      <c r="F18" s="204">
        <f t="shared" ref="F18:U18" si="12">IF(F$2&lt;=($B$2+$C$2+$D$2),IF(F$2&lt;=($B$2+$C$2),IF(F$2&lt;=$B$2,$B18,$C18),$D18),$E18)</f>
        <v>71546.347926323419</v>
      </c>
      <c r="G18" s="204">
        <f t="shared" si="12"/>
        <v>71546.347926323419</v>
      </c>
      <c r="H18" s="204">
        <f t="shared" si="12"/>
        <v>71546.347926323419</v>
      </c>
      <c r="I18" s="204">
        <f t="shared" si="12"/>
        <v>71546.347926323419</v>
      </c>
      <c r="J18" s="204">
        <f t="shared" si="12"/>
        <v>71546.347926323419</v>
      </c>
      <c r="K18" s="204">
        <f t="shared" si="12"/>
        <v>71546.347926323419</v>
      </c>
      <c r="L18" s="204">
        <f t="shared" si="12"/>
        <v>71546.347926323419</v>
      </c>
      <c r="M18" s="204">
        <f t="shared" si="12"/>
        <v>71546.347926323419</v>
      </c>
      <c r="N18" s="204">
        <f t="shared" si="12"/>
        <v>71546.347926323419</v>
      </c>
      <c r="O18" s="204">
        <f t="shared" si="12"/>
        <v>71546.347926323419</v>
      </c>
      <c r="P18" s="204">
        <f t="shared" si="12"/>
        <v>71546.347926323419</v>
      </c>
      <c r="Q18" s="204">
        <f t="shared" si="12"/>
        <v>71546.347926323419</v>
      </c>
      <c r="R18" s="204">
        <f t="shared" si="12"/>
        <v>71546.347926323419</v>
      </c>
      <c r="S18" s="204">
        <f t="shared" si="12"/>
        <v>71546.347926323419</v>
      </c>
      <c r="T18" s="204">
        <f t="shared" si="12"/>
        <v>71546.347926323419</v>
      </c>
      <c r="U18" s="204">
        <f t="shared" si="12"/>
        <v>71546.347926323419</v>
      </c>
      <c r="V18" s="204">
        <f t="shared" si="6"/>
        <v>71546.347926323419</v>
      </c>
      <c r="W18" s="204">
        <f t="shared" si="6"/>
        <v>71546.347926323419</v>
      </c>
      <c r="X18" s="204">
        <f t="shared" si="6"/>
        <v>71546.347926323419</v>
      </c>
      <c r="Y18" s="204">
        <f t="shared" si="6"/>
        <v>71546.347926323419</v>
      </c>
      <c r="Z18" s="204">
        <f t="shared" si="6"/>
        <v>71546.347926323419</v>
      </c>
      <c r="AA18" s="204">
        <f t="shared" si="6"/>
        <v>71546.347926323419</v>
      </c>
      <c r="AB18" s="204">
        <f t="shared" si="6"/>
        <v>71546.347926323419</v>
      </c>
      <c r="AC18" s="204">
        <f t="shared" si="6"/>
        <v>71546.347926323419</v>
      </c>
      <c r="AD18" s="204">
        <f t="shared" si="6"/>
        <v>71546.347926323419</v>
      </c>
      <c r="AE18" s="204">
        <f t="shared" si="6"/>
        <v>71546.347926323419</v>
      </c>
      <c r="AF18" s="204">
        <f t="shared" si="6"/>
        <v>71546.347926323419</v>
      </c>
      <c r="AG18" s="204">
        <f t="shared" si="6"/>
        <v>71546.347926323419</v>
      </c>
      <c r="AH18" s="204">
        <f t="shared" si="6"/>
        <v>71546.347926323419</v>
      </c>
      <c r="AI18" s="204">
        <f t="shared" si="6"/>
        <v>71546.347926323419</v>
      </c>
      <c r="AJ18" s="204">
        <f t="shared" si="6"/>
        <v>71546.347926323419</v>
      </c>
      <c r="AK18" s="204">
        <f t="shared" si="6"/>
        <v>71546.347926323419</v>
      </c>
      <c r="AL18" s="204">
        <f t="shared" si="7"/>
        <v>71546.347926323419</v>
      </c>
      <c r="AM18" s="204">
        <f t="shared" si="7"/>
        <v>71546.347926323419</v>
      </c>
      <c r="AN18" s="204">
        <f t="shared" si="7"/>
        <v>71546.347926323419</v>
      </c>
      <c r="AO18" s="204">
        <f t="shared" si="7"/>
        <v>71546.347926323419</v>
      </c>
      <c r="AP18" s="204">
        <f t="shared" si="7"/>
        <v>71546.347926323419</v>
      </c>
      <c r="AQ18" s="204">
        <f t="shared" si="7"/>
        <v>71546.347926323419</v>
      </c>
      <c r="AR18" s="204">
        <f t="shared" si="7"/>
        <v>71546.347926323419</v>
      </c>
      <c r="AS18" s="204">
        <f t="shared" si="7"/>
        <v>71546.347926323419</v>
      </c>
      <c r="AT18" s="204">
        <f t="shared" si="7"/>
        <v>71546.347926323419</v>
      </c>
      <c r="AU18" s="204">
        <f t="shared" si="7"/>
        <v>71546.347926323419</v>
      </c>
      <c r="AV18" s="204">
        <f t="shared" si="7"/>
        <v>71546.347926323419</v>
      </c>
      <c r="AW18" s="204">
        <f t="shared" si="7"/>
        <v>71546.347926323419</v>
      </c>
      <c r="AX18" s="204">
        <f t="shared" si="8"/>
        <v>71546.347926323419</v>
      </c>
      <c r="AY18" s="204">
        <f t="shared" si="8"/>
        <v>71546.347926323419</v>
      </c>
      <c r="AZ18" s="204">
        <f t="shared" si="8"/>
        <v>71546.347926323419</v>
      </c>
      <c r="BA18" s="204">
        <f t="shared" si="8"/>
        <v>71546.347926323433</v>
      </c>
      <c r="BB18" s="204">
        <f t="shared" si="8"/>
        <v>71546.347926323433</v>
      </c>
      <c r="BC18" s="204">
        <f t="shared" si="8"/>
        <v>71546.347926323433</v>
      </c>
      <c r="BD18" s="204">
        <f t="shared" si="8"/>
        <v>71546.347926323433</v>
      </c>
      <c r="BE18" s="204">
        <f t="shared" si="8"/>
        <v>71546.347926323433</v>
      </c>
      <c r="BF18" s="204">
        <f t="shared" si="8"/>
        <v>71546.347926323433</v>
      </c>
      <c r="BG18" s="204">
        <f t="shared" si="8"/>
        <v>71546.347926323433</v>
      </c>
      <c r="BH18" s="204">
        <f t="shared" si="8"/>
        <v>71546.347926323433</v>
      </c>
      <c r="BI18" s="204">
        <f t="shared" si="8"/>
        <v>71546.347926323433</v>
      </c>
      <c r="BJ18" s="204">
        <f t="shared" si="8"/>
        <v>71546.347926323433</v>
      </c>
      <c r="BK18" s="204">
        <f t="shared" si="8"/>
        <v>71546.347926323433</v>
      </c>
      <c r="BL18" s="204">
        <f t="shared" ref="BL18:BZ18" si="13">IF(BL$2&lt;=($B$2+$C$2+$D$2),IF(BL$2&lt;=($B$2+$C$2),IF(BL$2&lt;=$B$2,$B18,$C18),$D18),$E18)</f>
        <v>71546.347926323433</v>
      </c>
      <c r="BM18" s="204">
        <f t="shared" si="13"/>
        <v>71546.347926323433</v>
      </c>
      <c r="BN18" s="204">
        <f t="shared" si="13"/>
        <v>71546.347926323433</v>
      </c>
      <c r="BO18" s="204">
        <f t="shared" si="13"/>
        <v>71546.347926323433</v>
      </c>
      <c r="BP18" s="204">
        <f t="shared" si="13"/>
        <v>71546.347926323433</v>
      </c>
      <c r="BQ18" s="204">
        <f t="shared" si="13"/>
        <v>71546.347926323433</v>
      </c>
      <c r="BR18" s="204">
        <f t="shared" si="13"/>
        <v>71546.347926323433</v>
      </c>
      <c r="BS18" s="204">
        <f t="shared" si="13"/>
        <v>71546.347926323433</v>
      </c>
      <c r="BT18" s="204">
        <f t="shared" si="13"/>
        <v>71546.347926323433</v>
      </c>
      <c r="BU18" s="204">
        <f t="shared" si="13"/>
        <v>71546.347926323433</v>
      </c>
      <c r="BV18" s="204">
        <f t="shared" si="13"/>
        <v>71546.347926323433</v>
      </c>
      <c r="BW18" s="204">
        <f t="shared" si="13"/>
        <v>71546.347926323433</v>
      </c>
      <c r="BX18" s="204">
        <f t="shared" si="13"/>
        <v>71546.347926323433</v>
      </c>
      <c r="BY18" s="204">
        <f t="shared" si="13"/>
        <v>71546.347926323433</v>
      </c>
      <c r="BZ18" s="204">
        <f t="shared" si="13"/>
        <v>71546.347926323433</v>
      </c>
      <c r="CA18" s="204">
        <f t="shared" si="10"/>
        <v>71546.347926323433</v>
      </c>
      <c r="CB18" s="204">
        <f t="shared" si="10"/>
        <v>71546.347926323433</v>
      </c>
      <c r="CC18" s="204">
        <f t="shared" si="9"/>
        <v>71546.347926323433</v>
      </c>
      <c r="CD18" s="204">
        <f t="shared" si="9"/>
        <v>71546.347926323433</v>
      </c>
      <c r="CE18" s="204">
        <f t="shared" si="9"/>
        <v>71546.347926323433</v>
      </c>
      <c r="CF18" s="204">
        <f t="shared" si="9"/>
        <v>71546.347926323433</v>
      </c>
      <c r="CG18" s="204">
        <f t="shared" si="9"/>
        <v>71546.347926323433</v>
      </c>
      <c r="CH18" s="204">
        <f t="shared" si="9"/>
        <v>71546.347926323433</v>
      </c>
      <c r="CI18" s="204">
        <f t="shared" si="9"/>
        <v>71546.347926323433</v>
      </c>
      <c r="CJ18" s="204">
        <f t="shared" si="9"/>
        <v>71546.347926323433</v>
      </c>
      <c r="CK18" s="204">
        <f t="shared" si="9"/>
        <v>71546.347926323433</v>
      </c>
      <c r="CL18" s="204">
        <f t="shared" si="9"/>
        <v>71546.347926323433</v>
      </c>
      <c r="CM18" s="204">
        <f t="shared" si="9"/>
        <v>71546.347926323419</v>
      </c>
      <c r="CN18" s="204">
        <f t="shared" si="9"/>
        <v>71546.347926323419</v>
      </c>
      <c r="CO18" s="204">
        <f t="shared" si="9"/>
        <v>71546.347926323419</v>
      </c>
      <c r="CP18" s="204">
        <f t="shared" si="9"/>
        <v>71546.347926323419</v>
      </c>
      <c r="CQ18" s="204">
        <f t="shared" si="9"/>
        <v>71546.347926323419</v>
      </c>
      <c r="CR18" s="204">
        <f t="shared" si="9"/>
        <v>71546.347926323419</v>
      </c>
      <c r="CS18" s="204">
        <f t="shared" si="11"/>
        <v>71546.347926323419</v>
      </c>
      <c r="CT18" s="204">
        <f t="shared" si="11"/>
        <v>71546.347926323419</v>
      </c>
      <c r="CU18" s="204">
        <f t="shared" si="11"/>
        <v>71546.347926323419</v>
      </c>
      <c r="CV18" s="204">
        <f t="shared" si="11"/>
        <v>71546.347926323419</v>
      </c>
      <c r="CW18" s="204">
        <f t="shared" si="11"/>
        <v>71546.347926323419</v>
      </c>
      <c r="CX18" s="204">
        <f t="shared" si="11"/>
        <v>71546.347926323419</v>
      </c>
      <c r="CY18" s="204">
        <f t="shared" si="11"/>
        <v>71546.347926323419</v>
      </c>
      <c r="CZ18" s="204">
        <f t="shared" si="11"/>
        <v>71546.347926323419</v>
      </c>
      <c r="DA18" s="204">
        <f t="shared" si="11"/>
        <v>71546.347926323419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50640.191161436385</v>
      </c>
      <c r="Q19" s="201">
        <f t="shared" si="14"/>
        <v>51342.212878644546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52044.2345958527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52746.256313060861</v>
      </c>
      <c r="T19" s="201">
        <f t="shared" si="14"/>
        <v>53448.278030269023</v>
      </c>
      <c r="U19" s="201">
        <f t="shared" si="14"/>
        <v>54150.299747477184</v>
      </c>
      <c r="V19" s="201">
        <f t="shared" si="14"/>
        <v>54852.321464685345</v>
      </c>
      <c r="W19" s="201">
        <f t="shared" si="14"/>
        <v>55554.343181893499</v>
      </c>
      <c r="X19" s="201">
        <f t="shared" si="14"/>
        <v>56256.36489910166</v>
      </c>
      <c r="Y19" s="201">
        <f t="shared" si="14"/>
        <v>56958.386616309821</v>
      </c>
      <c r="Z19" s="201">
        <f t="shared" si="14"/>
        <v>57660.408333517975</v>
      </c>
      <c r="AA19" s="201">
        <f t="shared" si="14"/>
        <v>58362.430050726136</v>
      </c>
      <c r="AB19" s="201">
        <f t="shared" si="14"/>
        <v>59064.451767934297</v>
      </c>
      <c r="AC19" s="201">
        <f t="shared" si="14"/>
        <v>59766.473485142458</v>
      </c>
      <c r="AD19" s="201">
        <f t="shared" si="14"/>
        <v>60468.495202350619</v>
      </c>
      <c r="AE19" s="201">
        <f t="shared" si="14"/>
        <v>61170.516919558773</v>
      </c>
      <c r="AF19" s="201">
        <f t="shared" si="14"/>
        <v>61872.538636766934</v>
      </c>
      <c r="AG19" s="201">
        <f t="shared" si="14"/>
        <v>62574.560353975095</v>
      </c>
      <c r="AH19" s="201">
        <f t="shared" si="14"/>
        <v>63276.582071183249</v>
      </c>
      <c r="AI19" s="201">
        <f t="shared" si="14"/>
        <v>63978.60378839141</v>
      </c>
      <c r="AJ19" s="201">
        <f t="shared" si="14"/>
        <v>64680.625505599572</v>
      </c>
      <c r="AK19" s="201">
        <f t="shared" si="14"/>
        <v>65382.647222807733</v>
      </c>
      <c r="AL19" s="201">
        <f t="shared" si="14"/>
        <v>66084.668940015894</v>
      </c>
      <c r="AM19" s="201">
        <f t="shared" si="14"/>
        <v>66786.690657224055</v>
      </c>
      <c r="AN19" s="201">
        <f t="shared" si="14"/>
        <v>68588.928729782332</v>
      </c>
      <c r="AO19" s="201">
        <f t="shared" si="14"/>
        <v>71491.38315769074</v>
      </c>
      <c r="AP19" s="201">
        <f t="shared" si="14"/>
        <v>74393.837585599162</v>
      </c>
      <c r="AQ19" s="201">
        <f t="shared" si="14"/>
        <v>77296.292013507569</v>
      </c>
      <c r="AR19" s="201">
        <f t="shared" si="14"/>
        <v>80198.746441415977</v>
      </c>
      <c r="AS19" s="201">
        <f t="shared" si="14"/>
        <v>83101.200869324384</v>
      </c>
      <c r="AT19" s="201">
        <f t="shared" si="14"/>
        <v>86003.655297232806</v>
      </c>
      <c r="AU19" s="201">
        <f t="shared" si="14"/>
        <v>88906.109725141214</v>
      </c>
      <c r="AV19" s="201">
        <f t="shared" si="14"/>
        <v>91808.564153049636</v>
      </c>
      <c r="AW19" s="201">
        <f t="shared" si="14"/>
        <v>94711.018580958043</v>
      </c>
      <c r="AX19" s="201">
        <f t="shared" si="14"/>
        <v>97613.473008866451</v>
      </c>
      <c r="AY19" s="201">
        <f t="shared" si="14"/>
        <v>100515.92743677486</v>
      </c>
      <c r="AZ19" s="201">
        <f t="shared" si="14"/>
        <v>103418.38186468327</v>
      </c>
      <c r="BA19" s="201">
        <f t="shared" si="14"/>
        <v>106320.83629259169</v>
      </c>
      <c r="BB19" s="201">
        <f t="shared" si="14"/>
        <v>109223.2907205001</v>
      </c>
      <c r="BC19" s="201">
        <f t="shared" si="14"/>
        <v>112125.74514840852</v>
      </c>
      <c r="BD19" s="201">
        <f t="shared" si="14"/>
        <v>115028.19957631693</v>
      </c>
      <c r="BE19" s="201">
        <f t="shared" si="14"/>
        <v>117930.65400422533</v>
      </c>
      <c r="BF19" s="201">
        <f t="shared" si="14"/>
        <v>120833.10843213374</v>
      </c>
      <c r="BG19" s="201">
        <f t="shared" si="14"/>
        <v>123735.56286004215</v>
      </c>
      <c r="BH19" s="201">
        <f t="shared" si="14"/>
        <v>126638.01728795057</v>
      </c>
      <c r="BI19" s="201">
        <f t="shared" si="14"/>
        <v>129540.47171585898</v>
      </c>
      <c r="BJ19" s="201">
        <f t="shared" si="14"/>
        <v>132442.9261437674</v>
      </c>
      <c r="BK19" s="201">
        <f t="shared" si="14"/>
        <v>135345.38057167581</v>
      </c>
      <c r="BL19" s="201">
        <f t="shared" si="14"/>
        <v>138247.83499958421</v>
      </c>
      <c r="BM19" s="201">
        <f t="shared" si="14"/>
        <v>141150.28942749262</v>
      </c>
      <c r="BN19" s="201">
        <f t="shared" si="14"/>
        <v>144052.74385540103</v>
      </c>
      <c r="BO19" s="201">
        <f t="shared" si="14"/>
        <v>146955.19828330947</v>
      </c>
      <c r="BP19" s="201">
        <f t="shared" si="14"/>
        <v>149857.65271121787</v>
      </c>
      <c r="BQ19" s="201">
        <f t="shared" si="14"/>
        <v>152760.10713912628</v>
      </c>
      <c r="BR19" s="201">
        <f t="shared" si="14"/>
        <v>155662.56156703469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158565.0159949431</v>
      </c>
      <c r="BT19" s="201">
        <f t="shared" si="15"/>
        <v>161467.4704228515</v>
      </c>
      <c r="BU19" s="201">
        <f t="shared" si="15"/>
        <v>163368.42466976258</v>
      </c>
      <c r="BV19" s="201">
        <f t="shared" si="15"/>
        <v>165269.37891667368</v>
      </c>
      <c r="BW19" s="201">
        <f t="shared" si="15"/>
        <v>167170.33316358476</v>
      </c>
      <c r="BX19" s="201">
        <f t="shared" si="15"/>
        <v>169071.28741049583</v>
      </c>
      <c r="BY19" s="201">
        <f t="shared" si="15"/>
        <v>170972.24165740691</v>
      </c>
      <c r="BZ19" s="201">
        <f t="shared" si="15"/>
        <v>172873.19590431801</v>
      </c>
      <c r="CA19" s="201">
        <f t="shared" si="15"/>
        <v>174774.15015122909</v>
      </c>
      <c r="CB19" s="201">
        <f t="shared" si="15"/>
        <v>176675.10439814016</v>
      </c>
      <c r="CC19" s="201">
        <f t="shared" si="15"/>
        <v>178576.05864505126</v>
      </c>
      <c r="CD19" s="201">
        <f t="shared" si="15"/>
        <v>180477.01289196234</v>
      </c>
      <c r="CE19" s="201">
        <f t="shared" si="15"/>
        <v>182377.96713887341</v>
      </c>
      <c r="CF19" s="201">
        <f t="shared" si="15"/>
        <v>184278.92138578449</v>
      </c>
      <c r="CG19" s="201">
        <f t="shared" si="15"/>
        <v>186179.87563269559</v>
      </c>
      <c r="CH19" s="201">
        <f t="shared" si="15"/>
        <v>188080.82987960667</v>
      </c>
      <c r="CI19" s="201">
        <f t="shared" si="15"/>
        <v>189981.78412651774</v>
      </c>
      <c r="CJ19" s="201">
        <f t="shared" si="15"/>
        <v>191882.73837342882</v>
      </c>
      <c r="CK19" s="201">
        <f t="shared" si="15"/>
        <v>193783.69262033992</v>
      </c>
      <c r="CL19" s="201">
        <f t="shared" si="15"/>
        <v>195684.64686725099</v>
      </c>
      <c r="CM19" s="201">
        <f t="shared" si="15"/>
        <v>197585.60111416207</v>
      </c>
      <c r="CN19" s="201">
        <f t="shared" si="15"/>
        <v>199486.55536107317</v>
      </c>
      <c r="CO19" s="201">
        <f t="shared" si="15"/>
        <v>201387.50960798425</v>
      </c>
      <c r="CP19" s="201">
        <f t="shared" si="15"/>
        <v>203288.46385489532</v>
      </c>
      <c r="CQ19" s="201">
        <f t="shared" si="15"/>
        <v>205189.41810180643</v>
      </c>
      <c r="CR19" s="201">
        <f t="shared" si="15"/>
        <v>207090.3723487175</v>
      </c>
      <c r="CS19" s="201">
        <f t="shared" si="15"/>
        <v>208991.32659562858</v>
      </c>
      <c r="CT19" s="201">
        <f t="shared" si="15"/>
        <v>210892.28084253965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3737.4795715132113</v>
      </c>
      <c r="C25" s="203">
        <f>Income!C72</f>
        <v>3562.539139034282</v>
      </c>
      <c r="D25" s="203">
        <f>Income!D72</f>
        <v>5544.0517802595668</v>
      </c>
      <c r="E25" s="203">
        <f>Income!E72</f>
        <v>9195.8994440494371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3737.4795715132113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3737.4795715132113</v>
      </c>
      <c r="H25" s="210">
        <f t="shared" si="16"/>
        <v>3737.4795715132113</v>
      </c>
      <c r="I25" s="210">
        <f t="shared" si="16"/>
        <v>3737.4795715132113</v>
      </c>
      <c r="J25" s="210">
        <f t="shared" si="16"/>
        <v>3737.4795715132113</v>
      </c>
      <c r="K25" s="210">
        <f t="shared" si="16"/>
        <v>3737.4795715132113</v>
      </c>
      <c r="L25" s="210">
        <f t="shared" si="16"/>
        <v>3737.4795715132113</v>
      </c>
      <c r="M25" s="210">
        <f t="shared" si="16"/>
        <v>3737.4795715132113</v>
      </c>
      <c r="N25" s="210">
        <f t="shared" si="16"/>
        <v>3737.4795715132113</v>
      </c>
      <c r="O25" s="210">
        <f t="shared" si="16"/>
        <v>3737.4795715132113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3737.4795715132113</v>
      </c>
      <c r="Q25" s="210">
        <f t="shared" si="17"/>
        <v>3730.0352977907037</v>
      </c>
      <c r="R25" s="210">
        <f t="shared" si="17"/>
        <v>3722.591024068196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3715.1467503456884</v>
      </c>
      <c r="T25" s="210">
        <f t="shared" si="17"/>
        <v>3707.7024766231807</v>
      </c>
      <c r="U25" s="210">
        <f t="shared" si="17"/>
        <v>3700.258202900673</v>
      </c>
      <c r="V25" s="210">
        <f t="shared" si="17"/>
        <v>3692.8139291781654</v>
      </c>
      <c r="W25" s="210">
        <f t="shared" si="17"/>
        <v>3685.3696554556577</v>
      </c>
      <c r="X25" s="210">
        <f t="shared" si="17"/>
        <v>3677.9253817331505</v>
      </c>
      <c r="Y25" s="210">
        <f t="shared" si="17"/>
        <v>3670.4811080106429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3663.0368342881352</v>
      </c>
      <c r="AA25" s="210">
        <f t="shared" si="18"/>
        <v>3655.5925605656275</v>
      </c>
      <c r="AB25" s="210">
        <f t="shared" si="18"/>
        <v>3648.1482868431199</v>
      </c>
      <c r="AC25" s="210">
        <f t="shared" si="18"/>
        <v>3640.7040131206122</v>
      </c>
      <c r="AD25" s="210">
        <f t="shared" si="18"/>
        <v>3633.2597393981046</v>
      </c>
      <c r="AE25" s="210">
        <f t="shared" si="18"/>
        <v>3625.8154656755969</v>
      </c>
      <c r="AF25" s="210">
        <f t="shared" si="18"/>
        <v>3618.3711919530892</v>
      </c>
      <c r="AG25" s="210">
        <f t="shared" si="18"/>
        <v>3610.9269182305816</v>
      </c>
      <c r="AH25" s="210">
        <f t="shared" si="18"/>
        <v>3603.4826445080739</v>
      </c>
      <c r="AI25" s="210">
        <f t="shared" si="18"/>
        <v>3596.0383707855663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3588.5940970630586</v>
      </c>
      <c r="AK25" s="210">
        <f t="shared" si="19"/>
        <v>3581.1498233405509</v>
      </c>
      <c r="AL25" s="210">
        <f t="shared" si="19"/>
        <v>3573.7055496180433</v>
      </c>
      <c r="AM25" s="210">
        <f t="shared" si="19"/>
        <v>3566.2612758955356</v>
      </c>
      <c r="AN25" s="210">
        <f t="shared" si="19"/>
        <v>3593.0239488992866</v>
      </c>
      <c r="AO25" s="210">
        <f t="shared" si="19"/>
        <v>3653.9935686292952</v>
      </c>
      <c r="AP25" s="210">
        <f t="shared" si="19"/>
        <v>3714.9631883593038</v>
      </c>
      <c r="AQ25" s="210">
        <f t="shared" si="19"/>
        <v>3775.9328080893129</v>
      </c>
      <c r="AR25" s="210">
        <f t="shared" si="19"/>
        <v>3836.9024278193215</v>
      </c>
      <c r="AS25" s="210">
        <f t="shared" si="19"/>
        <v>3897.8720475493301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3958.8416672793392</v>
      </c>
      <c r="AU25" s="210">
        <f t="shared" si="20"/>
        <v>4019.8112870093478</v>
      </c>
      <c r="AV25" s="210">
        <f t="shared" si="20"/>
        <v>4080.7809067393564</v>
      </c>
      <c r="AW25" s="210">
        <f t="shared" si="20"/>
        <v>4141.7505264693655</v>
      </c>
      <c r="AX25" s="210">
        <f t="shared" si="20"/>
        <v>4202.7201461993736</v>
      </c>
      <c r="AY25" s="210">
        <f t="shared" si="20"/>
        <v>4263.6897659293827</v>
      </c>
      <c r="AZ25" s="210">
        <f t="shared" si="20"/>
        <v>4324.6593856593918</v>
      </c>
      <c r="BA25" s="210">
        <f t="shared" si="20"/>
        <v>4385.6290053893999</v>
      </c>
      <c r="BB25" s="210">
        <f t="shared" si="20"/>
        <v>4446.598625119409</v>
      </c>
      <c r="BC25" s="210">
        <f t="shared" si="20"/>
        <v>4507.5682448494181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4568.5378645794262</v>
      </c>
      <c r="BE25" s="210">
        <f t="shared" si="21"/>
        <v>4629.5074843094353</v>
      </c>
      <c r="BF25" s="210">
        <f t="shared" si="21"/>
        <v>4690.4771040394444</v>
      </c>
      <c r="BG25" s="210">
        <f t="shared" si="21"/>
        <v>4751.4467237694525</v>
      </c>
      <c r="BH25" s="210">
        <f t="shared" si="21"/>
        <v>4812.4163434994616</v>
      </c>
      <c r="BI25" s="210">
        <f t="shared" si="21"/>
        <v>4873.3859632294707</v>
      </c>
      <c r="BJ25" s="210">
        <f t="shared" si="21"/>
        <v>4934.3555829594789</v>
      </c>
      <c r="BK25" s="210">
        <f t="shared" si="21"/>
        <v>4995.3252026894879</v>
      </c>
      <c r="BL25" s="210">
        <f t="shared" si="21"/>
        <v>5056.294822419497</v>
      </c>
      <c r="BM25" s="210">
        <f t="shared" si="21"/>
        <v>5117.2644421495061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5178.2340618795142</v>
      </c>
      <c r="BO25" s="210">
        <f t="shared" si="22"/>
        <v>5239.2036816095233</v>
      </c>
      <c r="BP25" s="210">
        <f t="shared" si="22"/>
        <v>5300.1733013395315</v>
      </c>
      <c r="BQ25" s="210">
        <f t="shared" si="22"/>
        <v>5361.1429210695405</v>
      </c>
      <c r="BR25" s="210">
        <f t="shared" si="22"/>
        <v>5422.1125407995496</v>
      </c>
      <c r="BS25" s="210">
        <f t="shared" si="22"/>
        <v>5483.0821605295578</v>
      </c>
      <c r="BT25" s="210">
        <f t="shared" si="22"/>
        <v>5544.0517802595668</v>
      </c>
      <c r="BU25" s="210">
        <f t="shared" si="22"/>
        <v>5681.8573524780522</v>
      </c>
      <c r="BV25" s="210">
        <f t="shared" si="22"/>
        <v>5819.6629246965385</v>
      </c>
      <c r="BW25" s="210">
        <f t="shared" si="22"/>
        <v>5957.4684969150239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6095.2740691335093</v>
      </c>
      <c r="BY25" s="210">
        <f t="shared" si="23"/>
        <v>6233.0796413519947</v>
      </c>
      <c r="BZ25" s="210">
        <f t="shared" si="23"/>
        <v>6370.885213570481</v>
      </c>
      <c r="CA25" s="210">
        <f t="shared" si="23"/>
        <v>6508.6907857889664</v>
      </c>
      <c r="CB25" s="210">
        <f t="shared" si="23"/>
        <v>6646.4963580074527</v>
      </c>
      <c r="CC25" s="210">
        <f t="shared" si="23"/>
        <v>6784.3019302259381</v>
      </c>
      <c r="CD25" s="210">
        <f t="shared" si="23"/>
        <v>6922.1075024444235</v>
      </c>
      <c r="CE25" s="210">
        <f t="shared" si="23"/>
        <v>7059.9130746629089</v>
      </c>
      <c r="CF25" s="210">
        <f t="shared" si="23"/>
        <v>7197.7186468813943</v>
      </c>
      <c r="CG25" s="210">
        <f t="shared" si="23"/>
        <v>7335.5242190998806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7473.329791318366</v>
      </c>
      <c r="CI25" s="210">
        <f t="shared" si="24"/>
        <v>7611.1353635368523</v>
      </c>
      <c r="CJ25" s="210">
        <f t="shared" si="24"/>
        <v>7748.9409357553377</v>
      </c>
      <c r="CK25" s="210">
        <f t="shared" si="24"/>
        <v>7886.7465079738231</v>
      </c>
      <c r="CL25" s="210">
        <f t="shared" si="24"/>
        <v>8024.5520801923085</v>
      </c>
      <c r="CM25" s="210">
        <f t="shared" si="24"/>
        <v>8162.3576524107948</v>
      </c>
      <c r="CN25" s="210">
        <f t="shared" si="24"/>
        <v>8300.1632246292793</v>
      </c>
      <c r="CO25" s="210">
        <f t="shared" si="24"/>
        <v>8437.9687968477665</v>
      </c>
      <c r="CP25" s="210">
        <f t="shared" si="24"/>
        <v>8575.7743690662519</v>
      </c>
      <c r="CQ25" s="210">
        <f t="shared" si="24"/>
        <v>8713.5799412847373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8851.3855135032227</v>
      </c>
      <c r="CS25" s="210">
        <f t="shared" si="25"/>
        <v>8989.1910857217081</v>
      </c>
      <c r="CT25" s="210">
        <f t="shared" si="25"/>
        <v>9126.9966579401935</v>
      </c>
      <c r="CU25" s="210">
        <f t="shared" si="25"/>
        <v>9195.8994440494371</v>
      </c>
      <c r="CV25" s="210">
        <f t="shared" si="25"/>
        <v>9195.8994440494371</v>
      </c>
      <c r="CW25" s="210">
        <f t="shared" si="25"/>
        <v>9195.8994440494371</v>
      </c>
      <c r="CX25" s="210">
        <f t="shared" si="25"/>
        <v>9195.8994440494371</v>
      </c>
      <c r="CY25" s="210">
        <f t="shared" si="25"/>
        <v>9195.8994440494371</v>
      </c>
      <c r="CZ25" s="210">
        <f t="shared" si="25"/>
        <v>9195.8994440494371</v>
      </c>
      <c r="DA25" s="210">
        <f t="shared" si="25"/>
        <v>9195.8994440494371</v>
      </c>
    </row>
    <row r="26" spans="1:105">
      <c r="A26" s="201" t="str">
        <f>Income!A73</f>
        <v>Own crops sold</v>
      </c>
      <c r="B26" s="203">
        <f>Income!B73</f>
        <v>373.34766535125414</v>
      </c>
      <c r="C26" s="203">
        <f>Income!C73</f>
        <v>224.00859921075249</v>
      </c>
      <c r="D26" s="203">
        <f>Income!D73</f>
        <v>0</v>
      </c>
      <c r="E26" s="203">
        <f>Income!E73</f>
        <v>27030.370971430802</v>
      </c>
      <c r="F26" s="210">
        <f t="shared" si="16"/>
        <v>373.34766535125414</v>
      </c>
      <c r="G26" s="210">
        <f t="shared" si="16"/>
        <v>373.34766535125414</v>
      </c>
      <c r="H26" s="210">
        <f t="shared" si="16"/>
        <v>373.34766535125414</v>
      </c>
      <c r="I26" s="210">
        <f t="shared" si="16"/>
        <v>373.34766535125414</v>
      </c>
      <c r="J26" s="210">
        <f t="shared" si="16"/>
        <v>373.34766535125414</v>
      </c>
      <c r="K26" s="210">
        <f t="shared" si="16"/>
        <v>373.34766535125414</v>
      </c>
      <c r="L26" s="210">
        <f t="shared" si="16"/>
        <v>373.34766535125414</v>
      </c>
      <c r="M26" s="210">
        <f t="shared" si="16"/>
        <v>373.34766535125414</v>
      </c>
      <c r="N26" s="210">
        <f t="shared" si="16"/>
        <v>373.34766535125414</v>
      </c>
      <c r="O26" s="210">
        <f t="shared" si="16"/>
        <v>373.34766535125414</v>
      </c>
      <c r="P26" s="210">
        <f t="shared" si="17"/>
        <v>373.34766535125414</v>
      </c>
      <c r="Q26" s="210">
        <f t="shared" si="17"/>
        <v>366.99281147293493</v>
      </c>
      <c r="R26" s="210">
        <f t="shared" si="17"/>
        <v>360.63795759461573</v>
      </c>
      <c r="S26" s="210">
        <f t="shared" si="17"/>
        <v>354.28310371629647</v>
      </c>
      <c r="T26" s="210">
        <f t="shared" si="17"/>
        <v>347.92824983797726</v>
      </c>
      <c r="U26" s="210">
        <f t="shared" si="17"/>
        <v>341.57339595965806</v>
      </c>
      <c r="V26" s="210">
        <f t="shared" si="17"/>
        <v>335.2185420813388</v>
      </c>
      <c r="W26" s="210">
        <f t="shared" si="17"/>
        <v>328.86368820301959</v>
      </c>
      <c r="X26" s="210">
        <f t="shared" si="17"/>
        <v>322.50883432470039</v>
      </c>
      <c r="Y26" s="210">
        <f t="shared" si="17"/>
        <v>316.15398044638118</v>
      </c>
      <c r="Z26" s="210">
        <f t="shared" si="18"/>
        <v>309.79912656806192</v>
      </c>
      <c r="AA26" s="210">
        <f t="shared" si="18"/>
        <v>303.44427268974272</v>
      </c>
      <c r="AB26" s="210">
        <f t="shared" si="18"/>
        <v>297.08941881142351</v>
      </c>
      <c r="AC26" s="210">
        <f t="shared" si="18"/>
        <v>290.73456493310431</v>
      </c>
      <c r="AD26" s="210">
        <f t="shared" si="18"/>
        <v>284.37971105478505</v>
      </c>
      <c r="AE26" s="210">
        <f t="shared" si="18"/>
        <v>278.02485717646584</v>
      </c>
      <c r="AF26" s="210">
        <f t="shared" si="18"/>
        <v>271.67000329814664</v>
      </c>
      <c r="AG26" s="210">
        <f t="shared" si="18"/>
        <v>265.31514941982743</v>
      </c>
      <c r="AH26" s="210">
        <f t="shared" si="18"/>
        <v>258.96029554150817</v>
      </c>
      <c r="AI26" s="210">
        <f t="shared" si="18"/>
        <v>252.60544166318897</v>
      </c>
      <c r="AJ26" s="210">
        <f t="shared" si="19"/>
        <v>246.25058778486977</v>
      </c>
      <c r="AK26" s="210">
        <f t="shared" si="19"/>
        <v>239.89573390655053</v>
      </c>
      <c r="AL26" s="210">
        <f t="shared" si="19"/>
        <v>233.54088002823133</v>
      </c>
      <c r="AM26" s="210">
        <f t="shared" si="19"/>
        <v>227.1860261499121</v>
      </c>
      <c r="AN26" s="210">
        <f t="shared" si="19"/>
        <v>220.5623130690486</v>
      </c>
      <c r="AO26" s="210">
        <f t="shared" si="19"/>
        <v>213.66974078564084</v>
      </c>
      <c r="AP26" s="210">
        <f t="shared" si="19"/>
        <v>206.77716850223308</v>
      </c>
      <c r="AQ26" s="210">
        <f t="shared" si="19"/>
        <v>199.88459621882529</v>
      </c>
      <c r="AR26" s="210">
        <f t="shared" si="19"/>
        <v>192.99202393541754</v>
      </c>
      <c r="AS26" s="210">
        <f t="shared" si="19"/>
        <v>186.09945165200978</v>
      </c>
      <c r="AT26" s="210">
        <f t="shared" si="20"/>
        <v>179.20687936860199</v>
      </c>
      <c r="AU26" s="210">
        <f t="shared" si="20"/>
        <v>172.31430708519423</v>
      </c>
      <c r="AV26" s="210">
        <f t="shared" si="20"/>
        <v>165.42173480178644</v>
      </c>
      <c r="AW26" s="210">
        <f t="shared" si="20"/>
        <v>158.52916251837868</v>
      </c>
      <c r="AX26" s="210">
        <f t="shared" si="20"/>
        <v>151.63659023497092</v>
      </c>
      <c r="AY26" s="210">
        <f t="shared" si="20"/>
        <v>144.74401795156314</v>
      </c>
      <c r="AZ26" s="210">
        <f t="shared" si="20"/>
        <v>137.85144566815538</v>
      </c>
      <c r="BA26" s="210">
        <f t="shared" si="20"/>
        <v>130.95887338474762</v>
      </c>
      <c r="BB26" s="210">
        <f t="shared" si="20"/>
        <v>124.06630110133985</v>
      </c>
      <c r="BC26" s="210">
        <f t="shared" si="20"/>
        <v>117.17372881793207</v>
      </c>
      <c r="BD26" s="210">
        <f t="shared" si="21"/>
        <v>110.2811565345243</v>
      </c>
      <c r="BE26" s="210">
        <f t="shared" si="21"/>
        <v>103.38858425111654</v>
      </c>
      <c r="BF26" s="210">
        <f t="shared" si="21"/>
        <v>96.496011967708768</v>
      </c>
      <c r="BG26" s="210">
        <f t="shared" si="21"/>
        <v>89.603439684301009</v>
      </c>
      <c r="BH26" s="210">
        <f t="shared" si="21"/>
        <v>82.71086740089325</v>
      </c>
      <c r="BI26" s="210">
        <f t="shared" si="21"/>
        <v>75.818295117485462</v>
      </c>
      <c r="BJ26" s="210">
        <f t="shared" si="21"/>
        <v>68.925722834077703</v>
      </c>
      <c r="BK26" s="210">
        <f t="shared" si="21"/>
        <v>62.033150550669944</v>
      </c>
      <c r="BL26" s="210">
        <f t="shared" si="21"/>
        <v>55.140578267262129</v>
      </c>
      <c r="BM26" s="210">
        <f t="shared" si="21"/>
        <v>48.24800598385437</v>
      </c>
      <c r="BN26" s="210">
        <f t="shared" si="22"/>
        <v>41.355433700446611</v>
      </c>
      <c r="BO26" s="210">
        <f t="shared" si="22"/>
        <v>34.462861417038823</v>
      </c>
      <c r="BP26" s="210">
        <f t="shared" si="22"/>
        <v>27.570289133631064</v>
      </c>
      <c r="BQ26" s="210">
        <f t="shared" si="22"/>
        <v>20.677716850223305</v>
      </c>
      <c r="BR26" s="210">
        <f t="shared" si="22"/>
        <v>13.785144566815546</v>
      </c>
      <c r="BS26" s="210">
        <f t="shared" si="22"/>
        <v>6.892572283407759</v>
      </c>
      <c r="BT26" s="210">
        <f t="shared" si="22"/>
        <v>0</v>
      </c>
      <c r="BU26" s="210">
        <f t="shared" si="22"/>
        <v>1020.0139989219171</v>
      </c>
      <c r="BV26" s="210">
        <f t="shared" si="22"/>
        <v>2040.0279978438341</v>
      </c>
      <c r="BW26" s="210">
        <f t="shared" si="22"/>
        <v>3060.0419967657513</v>
      </c>
      <c r="BX26" s="210">
        <f t="shared" si="23"/>
        <v>4080.0559956876682</v>
      </c>
      <c r="BY26" s="210">
        <f t="shared" si="23"/>
        <v>5100.0699946095856</v>
      </c>
      <c r="BZ26" s="210">
        <f t="shared" si="23"/>
        <v>6120.0839935315025</v>
      </c>
      <c r="CA26" s="210">
        <f t="shared" si="23"/>
        <v>7140.0979924534204</v>
      </c>
      <c r="CB26" s="210">
        <f t="shared" si="23"/>
        <v>8160.1119913753364</v>
      </c>
      <c r="CC26" s="210">
        <f t="shared" si="23"/>
        <v>9180.1259902972524</v>
      </c>
      <c r="CD26" s="210">
        <f t="shared" si="23"/>
        <v>10200.139989219171</v>
      </c>
      <c r="CE26" s="210">
        <f t="shared" si="23"/>
        <v>11220.153988141088</v>
      </c>
      <c r="CF26" s="210">
        <f t="shared" si="23"/>
        <v>12240.167987063005</v>
      </c>
      <c r="CG26" s="210">
        <f t="shared" si="23"/>
        <v>13260.18198598492</v>
      </c>
      <c r="CH26" s="210">
        <f t="shared" si="24"/>
        <v>14280.195984906841</v>
      </c>
      <c r="CI26" s="210">
        <f t="shared" si="24"/>
        <v>15300.209983828756</v>
      </c>
      <c r="CJ26" s="210">
        <f t="shared" si="24"/>
        <v>16320.223982750673</v>
      </c>
      <c r="CK26" s="210">
        <f t="shared" si="24"/>
        <v>17340.237981672592</v>
      </c>
      <c r="CL26" s="210">
        <f t="shared" si="24"/>
        <v>18360.251980594505</v>
      </c>
      <c r="CM26" s="210">
        <f t="shared" si="24"/>
        <v>19380.265979516425</v>
      </c>
      <c r="CN26" s="210">
        <f t="shared" si="24"/>
        <v>20400.279978438342</v>
      </c>
      <c r="CO26" s="210">
        <f t="shared" si="24"/>
        <v>21420.293977360259</v>
      </c>
      <c r="CP26" s="210">
        <f t="shared" si="24"/>
        <v>22440.307976282176</v>
      </c>
      <c r="CQ26" s="210">
        <f t="shared" si="24"/>
        <v>23460.321975204093</v>
      </c>
      <c r="CR26" s="210">
        <f t="shared" si="25"/>
        <v>24480.33597412601</v>
      </c>
      <c r="CS26" s="210">
        <f t="shared" si="25"/>
        <v>25500.349973047927</v>
      </c>
      <c r="CT26" s="210">
        <f t="shared" si="25"/>
        <v>26520.36397196984</v>
      </c>
      <c r="CU26" s="210">
        <f t="shared" si="25"/>
        <v>27030.370971430802</v>
      </c>
      <c r="CV26" s="210">
        <f t="shared" si="25"/>
        <v>27030.370971430802</v>
      </c>
      <c r="CW26" s="210">
        <f t="shared" si="25"/>
        <v>27030.370971430802</v>
      </c>
      <c r="CX26" s="210">
        <f t="shared" si="25"/>
        <v>27030.370971430802</v>
      </c>
      <c r="CY26" s="210">
        <f t="shared" si="25"/>
        <v>27030.370971430802</v>
      </c>
      <c r="CZ26" s="210">
        <f t="shared" si="25"/>
        <v>27030.370971430802</v>
      </c>
      <c r="DA26" s="210">
        <f t="shared" si="25"/>
        <v>27030.370971430802</v>
      </c>
    </row>
    <row r="27" spans="1:105">
      <c r="A27" s="201" t="str">
        <f>Income!A74</f>
        <v>Animal products consumed</v>
      </c>
      <c r="B27" s="203">
        <f>Income!B74</f>
        <v>1102.7158118769594</v>
      </c>
      <c r="C27" s="203">
        <f>Income!C74</f>
        <v>1342.7286597552636</v>
      </c>
      <c r="D27" s="203">
        <f>Income!D74</f>
        <v>3960.4796259837021</v>
      </c>
      <c r="E27" s="203">
        <f>Income!E74</f>
        <v>7276.1772839393134</v>
      </c>
      <c r="F27" s="210">
        <f t="shared" si="16"/>
        <v>1102.7158118769594</v>
      </c>
      <c r="G27" s="210">
        <f t="shared" si="16"/>
        <v>1102.7158118769594</v>
      </c>
      <c r="H27" s="210">
        <f t="shared" si="16"/>
        <v>1102.7158118769594</v>
      </c>
      <c r="I27" s="210">
        <f t="shared" si="16"/>
        <v>1102.7158118769594</v>
      </c>
      <c r="J27" s="210">
        <f t="shared" si="16"/>
        <v>1102.7158118769594</v>
      </c>
      <c r="K27" s="210">
        <f t="shared" si="16"/>
        <v>1102.7158118769594</v>
      </c>
      <c r="L27" s="210">
        <f t="shared" si="16"/>
        <v>1102.7158118769594</v>
      </c>
      <c r="M27" s="210">
        <f t="shared" si="16"/>
        <v>1102.7158118769594</v>
      </c>
      <c r="N27" s="210">
        <f t="shared" si="16"/>
        <v>1102.7158118769594</v>
      </c>
      <c r="O27" s="210">
        <f t="shared" si="16"/>
        <v>1102.7158118769594</v>
      </c>
      <c r="P27" s="210">
        <f t="shared" si="17"/>
        <v>1102.7158118769594</v>
      </c>
      <c r="Q27" s="210">
        <f t="shared" si="17"/>
        <v>1112.9291245526319</v>
      </c>
      <c r="R27" s="210">
        <f t="shared" si="17"/>
        <v>1123.1424372283045</v>
      </c>
      <c r="S27" s="210">
        <f t="shared" si="17"/>
        <v>1133.3557499039769</v>
      </c>
      <c r="T27" s="210">
        <f t="shared" si="17"/>
        <v>1143.5690625796494</v>
      </c>
      <c r="U27" s="210">
        <f t="shared" si="17"/>
        <v>1153.782375255322</v>
      </c>
      <c r="V27" s="210">
        <f t="shared" si="17"/>
        <v>1163.9956879309946</v>
      </c>
      <c r="W27" s="210">
        <f t="shared" si="17"/>
        <v>1174.2090006066669</v>
      </c>
      <c r="X27" s="210">
        <f t="shared" si="17"/>
        <v>1184.4223132823395</v>
      </c>
      <c r="Y27" s="210">
        <f t="shared" si="17"/>
        <v>1194.635625958012</v>
      </c>
      <c r="Z27" s="210">
        <f t="shared" si="18"/>
        <v>1204.8489386336846</v>
      </c>
      <c r="AA27" s="210">
        <f t="shared" si="18"/>
        <v>1215.0622513093572</v>
      </c>
      <c r="AB27" s="210">
        <f t="shared" si="18"/>
        <v>1225.2755639850295</v>
      </c>
      <c r="AC27" s="210">
        <f t="shared" si="18"/>
        <v>1235.4888766607021</v>
      </c>
      <c r="AD27" s="210">
        <f t="shared" si="18"/>
        <v>1245.7021893363747</v>
      </c>
      <c r="AE27" s="210">
        <f t="shared" si="18"/>
        <v>1255.9155020120472</v>
      </c>
      <c r="AF27" s="210">
        <f t="shared" si="18"/>
        <v>1266.1288146877198</v>
      </c>
      <c r="AG27" s="210">
        <f t="shared" si="18"/>
        <v>1276.3421273633921</v>
      </c>
      <c r="AH27" s="210">
        <f t="shared" si="18"/>
        <v>1286.5554400390647</v>
      </c>
      <c r="AI27" s="210">
        <f t="shared" si="18"/>
        <v>1296.7687527147373</v>
      </c>
      <c r="AJ27" s="210">
        <f t="shared" si="19"/>
        <v>1306.9820653904098</v>
      </c>
      <c r="AK27" s="210">
        <f t="shared" si="19"/>
        <v>1317.1953780660824</v>
      </c>
      <c r="AL27" s="210">
        <f t="shared" si="19"/>
        <v>1327.4086907417548</v>
      </c>
      <c r="AM27" s="210">
        <f t="shared" si="19"/>
        <v>1337.6220034174273</v>
      </c>
      <c r="AN27" s="210">
        <f t="shared" si="19"/>
        <v>1383.0017515433933</v>
      </c>
      <c r="AO27" s="210">
        <f t="shared" si="19"/>
        <v>1463.5479351196532</v>
      </c>
      <c r="AP27" s="210">
        <f t="shared" si="19"/>
        <v>1544.0941186959128</v>
      </c>
      <c r="AQ27" s="210">
        <f t="shared" si="19"/>
        <v>1624.6403022721724</v>
      </c>
      <c r="AR27" s="210">
        <f t="shared" si="19"/>
        <v>1705.1864858484321</v>
      </c>
      <c r="AS27" s="210">
        <f t="shared" si="19"/>
        <v>1785.7326694246917</v>
      </c>
      <c r="AT27" s="210">
        <f t="shared" si="20"/>
        <v>1866.2788530009511</v>
      </c>
      <c r="AU27" s="210">
        <f t="shared" si="20"/>
        <v>1946.825036577211</v>
      </c>
      <c r="AV27" s="210">
        <f t="shared" si="20"/>
        <v>2027.3712201534704</v>
      </c>
      <c r="AW27" s="210">
        <f t="shared" si="20"/>
        <v>2107.9174037297303</v>
      </c>
      <c r="AX27" s="210">
        <f t="shared" si="20"/>
        <v>2188.4635873059897</v>
      </c>
      <c r="AY27" s="210">
        <f t="shared" si="20"/>
        <v>2269.0097708822495</v>
      </c>
      <c r="AZ27" s="210">
        <f t="shared" si="20"/>
        <v>2349.5559544585089</v>
      </c>
      <c r="BA27" s="210">
        <f t="shared" si="20"/>
        <v>2430.1021380347688</v>
      </c>
      <c r="BB27" s="210">
        <f t="shared" si="20"/>
        <v>2510.6483216110282</v>
      </c>
      <c r="BC27" s="210">
        <f t="shared" si="20"/>
        <v>2591.1945051872881</v>
      </c>
      <c r="BD27" s="210">
        <f t="shared" si="21"/>
        <v>2671.740688763548</v>
      </c>
      <c r="BE27" s="210">
        <f t="shared" si="21"/>
        <v>2752.2868723398074</v>
      </c>
      <c r="BF27" s="210">
        <f t="shared" si="21"/>
        <v>2832.8330559160668</v>
      </c>
      <c r="BG27" s="210">
        <f t="shared" si="21"/>
        <v>2913.3792394923266</v>
      </c>
      <c r="BH27" s="210">
        <f t="shared" si="21"/>
        <v>2993.9254230685865</v>
      </c>
      <c r="BI27" s="210">
        <f t="shared" si="21"/>
        <v>3074.4716066448459</v>
      </c>
      <c r="BJ27" s="210">
        <f t="shared" si="21"/>
        <v>3155.0177902211053</v>
      </c>
      <c r="BK27" s="210">
        <f t="shared" si="21"/>
        <v>3235.5639737973652</v>
      </c>
      <c r="BL27" s="210">
        <f t="shared" si="21"/>
        <v>3316.110157373625</v>
      </c>
      <c r="BM27" s="210">
        <f t="shared" si="21"/>
        <v>3396.6563409498849</v>
      </c>
      <c r="BN27" s="210">
        <f t="shared" si="22"/>
        <v>3477.2025245261439</v>
      </c>
      <c r="BO27" s="210">
        <f t="shared" si="22"/>
        <v>3557.7487081024037</v>
      </c>
      <c r="BP27" s="210">
        <f t="shared" si="22"/>
        <v>3638.2948916786636</v>
      </c>
      <c r="BQ27" s="210">
        <f t="shared" si="22"/>
        <v>3718.8410752549225</v>
      </c>
      <c r="BR27" s="210">
        <f t="shared" si="22"/>
        <v>3799.3872588311824</v>
      </c>
      <c r="BS27" s="210">
        <f t="shared" si="22"/>
        <v>3879.9334424074423</v>
      </c>
      <c r="BT27" s="210">
        <f t="shared" si="22"/>
        <v>3960.4796259837021</v>
      </c>
      <c r="BU27" s="210">
        <f t="shared" si="22"/>
        <v>4085.6002923216497</v>
      </c>
      <c r="BV27" s="210">
        <f t="shared" si="22"/>
        <v>4210.7209586595973</v>
      </c>
      <c r="BW27" s="210">
        <f t="shared" si="22"/>
        <v>4335.8416249975453</v>
      </c>
      <c r="BX27" s="210">
        <f t="shared" si="23"/>
        <v>4460.9622913354924</v>
      </c>
      <c r="BY27" s="210">
        <f t="shared" si="23"/>
        <v>4586.0829576734404</v>
      </c>
      <c r="BZ27" s="210">
        <f t="shared" si="23"/>
        <v>4711.2036240113875</v>
      </c>
      <c r="CA27" s="210">
        <f t="shared" si="23"/>
        <v>4836.3242903493356</v>
      </c>
      <c r="CB27" s="210">
        <f t="shared" si="23"/>
        <v>4961.4449566872827</v>
      </c>
      <c r="CC27" s="210">
        <f t="shared" si="23"/>
        <v>5086.5656230252307</v>
      </c>
      <c r="CD27" s="210">
        <f t="shared" si="23"/>
        <v>5211.6862893631778</v>
      </c>
      <c r="CE27" s="210">
        <f t="shared" si="23"/>
        <v>5336.8069557011258</v>
      </c>
      <c r="CF27" s="210">
        <f t="shared" si="23"/>
        <v>5461.927622039073</v>
      </c>
      <c r="CG27" s="210">
        <f t="shared" si="23"/>
        <v>5587.048288377021</v>
      </c>
      <c r="CH27" s="210">
        <f t="shared" si="24"/>
        <v>5712.168954714969</v>
      </c>
      <c r="CI27" s="210">
        <f t="shared" si="24"/>
        <v>5837.2896210529161</v>
      </c>
      <c r="CJ27" s="210">
        <f t="shared" si="24"/>
        <v>5962.4102873908632</v>
      </c>
      <c r="CK27" s="210">
        <f t="shared" si="24"/>
        <v>6087.5309537288113</v>
      </c>
      <c r="CL27" s="210">
        <f t="shared" si="24"/>
        <v>6212.6516200667593</v>
      </c>
      <c r="CM27" s="210">
        <f t="shared" si="24"/>
        <v>6337.7722864047064</v>
      </c>
      <c r="CN27" s="210">
        <f t="shared" si="24"/>
        <v>6462.8929527426535</v>
      </c>
      <c r="CO27" s="210">
        <f t="shared" si="24"/>
        <v>6588.0136190806024</v>
      </c>
      <c r="CP27" s="210">
        <f t="shared" si="24"/>
        <v>6713.1342854185496</v>
      </c>
      <c r="CQ27" s="210">
        <f t="shared" si="24"/>
        <v>6838.2549517564967</v>
      </c>
      <c r="CR27" s="210">
        <f t="shared" si="25"/>
        <v>6963.3756180944447</v>
      </c>
      <c r="CS27" s="210">
        <f t="shared" si="25"/>
        <v>7088.4962844323927</v>
      </c>
      <c r="CT27" s="210">
        <f t="shared" si="25"/>
        <v>7213.6169507703398</v>
      </c>
      <c r="CU27" s="210">
        <f t="shared" si="25"/>
        <v>7276.1772839393134</v>
      </c>
      <c r="CV27" s="210">
        <f t="shared" si="25"/>
        <v>7276.1772839393134</v>
      </c>
      <c r="CW27" s="210">
        <f t="shared" si="25"/>
        <v>7276.1772839393134</v>
      </c>
      <c r="CX27" s="210">
        <f t="shared" si="25"/>
        <v>7276.1772839393134</v>
      </c>
      <c r="CY27" s="210">
        <f t="shared" si="25"/>
        <v>7276.1772839393134</v>
      </c>
      <c r="CZ27" s="210">
        <f t="shared" si="25"/>
        <v>7276.1772839393134</v>
      </c>
      <c r="DA27" s="210">
        <f t="shared" si="25"/>
        <v>7276.1772839393134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1400.053745067203</v>
      </c>
      <c r="C29" s="203">
        <f>Income!C76</f>
        <v>5973.5626456200653</v>
      </c>
      <c r="D29" s="203">
        <f>Income!D76</f>
        <v>16178.398831887675</v>
      </c>
      <c r="E29" s="203">
        <f>Income!E76</f>
        <v>50775.282487770564</v>
      </c>
      <c r="F29" s="210">
        <f t="shared" si="16"/>
        <v>1400.053745067203</v>
      </c>
      <c r="G29" s="210">
        <f t="shared" si="16"/>
        <v>1400.053745067203</v>
      </c>
      <c r="H29" s="210">
        <f t="shared" si="16"/>
        <v>1400.053745067203</v>
      </c>
      <c r="I29" s="210">
        <f t="shared" si="16"/>
        <v>1400.053745067203</v>
      </c>
      <c r="J29" s="210">
        <f t="shared" si="16"/>
        <v>1400.053745067203</v>
      </c>
      <c r="K29" s="210">
        <f t="shared" si="16"/>
        <v>1400.053745067203</v>
      </c>
      <c r="L29" s="210">
        <f t="shared" si="16"/>
        <v>1400.053745067203</v>
      </c>
      <c r="M29" s="210">
        <f t="shared" si="16"/>
        <v>1400.053745067203</v>
      </c>
      <c r="N29" s="210">
        <f t="shared" si="16"/>
        <v>1400.053745067203</v>
      </c>
      <c r="O29" s="210">
        <f t="shared" si="16"/>
        <v>1400.053745067203</v>
      </c>
      <c r="P29" s="210">
        <f t="shared" si="17"/>
        <v>1400.053745067203</v>
      </c>
      <c r="Q29" s="210">
        <f t="shared" si="17"/>
        <v>1594.6711450907289</v>
      </c>
      <c r="R29" s="210">
        <f t="shared" si="17"/>
        <v>1789.2885451142552</v>
      </c>
      <c r="S29" s="210">
        <f t="shared" si="17"/>
        <v>1983.9059451377811</v>
      </c>
      <c r="T29" s="210">
        <f t="shared" si="17"/>
        <v>2178.5233451613071</v>
      </c>
      <c r="U29" s="210">
        <f t="shared" si="17"/>
        <v>2373.1407451848336</v>
      </c>
      <c r="V29" s="210">
        <f t="shared" si="17"/>
        <v>2567.7581452083596</v>
      </c>
      <c r="W29" s="210">
        <f t="shared" si="17"/>
        <v>2762.3755452318856</v>
      </c>
      <c r="X29" s="210">
        <f t="shared" si="17"/>
        <v>2956.9929452554115</v>
      </c>
      <c r="Y29" s="210">
        <f t="shared" si="17"/>
        <v>3151.6103452789375</v>
      </c>
      <c r="Z29" s="210">
        <f t="shared" si="18"/>
        <v>3346.2277453024635</v>
      </c>
      <c r="AA29" s="210">
        <f t="shared" si="18"/>
        <v>3540.8451453259895</v>
      </c>
      <c r="AB29" s="210">
        <f t="shared" si="18"/>
        <v>3735.4625453495155</v>
      </c>
      <c r="AC29" s="210">
        <f t="shared" si="18"/>
        <v>3930.0799453730415</v>
      </c>
      <c r="AD29" s="210">
        <f t="shared" si="18"/>
        <v>4124.6973453965675</v>
      </c>
      <c r="AE29" s="210">
        <f t="shared" si="18"/>
        <v>4319.3147454200944</v>
      </c>
      <c r="AF29" s="210">
        <f t="shared" si="18"/>
        <v>4513.9321454436204</v>
      </c>
      <c r="AG29" s="210">
        <f t="shared" si="18"/>
        <v>4708.5495454671454</v>
      </c>
      <c r="AH29" s="210">
        <f t="shared" si="18"/>
        <v>4903.1669454906723</v>
      </c>
      <c r="AI29" s="210">
        <f t="shared" si="18"/>
        <v>5097.7843455141983</v>
      </c>
      <c r="AJ29" s="210">
        <f t="shared" si="19"/>
        <v>5292.4017455377243</v>
      </c>
      <c r="AK29" s="210">
        <f t="shared" si="19"/>
        <v>5487.0191455612503</v>
      </c>
      <c r="AL29" s="210">
        <f t="shared" si="19"/>
        <v>5681.6365455847763</v>
      </c>
      <c r="AM29" s="210">
        <f t="shared" si="19"/>
        <v>5876.2539456083023</v>
      </c>
      <c r="AN29" s="210">
        <f t="shared" si="19"/>
        <v>6130.5601254087978</v>
      </c>
      <c r="AO29" s="210">
        <f t="shared" si="19"/>
        <v>6444.555084986263</v>
      </c>
      <c r="AP29" s="210">
        <f t="shared" si="19"/>
        <v>6758.5500445637281</v>
      </c>
      <c r="AQ29" s="210">
        <f t="shared" si="19"/>
        <v>7072.5450041411923</v>
      </c>
      <c r="AR29" s="210">
        <f t="shared" si="19"/>
        <v>7386.5399637186574</v>
      </c>
      <c r="AS29" s="210">
        <f t="shared" si="19"/>
        <v>7700.5349232961225</v>
      </c>
      <c r="AT29" s="210">
        <f t="shared" si="20"/>
        <v>8014.5298828735868</v>
      </c>
      <c r="AU29" s="210">
        <f t="shared" si="20"/>
        <v>8328.5248424510519</v>
      </c>
      <c r="AV29" s="210">
        <f t="shared" si="20"/>
        <v>8642.519802028517</v>
      </c>
      <c r="AW29" s="210">
        <f t="shared" si="20"/>
        <v>8956.5147616059821</v>
      </c>
      <c r="AX29" s="210">
        <f t="shared" si="20"/>
        <v>9270.5097211834473</v>
      </c>
      <c r="AY29" s="210">
        <f t="shared" si="20"/>
        <v>9584.5046807609124</v>
      </c>
      <c r="AZ29" s="210">
        <f t="shared" si="20"/>
        <v>9898.4996403383775</v>
      </c>
      <c r="BA29" s="210">
        <f t="shared" si="20"/>
        <v>10212.494599915841</v>
      </c>
      <c r="BB29" s="210">
        <f t="shared" si="20"/>
        <v>10526.489559493308</v>
      </c>
      <c r="BC29" s="210">
        <f t="shared" si="20"/>
        <v>10840.484519070771</v>
      </c>
      <c r="BD29" s="210">
        <f t="shared" si="21"/>
        <v>11154.479478648236</v>
      </c>
      <c r="BE29" s="210">
        <f t="shared" si="21"/>
        <v>11468.474438225701</v>
      </c>
      <c r="BF29" s="210">
        <f t="shared" si="21"/>
        <v>11782.469397803166</v>
      </c>
      <c r="BG29" s="210">
        <f t="shared" si="21"/>
        <v>12096.464357380632</v>
      </c>
      <c r="BH29" s="210">
        <f t="shared" si="21"/>
        <v>12410.459316958097</v>
      </c>
      <c r="BI29" s="210">
        <f t="shared" si="21"/>
        <v>12724.454276535562</v>
      </c>
      <c r="BJ29" s="210">
        <f t="shared" si="21"/>
        <v>13038.449236113025</v>
      </c>
      <c r="BK29" s="210">
        <f t="shared" si="21"/>
        <v>13352.444195690492</v>
      </c>
      <c r="BL29" s="210">
        <f t="shared" si="21"/>
        <v>13666.439155267955</v>
      </c>
      <c r="BM29" s="210">
        <f t="shared" si="21"/>
        <v>13980.434114845422</v>
      </c>
      <c r="BN29" s="210">
        <f t="shared" si="22"/>
        <v>14294.429074422886</v>
      </c>
      <c r="BO29" s="210">
        <f t="shared" si="22"/>
        <v>14608.424034000349</v>
      </c>
      <c r="BP29" s="210">
        <f t="shared" si="22"/>
        <v>14922.418993577816</v>
      </c>
      <c r="BQ29" s="210">
        <f t="shared" si="22"/>
        <v>15236.413953155279</v>
      </c>
      <c r="BR29" s="210">
        <f t="shared" si="22"/>
        <v>15550.408912732746</v>
      </c>
      <c r="BS29" s="210">
        <f t="shared" si="22"/>
        <v>15864.403872310209</v>
      </c>
      <c r="BT29" s="210">
        <f t="shared" si="22"/>
        <v>16178.398831887676</v>
      </c>
      <c r="BU29" s="210">
        <f t="shared" si="22"/>
        <v>17483.941611354952</v>
      </c>
      <c r="BV29" s="210">
        <f t="shared" si="22"/>
        <v>18789.484390822232</v>
      </c>
      <c r="BW29" s="210">
        <f t="shared" si="22"/>
        <v>20095.027170289512</v>
      </c>
      <c r="BX29" s="210">
        <f t="shared" si="23"/>
        <v>21400.569949756791</v>
      </c>
      <c r="BY29" s="210">
        <f t="shared" si="23"/>
        <v>22706.112729224071</v>
      </c>
      <c r="BZ29" s="210">
        <f t="shared" si="23"/>
        <v>24011.655508691347</v>
      </c>
      <c r="CA29" s="210">
        <f t="shared" si="23"/>
        <v>25317.198288158626</v>
      </c>
      <c r="CB29" s="210">
        <f t="shared" si="23"/>
        <v>26622.741067625906</v>
      </c>
      <c r="CC29" s="210">
        <f t="shared" si="23"/>
        <v>27928.283847093186</v>
      </c>
      <c r="CD29" s="210">
        <f t="shared" si="23"/>
        <v>29233.826626560465</v>
      </c>
      <c r="CE29" s="210">
        <f t="shared" si="23"/>
        <v>30539.369406027741</v>
      </c>
      <c r="CF29" s="210">
        <f t="shared" si="23"/>
        <v>31844.912185495021</v>
      </c>
      <c r="CG29" s="210">
        <f t="shared" si="23"/>
        <v>33150.4549649623</v>
      </c>
      <c r="CH29" s="210">
        <f t="shared" si="24"/>
        <v>34455.99774442958</v>
      </c>
      <c r="CI29" s="210">
        <f t="shared" si="24"/>
        <v>35761.54052389686</v>
      </c>
      <c r="CJ29" s="210">
        <f t="shared" si="24"/>
        <v>37067.083303364139</v>
      </c>
      <c r="CK29" s="210">
        <f t="shared" si="24"/>
        <v>38372.626082831419</v>
      </c>
      <c r="CL29" s="210">
        <f t="shared" si="24"/>
        <v>39678.168862298699</v>
      </c>
      <c r="CM29" s="210">
        <f t="shared" si="24"/>
        <v>40983.711641765978</v>
      </c>
      <c r="CN29" s="210">
        <f t="shared" si="24"/>
        <v>42289.254421233258</v>
      </c>
      <c r="CO29" s="210">
        <f t="shared" si="24"/>
        <v>43594.79720070053</v>
      </c>
      <c r="CP29" s="210">
        <f t="shared" si="24"/>
        <v>44900.33998016781</v>
      </c>
      <c r="CQ29" s="210">
        <f t="shared" si="24"/>
        <v>46205.882759635089</v>
      </c>
      <c r="CR29" s="210">
        <f t="shared" si="25"/>
        <v>47511.425539102369</v>
      </c>
      <c r="CS29" s="210">
        <f t="shared" si="25"/>
        <v>48816.968318569649</v>
      </c>
      <c r="CT29" s="210">
        <f t="shared" si="25"/>
        <v>50122.511098036928</v>
      </c>
      <c r="CU29" s="210">
        <f t="shared" si="25"/>
        <v>50775.282487770564</v>
      </c>
      <c r="CV29" s="210">
        <f t="shared" si="25"/>
        <v>50775.282487770564</v>
      </c>
      <c r="CW29" s="210">
        <f t="shared" si="25"/>
        <v>50775.282487770564</v>
      </c>
      <c r="CX29" s="210">
        <f t="shared" si="25"/>
        <v>50775.282487770564</v>
      </c>
      <c r="CY29" s="210">
        <f t="shared" si="25"/>
        <v>50775.282487770564</v>
      </c>
      <c r="CZ29" s="210">
        <f t="shared" si="25"/>
        <v>50775.282487770564</v>
      </c>
      <c r="DA29" s="210">
        <f t="shared" si="25"/>
        <v>50775.282487770564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1777.6516116841399</v>
      </c>
      <c r="D30" s="203">
        <f>Income!D77</f>
        <v>364.60684145084258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75.64474943336765</v>
      </c>
      <c r="R30" s="210">
        <f t="shared" si="17"/>
        <v>151.2894988667353</v>
      </c>
      <c r="S30" s="210">
        <f t="shared" si="17"/>
        <v>226.93424830010298</v>
      </c>
      <c r="T30" s="210">
        <f t="shared" si="17"/>
        <v>302.5789977334706</v>
      </c>
      <c r="U30" s="210">
        <f t="shared" si="17"/>
        <v>378.22374716683828</v>
      </c>
      <c r="V30" s="210">
        <f t="shared" si="17"/>
        <v>453.86849660020596</v>
      </c>
      <c r="W30" s="210">
        <f t="shared" si="17"/>
        <v>529.51324603357364</v>
      </c>
      <c r="X30" s="210">
        <f t="shared" si="17"/>
        <v>605.1579954669412</v>
      </c>
      <c r="Y30" s="210">
        <f t="shared" si="17"/>
        <v>680.80274490030888</v>
      </c>
      <c r="Z30" s="210">
        <f t="shared" si="18"/>
        <v>756.44749433367656</v>
      </c>
      <c r="AA30" s="210">
        <f t="shared" si="18"/>
        <v>832.09224376704424</v>
      </c>
      <c r="AB30" s="210">
        <f t="shared" si="18"/>
        <v>907.73699320041192</v>
      </c>
      <c r="AC30" s="210">
        <f t="shared" si="18"/>
        <v>983.38174263377948</v>
      </c>
      <c r="AD30" s="210">
        <f t="shared" si="18"/>
        <v>1059.0264920671473</v>
      </c>
      <c r="AE30" s="210">
        <f t="shared" si="18"/>
        <v>1134.6712415005147</v>
      </c>
      <c r="AF30" s="210">
        <f t="shared" si="18"/>
        <v>1210.3159909338824</v>
      </c>
      <c r="AG30" s="210">
        <f t="shared" si="18"/>
        <v>1285.9607403672501</v>
      </c>
      <c r="AH30" s="210">
        <f t="shared" si="18"/>
        <v>1361.6054898006178</v>
      </c>
      <c r="AI30" s="210">
        <f t="shared" si="18"/>
        <v>1437.2502392339854</v>
      </c>
      <c r="AJ30" s="210">
        <f t="shared" si="19"/>
        <v>1512.8949886673531</v>
      </c>
      <c r="AK30" s="210">
        <f t="shared" si="19"/>
        <v>1588.5397381007208</v>
      </c>
      <c r="AL30" s="210">
        <f t="shared" si="19"/>
        <v>1664.1844875340885</v>
      </c>
      <c r="AM30" s="210">
        <f t="shared" si="19"/>
        <v>1739.8292369674559</v>
      </c>
      <c r="AN30" s="210">
        <f t="shared" si="19"/>
        <v>1755.9124613728584</v>
      </c>
      <c r="AO30" s="210">
        <f t="shared" si="19"/>
        <v>1712.4341607502954</v>
      </c>
      <c r="AP30" s="210">
        <f t="shared" si="19"/>
        <v>1668.9558601277324</v>
      </c>
      <c r="AQ30" s="210">
        <f t="shared" si="19"/>
        <v>1625.4775595051694</v>
      </c>
      <c r="AR30" s="210">
        <f t="shared" si="19"/>
        <v>1581.9992588826065</v>
      </c>
      <c r="AS30" s="210">
        <f t="shared" si="19"/>
        <v>1538.5209582600435</v>
      </c>
      <c r="AT30" s="210">
        <f t="shared" si="20"/>
        <v>1495.0426576374805</v>
      </c>
      <c r="AU30" s="210">
        <f t="shared" si="20"/>
        <v>1451.5643570149175</v>
      </c>
      <c r="AV30" s="210">
        <f t="shared" si="20"/>
        <v>1408.0860563923545</v>
      </c>
      <c r="AW30" s="210">
        <f t="shared" si="20"/>
        <v>1364.6077557697915</v>
      </c>
      <c r="AX30" s="210">
        <f t="shared" si="20"/>
        <v>1321.1294551472283</v>
      </c>
      <c r="AY30" s="210">
        <f t="shared" si="20"/>
        <v>1277.6511545246653</v>
      </c>
      <c r="AZ30" s="210">
        <f t="shared" si="20"/>
        <v>1234.1728539021024</v>
      </c>
      <c r="BA30" s="210">
        <f t="shared" si="20"/>
        <v>1190.6945532795394</v>
      </c>
      <c r="BB30" s="210">
        <f t="shared" si="20"/>
        <v>1147.2162526569764</v>
      </c>
      <c r="BC30" s="210">
        <f t="shared" si="20"/>
        <v>1103.7379520344134</v>
      </c>
      <c r="BD30" s="210">
        <f t="shared" si="21"/>
        <v>1060.2596514118504</v>
      </c>
      <c r="BE30" s="210">
        <f t="shared" si="21"/>
        <v>1016.7813507892876</v>
      </c>
      <c r="BF30" s="210">
        <f t="shared" si="21"/>
        <v>973.30305016672457</v>
      </c>
      <c r="BG30" s="210">
        <f t="shared" si="21"/>
        <v>929.82474954416159</v>
      </c>
      <c r="BH30" s="210">
        <f t="shared" si="21"/>
        <v>886.34644892159849</v>
      </c>
      <c r="BI30" s="210">
        <f t="shared" si="21"/>
        <v>842.86814829903551</v>
      </c>
      <c r="BJ30" s="210">
        <f t="shared" si="21"/>
        <v>799.38984767647253</v>
      </c>
      <c r="BK30" s="210">
        <f t="shared" si="21"/>
        <v>755.91154705390954</v>
      </c>
      <c r="BL30" s="210">
        <f t="shared" si="21"/>
        <v>712.43324643134656</v>
      </c>
      <c r="BM30" s="210">
        <f t="shared" si="21"/>
        <v>668.95494580878358</v>
      </c>
      <c r="BN30" s="210">
        <f t="shared" si="22"/>
        <v>625.47664518622059</v>
      </c>
      <c r="BO30" s="210">
        <f t="shared" si="22"/>
        <v>581.99834456365761</v>
      </c>
      <c r="BP30" s="210">
        <f t="shared" si="22"/>
        <v>538.52004394109463</v>
      </c>
      <c r="BQ30" s="210">
        <f t="shared" si="22"/>
        <v>495.04174331853164</v>
      </c>
      <c r="BR30" s="210">
        <f t="shared" si="22"/>
        <v>451.56344269596866</v>
      </c>
      <c r="BS30" s="210">
        <f t="shared" si="22"/>
        <v>408.08514207340568</v>
      </c>
      <c r="BT30" s="210">
        <f t="shared" si="22"/>
        <v>364.60684145084269</v>
      </c>
      <c r="BU30" s="210">
        <f t="shared" si="22"/>
        <v>350.8480927168485</v>
      </c>
      <c r="BV30" s="210">
        <f t="shared" si="22"/>
        <v>337.08934398285447</v>
      </c>
      <c r="BW30" s="210">
        <f t="shared" si="22"/>
        <v>323.33059524886039</v>
      </c>
      <c r="BX30" s="210">
        <f t="shared" si="23"/>
        <v>309.57184651486637</v>
      </c>
      <c r="BY30" s="210">
        <f t="shared" si="23"/>
        <v>295.81309778087228</v>
      </c>
      <c r="BZ30" s="210">
        <f t="shared" si="23"/>
        <v>282.0543490468782</v>
      </c>
      <c r="CA30" s="210">
        <f t="shared" si="23"/>
        <v>268.29560031288418</v>
      </c>
      <c r="CB30" s="210">
        <f t="shared" si="23"/>
        <v>254.53685157889009</v>
      </c>
      <c r="CC30" s="210">
        <f t="shared" si="23"/>
        <v>240.77810284489604</v>
      </c>
      <c r="CD30" s="210">
        <f t="shared" si="23"/>
        <v>227.01935411090199</v>
      </c>
      <c r="CE30" s="210">
        <f t="shared" si="23"/>
        <v>213.26060537690793</v>
      </c>
      <c r="CF30" s="210">
        <f t="shared" si="23"/>
        <v>199.50185664291388</v>
      </c>
      <c r="CG30" s="210">
        <f t="shared" si="23"/>
        <v>185.74310790891982</v>
      </c>
      <c r="CH30" s="210">
        <f t="shared" si="24"/>
        <v>171.98435917492574</v>
      </c>
      <c r="CI30" s="210">
        <f t="shared" si="24"/>
        <v>158.22561044093169</v>
      </c>
      <c r="CJ30" s="210">
        <f t="shared" si="24"/>
        <v>144.46686170693764</v>
      </c>
      <c r="CK30" s="210">
        <f t="shared" si="24"/>
        <v>130.70811297294355</v>
      </c>
      <c r="CL30" s="210">
        <f t="shared" si="24"/>
        <v>116.9493642389495</v>
      </c>
      <c r="CM30" s="210">
        <f t="shared" si="24"/>
        <v>103.19061550495542</v>
      </c>
      <c r="CN30" s="210">
        <f t="shared" si="24"/>
        <v>89.431866770961392</v>
      </c>
      <c r="CO30" s="210">
        <f t="shared" si="24"/>
        <v>75.673118036967367</v>
      </c>
      <c r="CP30" s="210">
        <f t="shared" si="24"/>
        <v>61.914369302973284</v>
      </c>
      <c r="CQ30" s="210">
        <f t="shared" si="24"/>
        <v>48.155620568979202</v>
      </c>
      <c r="CR30" s="210">
        <f t="shared" si="25"/>
        <v>34.396871834985177</v>
      </c>
      <c r="CS30" s="210">
        <f t="shared" si="25"/>
        <v>20.638123100991095</v>
      </c>
      <c r="CT30" s="210">
        <f t="shared" si="25"/>
        <v>6.8793743669970695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94621.232306621852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3570.6125398725226</v>
      </c>
      <c r="BV31" s="210">
        <f t="shared" si="22"/>
        <v>7141.2250797450452</v>
      </c>
      <c r="BW31" s="210">
        <f t="shared" si="22"/>
        <v>10711.837619617569</v>
      </c>
      <c r="BX31" s="210">
        <f t="shared" si="23"/>
        <v>14282.45015949009</v>
      </c>
      <c r="BY31" s="210">
        <f t="shared" si="23"/>
        <v>17853.062699362614</v>
      </c>
      <c r="BZ31" s="210">
        <f t="shared" si="23"/>
        <v>21423.675239235137</v>
      </c>
      <c r="CA31" s="210">
        <f t="shared" si="23"/>
        <v>24994.287779107661</v>
      </c>
      <c r="CB31" s="210">
        <f t="shared" si="23"/>
        <v>28564.900318980181</v>
      </c>
      <c r="CC31" s="210">
        <f t="shared" si="23"/>
        <v>32135.512858852704</v>
      </c>
      <c r="CD31" s="210">
        <f t="shared" si="23"/>
        <v>35706.125398725228</v>
      </c>
      <c r="CE31" s="210">
        <f t="shared" si="23"/>
        <v>39276.737938597747</v>
      </c>
      <c r="CF31" s="210">
        <f t="shared" si="23"/>
        <v>42847.350478470275</v>
      </c>
      <c r="CG31" s="210">
        <f t="shared" si="23"/>
        <v>46417.963018342802</v>
      </c>
      <c r="CH31" s="210">
        <f t="shared" si="24"/>
        <v>49988.575558215322</v>
      </c>
      <c r="CI31" s="210">
        <f t="shared" si="24"/>
        <v>53559.188098087834</v>
      </c>
      <c r="CJ31" s="210">
        <f t="shared" si="24"/>
        <v>57129.800637960361</v>
      </c>
      <c r="CK31" s="210">
        <f t="shared" si="24"/>
        <v>60700.413177832888</v>
      </c>
      <c r="CL31" s="210">
        <f t="shared" si="24"/>
        <v>64271.025717705408</v>
      </c>
      <c r="CM31" s="210">
        <f t="shared" si="24"/>
        <v>67841.638257577928</v>
      </c>
      <c r="CN31" s="210">
        <f t="shared" si="24"/>
        <v>71412.250797450455</v>
      </c>
      <c r="CO31" s="210">
        <f t="shared" si="24"/>
        <v>74982.863337322982</v>
      </c>
      <c r="CP31" s="210">
        <f t="shared" si="24"/>
        <v>78553.475877195495</v>
      </c>
      <c r="CQ31" s="210">
        <f t="shared" si="24"/>
        <v>82124.088417068022</v>
      </c>
      <c r="CR31" s="210">
        <f t="shared" si="25"/>
        <v>85694.700956940549</v>
      </c>
      <c r="CS31" s="210">
        <f t="shared" si="25"/>
        <v>89265.313496813076</v>
      </c>
      <c r="CT31" s="210">
        <f t="shared" si="25"/>
        <v>92835.926036685603</v>
      </c>
      <c r="CU31" s="210">
        <f t="shared" si="25"/>
        <v>94621.232306621852</v>
      </c>
      <c r="CV31" s="210">
        <f t="shared" si="25"/>
        <v>94621.232306621852</v>
      </c>
      <c r="CW31" s="210">
        <f t="shared" si="25"/>
        <v>94621.232306621852</v>
      </c>
      <c r="CX31" s="210">
        <f t="shared" si="25"/>
        <v>94621.232306621852</v>
      </c>
      <c r="CY31" s="210">
        <f t="shared" si="25"/>
        <v>94621.232306621852</v>
      </c>
      <c r="CZ31" s="210">
        <f t="shared" si="25"/>
        <v>94621.232306621852</v>
      </c>
      <c r="DA31" s="210">
        <f t="shared" si="25"/>
        <v>94621.232306621852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59735.626456200647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919.00963778770222</v>
      </c>
      <c r="AO32" s="210">
        <f t="shared" si="19"/>
        <v>2757.0289133631068</v>
      </c>
      <c r="AP32" s="210">
        <f t="shared" si="19"/>
        <v>4595.048188938511</v>
      </c>
      <c r="AQ32" s="210">
        <f t="shared" si="19"/>
        <v>6433.0674645139152</v>
      </c>
      <c r="AR32" s="210">
        <f t="shared" si="19"/>
        <v>8271.0867400893203</v>
      </c>
      <c r="AS32" s="210">
        <f t="shared" si="19"/>
        <v>10109.106015664724</v>
      </c>
      <c r="AT32" s="210">
        <f t="shared" si="20"/>
        <v>11947.125291240129</v>
      </c>
      <c r="AU32" s="210">
        <f t="shared" si="20"/>
        <v>13785.144566815534</v>
      </c>
      <c r="AV32" s="210">
        <f t="shared" si="20"/>
        <v>15623.163842390937</v>
      </c>
      <c r="AW32" s="210">
        <f t="shared" si="20"/>
        <v>17461.183117966342</v>
      </c>
      <c r="AX32" s="210">
        <f t="shared" si="20"/>
        <v>19299.202393541746</v>
      </c>
      <c r="AY32" s="210">
        <f t="shared" si="20"/>
        <v>21137.221669117152</v>
      </c>
      <c r="AZ32" s="210">
        <f t="shared" si="20"/>
        <v>22975.240944692556</v>
      </c>
      <c r="BA32" s="210">
        <f t="shared" si="20"/>
        <v>24813.260220267959</v>
      </c>
      <c r="BB32" s="210">
        <f t="shared" si="20"/>
        <v>26651.279495843366</v>
      </c>
      <c r="BC32" s="210">
        <f t="shared" si="20"/>
        <v>28489.298771418769</v>
      </c>
      <c r="BD32" s="210">
        <f t="shared" si="21"/>
        <v>30327.318046994173</v>
      </c>
      <c r="BE32" s="210">
        <f t="shared" si="21"/>
        <v>32165.337322569576</v>
      </c>
      <c r="BF32" s="210">
        <f t="shared" si="21"/>
        <v>34003.356598144986</v>
      </c>
      <c r="BG32" s="210">
        <f t="shared" si="21"/>
        <v>35841.37587372039</v>
      </c>
      <c r="BH32" s="210">
        <f t="shared" si="21"/>
        <v>37679.395149295793</v>
      </c>
      <c r="BI32" s="210">
        <f t="shared" si="21"/>
        <v>39517.414424871196</v>
      </c>
      <c r="BJ32" s="210">
        <f t="shared" si="21"/>
        <v>41355.433700446607</v>
      </c>
      <c r="BK32" s="210">
        <f t="shared" si="21"/>
        <v>43193.45297602201</v>
      </c>
      <c r="BL32" s="210">
        <f t="shared" si="21"/>
        <v>45031.472251597414</v>
      </c>
      <c r="BM32" s="210">
        <f t="shared" si="21"/>
        <v>46869.491527172817</v>
      </c>
      <c r="BN32" s="210">
        <f t="shared" si="22"/>
        <v>48707.51080274822</v>
      </c>
      <c r="BO32" s="210">
        <f t="shared" si="22"/>
        <v>50545.530078323623</v>
      </c>
      <c r="BP32" s="210">
        <f t="shared" si="22"/>
        <v>52383.549353899027</v>
      </c>
      <c r="BQ32" s="210">
        <f t="shared" si="22"/>
        <v>54221.568629474437</v>
      </c>
      <c r="BR32" s="210">
        <f t="shared" si="22"/>
        <v>56059.587905049841</v>
      </c>
      <c r="BS32" s="210">
        <f t="shared" si="22"/>
        <v>57897.607180625244</v>
      </c>
      <c r="BT32" s="210">
        <f t="shared" si="22"/>
        <v>59735.626456200647</v>
      </c>
      <c r="BU32" s="210">
        <f t="shared" si="22"/>
        <v>57481.451872947793</v>
      </c>
      <c r="BV32" s="210">
        <f t="shared" si="22"/>
        <v>55227.277289694939</v>
      </c>
      <c r="BW32" s="210">
        <f t="shared" si="22"/>
        <v>52973.102706442085</v>
      </c>
      <c r="BX32" s="210">
        <f t="shared" si="23"/>
        <v>50718.928123189231</v>
      </c>
      <c r="BY32" s="210">
        <f t="shared" si="23"/>
        <v>48464.753539936377</v>
      </c>
      <c r="BZ32" s="210">
        <f t="shared" si="23"/>
        <v>46210.578956683516</v>
      </c>
      <c r="CA32" s="210">
        <f t="shared" si="23"/>
        <v>43956.404373430662</v>
      </c>
      <c r="CB32" s="210">
        <f t="shared" si="23"/>
        <v>41702.229790177807</v>
      </c>
      <c r="CC32" s="210">
        <f t="shared" si="23"/>
        <v>39448.055206924953</v>
      </c>
      <c r="CD32" s="210">
        <f t="shared" si="23"/>
        <v>37193.880623672099</v>
      </c>
      <c r="CE32" s="210">
        <f t="shared" si="23"/>
        <v>34939.706040419245</v>
      </c>
      <c r="CF32" s="210">
        <f t="shared" si="23"/>
        <v>32685.531457166391</v>
      </c>
      <c r="CG32" s="210">
        <f t="shared" si="23"/>
        <v>30431.356873913537</v>
      </c>
      <c r="CH32" s="210">
        <f t="shared" si="24"/>
        <v>28177.182290660683</v>
      </c>
      <c r="CI32" s="210">
        <f t="shared" si="24"/>
        <v>25923.007707407829</v>
      </c>
      <c r="CJ32" s="210">
        <f t="shared" si="24"/>
        <v>23668.833124154975</v>
      </c>
      <c r="CK32" s="210">
        <f t="shared" si="24"/>
        <v>21414.658540902121</v>
      </c>
      <c r="CL32" s="210">
        <f t="shared" si="24"/>
        <v>19160.48395764926</v>
      </c>
      <c r="CM32" s="210">
        <f t="shared" si="24"/>
        <v>16906.309374396413</v>
      </c>
      <c r="CN32" s="210">
        <f t="shared" si="24"/>
        <v>14652.134791143559</v>
      </c>
      <c r="CO32" s="210">
        <f t="shared" si="24"/>
        <v>12397.960207890705</v>
      </c>
      <c r="CP32" s="210">
        <f t="shared" si="24"/>
        <v>10143.785624637851</v>
      </c>
      <c r="CQ32" s="210">
        <f t="shared" si="24"/>
        <v>7889.6110413849892</v>
      </c>
      <c r="CR32" s="210">
        <f t="shared" si="25"/>
        <v>5635.4364581321352</v>
      </c>
      <c r="CS32" s="210">
        <f t="shared" si="25"/>
        <v>3381.2618748792811</v>
      </c>
      <c r="CT32" s="210">
        <f t="shared" si="25"/>
        <v>1127.087291626427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41105.577955173074</v>
      </c>
      <c r="C34" s="203">
        <f>Income!C82</f>
        <v>40948.771935725556</v>
      </c>
      <c r="D34" s="203">
        <f>Income!D82</f>
        <v>45498.6354841395</v>
      </c>
      <c r="E34" s="203">
        <f>Income!E82</f>
        <v>12562.402243738999</v>
      </c>
      <c r="F34" s="210">
        <f t="shared" si="16"/>
        <v>41105.577955173074</v>
      </c>
      <c r="G34" s="210">
        <f t="shared" si="16"/>
        <v>41105.577955173074</v>
      </c>
      <c r="H34" s="210">
        <f t="shared" si="16"/>
        <v>41105.577955173074</v>
      </c>
      <c r="I34" s="210">
        <f t="shared" si="16"/>
        <v>41105.577955173074</v>
      </c>
      <c r="J34" s="210">
        <f t="shared" si="16"/>
        <v>41105.577955173074</v>
      </c>
      <c r="K34" s="210">
        <f t="shared" si="16"/>
        <v>41105.577955173074</v>
      </c>
      <c r="L34" s="210">
        <f t="shared" si="16"/>
        <v>41105.577955173074</v>
      </c>
      <c r="M34" s="210">
        <f t="shared" si="16"/>
        <v>41105.577955173074</v>
      </c>
      <c r="N34" s="210">
        <f t="shared" si="16"/>
        <v>41105.577955173074</v>
      </c>
      <c r="O34" s="210">
        <f t="shared" si="16"/>
        <v>41105.577955173074</v>
      </c>
      <c r="P34" s="210">
        <f t="shared" si="17"/>
        <v>41105.577955173074</v>
      </c>
      <c r="Q34" s="210">
        <f t="shared" si="17"/>
        <v>41098.905358600838</v>
      </c>
      <c r="R34" s="210">
        <f t="shared" si="17"/>
        <v>41092.232762028601</v>
      </c>
      <c r="S34" s="210">
        <f t="shared" si="17"/>
        <v>41085.560165456372</v>
      </c>
      <c r="T34" s="210">
        <f t="shared" si="17"/>
        <v>41078.887568884136</v>
      </c>
      <c r="U34" s="210">
        <f t="shared" si="17"/>
        <v>41072.2149723119</v>
      </c>
      <c r="V34" s="210">
        <f t="shared" si="17"/>
        <v>41065.542375739664</v>
      </c>
      <c r="W34" s="210">
        <f t="shared" si="17"/>
        <v>41058.869779167428</v>
      </c>
      <c r="X34" s="210">
        <f t="shared" si="17"/>
        <v>41052.197182595199</v>
      </c>
      <c r="Y34" s="210">
        <f t="shared" si="17"/>
        <v>41045.524586022962</v>
      </c>
      <c r="Z34" s="210">
        <f t="shared" si="18"/>
        <v>41038.851989450726</v>
      </c>
      <c r="AA34" s="210">
        <f t="shared" si="18"/>
        <v>41032.17939287849</v>
      </c>
      <c r="AB34" s="210">
        <f t="shared" si="18"/>
        <v>41025.506796306254</v>
      </c>
      <c r="AC34" s="210">
        <f t="shared" si="18"/>
        <v>41018.834199734018</v>
      </c>
      <c r="AD34" s="210">
        <f t="shared" si="18"/>
        <v>41012.161603161789</v>
      </c>
      <c r="AE34" s="210">
        <f t="shared" si="18"/>
        <v>41005.489006589552</v>
      </c>
      <c r="AF34" s="210">
        <f t="shared" si="18"/>
        <v>40998.816410017316</v>
      </c>
      <c r="AG34" s="210">
        <f t="shared" si="18"/>
        <v>40992.14381344508</v>
      </c>
      <c r="AH34" s="210">
        <f t="shared" si="18"/>
        <v>40985.471216872844</v>
      </c>
      <c r="AI34" s="210">
        <f t="shared" si="18"/>
        <v>40978.798620300615</v>
      </c>
      <c r="AJ34" s="210">
        <f t="shared" si="19"/>
        <v>40972.126023728379</v>
      </c>
      <c r="AK34" s="210">
        <f t="shared" si="19"/>
        <v>40965.453427156142</v>
      </c>
      <c r="AL34" s="210">
        <f t="shared" si="19"/>
        <v>40958.780830583906</v>
      </c>
      <c r="AM34" s="210">
        <f t="shared" si="19"/>
        <v>40952.10823401167</v>
      </c>
      <c r="AN34" s="210">
        <f t="shared" si="19"/>
        <v>41018.769836470383</v>
      </c>
      <c r="AO34" s="210">
        <f t="shared" si="19"/>
        <v>41158.765637960045</v>
      </c>
      <c r="AP34" s="210">
        <f t="shared" si="19"/>
        <v>41298.761439449707</v>
      </c>
      <c r="AQ34" s="210">
        <f t="shared" si="19"/>
        <v>41438.757240939362</v>
      </c>
      <c r="AR34" s="210">
        <f t="shared" si="19"/>
        <v>41578.753042429023</v>
      </c>
      <c r="AS34" s="210">
        <f t="shared" si="19"/>
        <v>41718.748843918685</v>
      </c>
      <c r="AT34" s="210">
        <f t="shared" si="20"/>
        <v>41858.744645408347</v>
      </c>
      <c r="AU34" s="210">
        <f t="shared" si="20"/>
        <v>41998.740446898002</v>
      </c>
      <c r="AV34" s="210">
        <f t="shared" si="20"/>
        <v>42138.736248387664</v>
      </c>
      <c r="AW34" s="210">
        <f t="shared" si="20"/>
        <v>42278.732049877326</v>
      </c>
      <c r="AX34" s="210">
        <f t="shared" si="20"/>
        <v>42418.727851366981</v>
      </c>
      <c r="AY34" s="210">
        <f t="shared" si="20"/>
        <v>42558.723652856643</v>
      </c>
      <c r="AZ34" s="210">
        <f t="shared" si="20"/>
        <v>42698.719454346305</v>
      </c>
      <c r="BA34" s="210">
        <f t="shared" si="20"/>
        <v>42838.715255835967</v>
      </c>
      <c r="BB34" s="210">
        <f t="shared" si="20"/>
        <v>42978.711057325621</v>
      </c>
      <c r="BC34" s="210">
        <f t="shared" si="20"/>
        <v>43118.706858815283</v>
      </c>
      <c r="BD34" s="210">
        <f t="shared" si="21"/>
        <v>43258.702660304945</v>
      </c>
      <c r="BE34" s="210">
        <f t="shared" si="21"/>
        <v>43398.6984617946</v>
      </c>
      <c r="BF34" s="210">
        <f t="shared" si="21"/>
        <v>43538.694263284262</v>
      </c>
      <c r="BG34" s="210">
        <f t="shared" si="21"/>
        <v>43678.690064773924</v>
      </c>
      <c r="BH34" s="210">
        <f t="shared" si="21"/>
        <v>43818.685866263579</v>
      </c>
      <c r="BI34" s="210">
        <f t="shared" si="21"/>
        <v>43958.681667753241</v>
      </c>
      <c r="BJ34" s="210">
        <f t="shared" si="21"/>
        <v>44098.677469242903</v>
      </c>
      <c r="BK34" s="210">
        <f t="shared" si="21"/>
        <v>44238.673270732565</v>
      </c>
      <c r="BL34" s="210">
        <f t="shared" si="21"/>
        <v>44378.669072222219</v>
      </c>
      <c r="BM34" s="210">
        <f t="shared" si="21"/>
        <v>44518.664873711881</v>
      </c>
      <c r="BN34" s="210">
        <f t="shared" si="22"/>
        <v>44658.660675201543</v>
      </c>
      <c r="BO34" s="210">
        <f t="shared" si="22"/>
        <v>44798.656476691205</v>
      </c>
      <c r="BP34" s="210">
        <f t="shared" si="22"/>
        <v>44938.65227818086</v>
      </c>
      <c r="BQ34" s="210">
        <f t="shared" si="22"/>
        <v>45078.648079670522</v>
      </c>
      <c r="BR34" s="210">
        <f t="shared" si="22"/>
        <v>45218.643881160184</v>
      </c>
      <c r="BS34" s="210">
        <f t="shared" si="22"/>
        <v>45358.639682649839</v>
      </c>
      <c r="BT34" s="210">
        <f t="shared" si="22"/>
        <v>45498.6354841395</v>
      </c>
      <c r="BU34" s="210">
        <f t="shared" si="22"/>
        <v>44255.758758086653</v>
      </c>
      <c r="BV34" s="210">
        <f t="shared" si="22"/>
        <v>43012.882032033805</v>
      </c>
      <c r="BW34" s="210">
        <f t="shared" si="22"/>
        <v>41770.005305980951</v>
      </c>
      <c r="BX34" s="210">
        <f t="shared" si="23"/>
        <v>40527.128579928103</v>
      </c>
      <c r="BY34" s="210">
        <f t="shared" si="23"/>
        <v>39284.251853875256</v>
      </c>
      <c r="BZ34" s="210">
        <f t="shared" si="23"/>
        <v>38041.375127822408</v>
      </c>
      <c r="CA34" s="210">
        <f t="shared" si="23"/>
        <v>36798.498401769553</v>
      </c>
      <c r="CB34" s="210">
        <f t="shared" si="23"/>
        <v>35555.621675716706</v>
      </c>
      <c r="CC34" s="210">
        <f t="shared" si="23"/>
        <v>34312.744949663858</v>
      </c>
      <c r="CD34" s="210">
        <f t="shared" si="23"/>
        <v>33069.868223611011</v>
      </c>
      <c r="CE34" s="210">
        <f t="shared" si="23"/>
        <v>31826.991497558163</v>
      </c>
      <c r="CF34" s="210">
        <f t="shared" si="23"/>
        <v>30584.114771505312</v>
      </c>
      <c r="CG34" s="210">
        <f t="shared" si="23"/>
        <v>29341.238045452461</v>
      </c>
      <c r="CH34" s="210">
        <f t="shared" si="24"/>
        <v>28098.361319399613</v>
      </c>
      <c r="CI34" s="210">
        <f t="shared" si="24"/>
        <v>26855.484593346766</v>
      </c>
      <c r="CJ34" s="210">
        <f t="shared" si="24"/>
        <v>25612.607867293915</v>
      </c>
      <c r="CK34" s="210">
        <f t="shared" si="24"/>
        <v>24369.731141241071</v>
      </c>
      <c r="CL34" s="210">
        <f t="shared" si="24"/>
        <v>23126.85441518822</v>
      </c>
      <c r="CM34" s="210">
        <f t="shared" si="24"/>
        <v>21883.977689135369</v>
      </c>
      <c r="CN34" s="210">
        <f t="shared" si="24"/>
        <v>20641.100963082521</v>
      </c>
      <c r="CO34" s="210">
        <f t="shared" si="24"/>
        <v>19398.224237029674</v>
      </c>
      <c r="CP34" s="210">
        <f t="shared" si="24"/>
        <v>18155.347510976822</v>
      </c>
      <c r="CQ34" s="210">
        <f t="shared" si="24"/>
        <v>16912.470784923971</v>
      </c>
      <c r="CR34" s="210">
        <f t="shared" si="25"/>
        <v>15669.594058871124</v>
      </c>
      <c r="CS34" s="210">
        <f t="shared" si="25"/>
        <v>14426.717332818276</v>
      </c>
      <c r="CT34" s="210">
        <f t="shared" si="25"/>
        <v>13183.840606765425</v>
      </c>
      <c r="CU34" s="210">
        <f t="shared" si="25"/>
        <v>12562.402243738999</v>
      </c>
      <c r="CV34" s="210">
        <f t="shared" si="25"/>
        <v>12562.402243738999</v>
      </c>
      <c r="CW34" s="210">
        <f t="shared" si="25"/>
        <v>12562.402243738999</v>
      </c>
      <c r="CX34" s="210">
        <f t="shared" si="25"/>
        <v>12562.402243738999</v>
      </c>
      <c r="CY34" s="210">
        <f t="shared" si="25"/>
        <v>12562.402243738999</v>
      </c>
      <c r="CZ34" s="210">
        <f t="shared" si="25"/>
        <v>12562.402243738999</v>
      </c>
      <c r="DA34" s="210">
        <f t="shared" si="25"/>
        <v>12562.402243738999</v>
      </c>
    </row>
    <row r="35" spans="1:105">
      <c r="A35" s="201" t="str">
        <f>Income!A83</f>
        <v>Food transfer - official</v>
      </c>
      <c r="B35" s="203">
        <f>Income!B83</f>
        <v>2921.0164124546845</v>
      </c>
      <c r="C35" s="203">
        <f>Income!C83</f>
        <v>3213.1180537001542</v>
      </c>
      <c r="D35" s="203">
        <f>Income!D83</f>
        <v>3570.1311707779482</v>
      </c>
      <c r="E35" s="203">
        <f>Income!E83</f>
        <v>3213.1180537001542</v>
      </c>
      <c r="F35" s="210">
        <f t="shared" si="16"/>
        <v>2921.0164124546845</v>
      </c>
      <c r="G35" s="210">
        <f t="shared" si="16"/>
        <v>2921.0164124546845</v>
      </c>
      <c r="H35" s="210">
        <f t="shared" si="16"/>
        <v>2921.0164124546845</v>
      </c>
      <c r="I35" s="210">
        <f t="shared" si="16"/>
        <v>2921.0164124546845</v>
      </c>
      <c r="J35" s="210">
        <f t="shared" si="16"/>
        <v>2921.0164124546845</v>
      </c>
      <c r="K35" s="210">
        <f t="shared" si="16"/>
        <v>2921.0164124546845</v>
      </c>
      <c r="L35" s="210">
        <f t="shared" si="16"/>
        <v>2921.0164124546845</v>
      </c>
      <c r="M35" s="210">
        <f t="shared" si="16"/>
        <v>2921.0164124546845</v>
      </c>
      <c r="N35" s="210">
        <f t="shared" si="16"/>
        <v>2921.0164124546845</v>
      </c>
      <c r="O35" s="210">
        <f t="shared" si="16"/>
        <v>2921.0164124546845</v>
      </c>
      <c r="P35" s="210">
        <f t="shared" si="17"/>
        <v>2921.0164124546845</v>
      </c>
      <c r="Q35" s="210">
        <f t="shared" si="17"/>
        <v>2933.4462695289599</v>
      </c>
      <c r="R35" s="210">
        <f t="shared" si="17"/>
        <v>2945.8761266032352</v>
      </c>
      <c r="S35" s="210">
        <f t="shared" si="17"/>
        <v>2958.3059836775105</v>
      </c>
      <c r="T35" s="210">
        <f t="shared" si="17"/>
        <v>2970.7358407517859</v>
      </c>
      <c r="U35" s="210">
        <f t="shared" si="17"/>
        <v>2983.1656978260612</v>
      </c>
      <c r="V35" s="210">
        <f t="shared" si="17"/>
        <v>2995.5955549003365</v>
      </c>
      <c r="W35" s="210">
        <f t="shared" si="17"/>
        <v>3008.0254119746119</v>
      </c>
      <c r="X35" s="210">
        <f t="shared" si="17"/>
        <v>3020.4552690488872</v>
      </c>
      <c r="Y35" s="210">
        <f t="shared" si="17"/>
        <v>3032.8851261231621</v>
      </c>
      <c r="Z35" s="210">
        <f t="shared" si="18"/>
        <v>3045.3149831974374</v>
      </c>
      <c r="AA35" s="210">
        <f t="shared" si="18"/>
        <v>3057.7448402717127</v>
      </c>
      <c r="AB35" s="210">
        <f t="shared" si="18"/>
        <v>3070.1746973459881</v>
      </c>
      <c r="AC35" s="210">
        <f t="shared" si="18"/>
        <v>3082.6045544202634</v>
      </c>
      <c r="AD35" s="210">
        <f t="shared" si="18"/>
        <v>3095.0344114945387</v>
      </c>
      <c r="AE35" s="210">
        <f t="shared" si="18"/>
        <v>3107.4642685688141</v>
      </c>
      <c r="AF35" s="210">
        <f t="shared" si="18"/>
        <v>3119.8941256430894</v>
      </c>
      <c r="AG35" s="210">
        <f t="shared" si="18"/>
        <v>3132.3239827173647</v>
      </c>
      <c r="AH35" s="210">
        <f t="shared" si="18"/>
        <v>3144.7538397916401</v>
      </c>
      <c r="AI35" s="210">
        <f t="shared" si="18"/>
        <v>3157.1836968659154</v>
      </c>
      <c r="AJ35" s="210">
        <f t="shared" si="19"/>
        <v>3169.6135539401907</v>
      </c>
      <c r="AK35" s="210">
        <f t="shared" si="19"/>
        <v>3182.0434110144661</v>
      </c>
      <c r="AL35" s="210">
        <f t="shared" si="19"/>
        <v>3194.4732680887414</v>
      </c>
      <c r="AM35" s="210">
        <f t="shared" si="19"/>
        <v>3206.9031251630167</v>
      </c>
      <c r="AN35" s="210">
        <f t="shared" si="19"/>
        <v>3218.6105631936589</v>
      </c>
      <c r="AO35" s="210">
        <f t="shared" si="19"/>
        <v>3229.5955821806679</v>
      </c>
      <c r="AP35" s="210">
        <f t="shared" si="19"/>
        <v>3240.5806011676768</v>
      </c>
      <c r="AQ35" s="210">
        <f t="shared" si="19"/>
        <v>3251.5656201546858</v>
      </c>
      <c r="AR35" s="210">
        <f t="shared" si="19"/>
        <v>3262.5506391416948</v>
      </c>
      <c r="AS35" s="210">
        <f t="shared" si="19"/>
        <v>3273.5356581287037</v>
      </c>
      <c r="AT35" s="210">
        <f t="shared" si="20"/>
        <v>3284.5206771157132</v>
      </c>
      <c r="AU35" s="210">
        <f t="shared" si="20"/>
        <v>3295.5056961027221</v>
      </c>
      <c r="AV35" s="210">
        <f t="shared" si="20"/>
        <v>3306.4907150897311</v>
      </c>
      <c r="AW35" s="210">
        <f t="shared" si="20"/>
        <v>3317.4757340767401</v>
      </c>
      <c r="AX35" s="210">
        <f t="shared" si="20"/>
        <v>3328.4607530637491</v>
      </c>
      <c r="AY35" s="210">
        <f t="shared" si="20"/>
        <v>3339.445772050758</v>
      </c>
      <c r="AZ35" s="210">
        <f t="shared" si="20"/>
        <v>3350.4307910377674</v>
      </c>
      <c r="BA35" s="210">
        <f t="shared" si="20"/>
        <v>3361.4158100247764</v>
      </c>
      <c r="BB35" s="210">
        <f t="shared" si="20"/>
        <v>3372.4008290117854</v>
      </c>
      <c r="BC35" s="210">
        <f t="shared" si="20"/>
        <v>3383.3858479987944</v>
      </c>
      <c r="BD35" s="210">
        <f t="shared" si="21"/>
        <v>3394.3708669858033</v>
      </c>
      <c r="BE35" s="210">
        <f t="shared" si="21"/>
        <v>3405.3558859728128</v>
      </c>
      <c r="BF35" s="210">
        <f t="shared" si="21"/>
        <v>3416.3409049598217</v>
      </c>
      <c r="BG35" s="210">
        <f t="shared" si="21"/>
        <v>3427.3259239468307</v>
      </c>
      <c r="BH35" s="210">
        <f t="shared" si="21"/>
        <v>3438.3109429338397</v>
      </c>
      <c r="BI35" s="210">
        <f t="shared" si="21"/>
        <v>3449.2959619208486</v>
      </c>
      <c r="BJ35" s="210">
        <f t="shared" si="21"/>
        <v>3460.2809809078576</v>
      </c>
      <c r="BK35" s="210">
        <f t="shared" si="21"/>
        <v>3471.2659998948666</v>
      </c>
      <c r="BL35" s="210">
        <f t="shared" si="21"/>
        <v>3482.251018881876</v>
      </c>
      <c r="BM35" s="210">
        <f t="shared" si="21"/>
        <v>3493.236037868885</v>
      </c>
      <c r="BN35" s="210">
        <f t="shared" si="22"/>
        <v>3504.2210568558939</v>
      </c>
      <c r="BO35" s="210">
        <f t="shared" si="22"/>
        <v>3515.2060758429029</v>
      </c>
      <c r="BP35" s="210">
        <f t="shared" si="22"/>
        <v>3526.1910948299119</v>
      </c>
      <c r="BQ35" s="210">
        <f t="shared" si="22"/>
        <v>3537.1761138169213</v>
      </c>
      <c r="BR35" s="210">
        <f t="shared" si="22"/>
        <v>3548.1611328039303</v>
      </c>
      <c r="BS35" s="210">
        <f t="shared" si="22"/>
        <v>3559.1461517909393</v>
      </c>
      <c r="BT35" s="210">
        <f t="shared" si="22"/>
        <v>3570.1311707779482</v>
      </c>
      <c r="BU35" s="210">
        <f t="shared" si="22"/>
        <v>3556.6589776806732</v>
      </c>
      <c r="BV35" s="210">
        <f t="shared" si="22"/>
        <v>3543.1867845833976</v>
      </c>
      <c r="BW35" s="210">
        <f t="shared" si="22"/>
        <v>3529.7145914861226</v>
      </c>
      <c r="BX35" s="210">
        <f t="shared" si="23"/>
        <v>3516.2423983888471</v>
      </c>
      <c r="BY35" s="210">
        <f t="shared" si="23"/>
        <v>3502.770205291572</v>
      </c>
      <c r="BZ35" s="210">
        <f t="shared" si="23"/>
        <v>3489.2980121942969</v>
      </c>
      <c r="CA35" s="210">
        <f t="shared" si="23"/>
        <v>3475.8258190970214</v>
      </c>
      <c r="CB35" s="210">
        <f t="shared" si="23"/>
        <v>3462.3536259997463</v>
      </c>
      <c r="CC35" s="210">
        <f t="shared" si="23"/>
        <v>3448.8814329024708</v>
      </c>
      <c r="CD35" s="210">
        <f t="shared" si="23"/>
        <v>3435.4092398051957</v>
      </c>
      <c r="CE35" s="210">
        <f t="shared" si="23"/>
        <v>3421.9370467079207</v>
      </c>
      <c r="CF35" s="210">
        <f t="shared" si="23"/>
        <v>3408.4648536106452</v>
      </c>
      <c r="CG35" s="210">
        <f t="shared" si="23"/>
        <v>3394.9926605133701</v>
      </c>
      <c r="CH35" s="210">
        <f t="shared" si="24"/>
        <v>3381.5204674160946</v>
      </c>
      <c r="CI35" s="210">
        <f t="shared" si="24"/>
        <v>3368.0482743188195</v>
      </c>
      <c r="CJ35" s="210">
        <f t="shared" si="24"/>
        <v>3354.5760812215444</v>
      </c>
      <c r="CK35" s="210">
        <f t="shared" si="24"/>
        <v>3341.1038881242689</v>
      </c>
      <c r="CL35" s="210">
        <f t="shared" si="24"/>
        <v>3327.6316950269938</v>
      </c>
      <c r="CM35" s="210">
        <f t="shared" si="24"/>
        <v>3314.1595019297183</v>
      </c>
      <c r="CN35" s="210">
        <f t="shared" si="24"/>
        <v>3300.6873088324433</v>
      </c>
      <c r="CO35" s="210">
        <f t="shared" si="24"/>
        <v>3287.2151157351682</v>
      </c>
      <c r="CP35" s="210">
        <f t="shared" si="24"/>
        <v>3273.7429226378927</v>
      </c>
      <c r="CQ35" s="210">
        <f t="shared" si="24"/>
        <v>3260.2707295406176</v>
      </c>
      <c r="CR35" s="210">
        <f t="shared" si="25"/>
        <v>3246.7985364433425</v>
      </c>
      <c r="CS35" s="210">
        <f t="shared" si="25"/>
        <v>3233.326343346067</v>
      </c>
      <c r="CT35" s="210">
        <f t="shared" si="25"/>
        <v>3219.8541502487919</v>
      </c>
      <c r="CU35" s="210">
        <f t="shared" si="25"/>
        <v>3213.1180537001542</v>
      </c>
      <c r="CV35" s="210">
        <f t="shared" si="25"/>
        <v>3213.1180537001542</v>
      </c>
      <c r="CW35" s="210">
        <f t="shared" si="25"/>
        <v>3213.1180537001542</v>
      </c>
      <c r="CX35" s="210">
        <f t="shared" si="25"/>
        <v>3213.1180537001542</v>
      </c>
      <c r="CY35" s="210">
        <f t="shared" si="25"/>
        <v>3213.1180537001542</v>
      </c>
      <c r="CZ35" s="210">
        <f t="shared" si="25"/>
        <v>3213.1180537001542</v>
      </c>
      <c r="DA35" s="210">
        <f t="shared" si="25"/>
        <v>3213.1180537001542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8153.9130112713901</v>
      </c>
      <c r="D36" s="203">
        <f>Income!D85</f>
        <v>23296.894317918257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346.97502175622935</v>
      </c>
      <c r="R36" s="210">
        <f t="shared" si="16"/>
        <v>693.95004351245871</v>
      </c>
      <c r="S36" s="210">
        <f t="shared" si="16"/>
        <v>1040.9250652686881</v>
      </c>
      <c r="T36" s="210">
        <f t="shared" si="16"/>
        <v>1387.9000870249174</v>
      </c>
      <c r="U36" s="210">
        <f t="shared" si="16"/>
        <v>1734.8751087811468</v>
      </c>
      <c r="V36" s="210">
        <f t="shared" si="17"/>
        <v>2081.8501305373761</v>
      </c>
      <c r="W36" s="210">
        <f t="shared" si="17"/>
        <v>2428.8251522936057</v>
      </c>
      <c r="X36" s="210">
        <f t="shared" si="17"/>
        <v>2775.8001740498348</v>
      </c>
      <c r="Y36" s="210">
        <f t="shared" si="17"/>
        <v>3122.7751958060644</v>
      </c>
      <c r="Z36" s="210">
        <f t="shared" si="17"/>
        <v>3469.7502175622935</v>
      </c>
      <c r="AA36" s="210">
        <f t="shared" si="17"/>
        <v>3816.7252393185231</v>
      </c>
      <c r="AB36" s="210">
        <f t="shared" si="17"/>
        <v>4163.7002610747522</v>
      </c>
      <c r="AC36" s="210">
        <f t="shared" si="17"/>
        <v>4510.6752828309818</v>
      </c>
      <c r="AD36" s="210">
        <f t="shared" si="17"/>
        <v>4857.6503045872114</v>
      </c>
      <c r="AE36" s="210">
        <f t="shared" si="17"/>
        <v>5204.6253263434401</v>
      </c>
      <c r="AF36" s="210">
        <f t="shared" si="18"/>
        <v>5551.6003480996696</v>
      </c>
      <c r="AG36" s="210">
        <f t="shared" si="18"/>
        <v>5898.5753698558992</v>
      </c>
      <c r="AH36" s="210">
        <f t="shared" si="18"/>
        <v>6245.5503916121288</v>
      </c>
      <c r="AI36" s="210">
        <f t="shared" si="18"/>
        <v>6592.5254133683584</v>
      </c>
      <c r="AJ36" s="210">
        <f t="shared" si="18"/>
        <v>6939.5004351245871</v>
      </c>
      <c r="AK36" s="210">
        <f t="shared" si="18"/>
        <v>7286.4754568808166</v>
      </c>
      <c r="AL36" s="210">
        <f t="shared" si="18"/>
        <v>7633.4504786370462</v>
      </c>
      <c r="AM36" s="210">
        <f t="shared" si="18"/>
        <v>7980.4255003932758</v>
      </c>
      <c r="AN36" s="210">
        <f t="shared" si="18"/>
        <v>8386.8819544505732</v>
      </c>
      <c r="AO36" s="210">
        <f t="shared" si="18"/>
        <v>8852.8198408089374</v>
      </c>
      <c r="AP36" s="210">
        <f t="shared" si="19"/>
        <v>9318.7577271673035</v>
      </c>
      <c r="AQ36" s="210">
        <f t="shared" si="19"/>
        <v>9784.6956135256678</v>
      </c>
      <c r="AR36" s="210">
        <f t="shared" si="19"/>
        <v>10250.633499884032</v>
      </c>
      <c r="AS36" s="210">
        <f t="shared" si="19"/>
        <v>10716.571386242398</v>
      </c>
      <c r="AT36" s="210">
        <f t="shared" si="19"/>
        <v>11182.509272600764</v>
      </c>
      <c r="AU36" s="210">
        <f t="shared" si="19"/>
        <v>11648.447158959129</v>
      </c>
      <c r="AV36" s="210">
        <f t="shared" si="19"/>
        <v>12114.385045317493</v>
      </c>
      <c r="AW36" s="210">
        <f t="shared" si="19"/>
        <v>12580.322931675859</v>
      </c>
      <c r="AX36" s="210">
        <f t="shared" si="19"/>
        <v>13046.260818034225</v>
      </c>
      <c r="AY36" s="210">
        <f t="shared" si="19"/>
        <v>13512.198704392589</v>
      </c>
      <c r="AZ36" s="210">
        <f t="shared" si="20"/>
        <v>13978.136590750953</v>
      </c>
      <c r="BA36" s="210">
        <f t="shared" si="20"/>
        <v>14444.07447710932</v>
      </c>
      <c r="BB36" s="210">
        <f t="shared" si="20"/>
        <v>14910.012363467686</v>
      </c>
      <c r="BC36" s="210">
        <f t="shared" si="20"/>
        <v>15375.950249826048</v>
      </c>
      <c r="BD36" s="210">
        <f t="shared" si="20"/>
        <v>15841.888136184414</v>
      </c>
      <c r="BE36" s="210">
        <f t="shared" si="20"/>
        <v>16307.82602254278</v>
      </c>
      <c r="BF36" s="210">
        <f t="shared" si="20"/>
        <v>16773.763908901143</v>
      </c>
      <c r="BG36" s="210">
        <f t="shared" si="20"/>
        <v>17239.701795259512</v>
      </c>
      <c r="BH36" s="210">
        <f t="shared" si="20"/>
        <v>17705.639681617875</v>
      </c>
      <c r="BI36" s="210">
        <f t="shared" si="20"/>
        <v>18171.577567976241</v>
      </c>
      <c r="BJ36" s="210">
        <f t="shared" si="21"/>
        <v>18637.515454334607</v>
      </c>
      <c r="BK36" s="210">
        <f t="shared" si="21"/>
        <v>19103.45334069297</v>
      </c>
      <c r="BL36" s="210">
        <f t="shared" si="21"/>
        <v>19569.391227051336</v>
      </c>
      <c r="BM36" s="210">
        <f t="shared" si="21"/>
        <v>20035.329113409702</v>
      </c>
      <c r="BN36" s="210">
        <f t="shared" si="21"/>
        <v>20501.266999768064</v>
      </c>
      <c r="BO36" s="210">
        <f t="shared" si="21"/>
        <v>20967.20488612643</v>
      </c>
      <c r="BP36" s="210">
        <f t="shared" si="21"/>
        <v>21433.142772484796</v>
      </c>
      <c r="BQ36" s="210">
        <f t="shared" si="21"/>
        <v>21899.080658843162</v>
      </c>
      <c r="BR36" s="210">
        <f t="shared" si="21"/>
        <v>22365.018545201528</v>
      </c>
      <c r="BS36" s="210">
        <f t="shared" si="21"/>
        <v>22830.956431559891</v>
      </c>
      <c r="BT36" s="210">
        <f t="shared" si="22"/>
        <v>23296.894317918257</v>
      </c>
      <c r="BU36" s="210">
        <f t="shared" si="22"/>
        <v>22417.766230449644</v>
      </c>
      <c r="BV36" s="210">
        <f t="shared" si="22"/>
        <v>21538.638142981032</v>
      </c>
      <c r="BW36" s="210">
        <f t="shared" si="22"/>
        <v>20659.510055512415</v>
      </c>
      <c r="BX36" s="210">
        <f t="shared" si="22"/>
        <v>19780.381968043803</v>
      </c>
      <c r="BY36" s="210">
        <f t="shared" si="22"/>
        <v>18901.25388057519</v>
      </c>
      <c r="BZ36" s="210">
        <f t="shared" si="22"/>
        <v>18022.125793106577</v>
      </c>
      <c r="CA36" s="210">
        <f t="shared" si="22"/>
        <v>17142.997705637965</v>
      </c>
      <c r="CB36" s="210">
        <f t="shared" si="22"/>
        <v>16263.869618169349</v>
      </c>
      <c r="CC36" s="210">
        <f t="shared" si="22"/>
        <v>15384.741530700736</v>
      </c>
      <c r="CD36" s="210">
        <f t="shared" si="23"/>
        <v>14505.613443232123</v>
      </c>
      <c r="CE36" s="210">
        <f t="shared" si="23"/>
        <v>13626.485355763509</v>
      </c>
      <c r="CF36" s="210">
        <f t="shared" si="23"/>
        <v>12747.357268294894</v>
      </c>
      <c r="CG36" s="210">
        <f t="shared" si="23"/>
        <v>11868.229180826282</v>
      </c>
      <c r="CH36" s="210">
        <f t="shared" si="23"/>
        <v>10989.101093357669</v>
      </c>
      <c r="CI36" s="210">
        <f t="shared" si="23"/>
        <v>10109.973005889056</v>
      </c>
      <c r="CJ36" s="210">
        <f t="shared" si="23"/>
        <v>9230.8449184204419</v>
      </c>
      <c r="CK36" s="210">
        <f t="shared" si="23"/>
        <v>8351.7168309518274</v>
      </c>
      <c r="CL36" s="210">
        <f t="shared" si="23"/>
        <v>7472.5887434832148</v>
      </c>
      <c r="CM36" s="210">
        <f t="shared" si="23"/>
        <v>6593.4606560146021</v>
      </c>
      <c r="CN36" s="210">
        <f t="shared" si="24"/>
        <v>5714.3325685459895</v>
      </c>
      <c r="CO36" s="210">
        <f t="shared" si="24"/>
        <v>4835.2044810773732</v>
      </c>
      <c r="CP36" s="210">
        <f t="shared" si="24"/>
        <v>3956.0763936087606</v>
      </c>
      <c r="CQ36" s="210">
        <f t="shared" si="24"/>
        <v>3076.9483061401479</v>
      </c>
      <c r="CR36" s="210">
        <f t="shared" si="24"/>
        <v>2197.8202186715316</v>
      </c>
      <c r="CS36" s="210">
        <f t="shared" si="24"/>
        <v>1318.692131202919</v>
      </c>
      <c r="CT36" s="210">
        <f t="shared" si="24"/>
        <v>439.56404373430632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50640.191161436385</v>
      </c>
      <c r="C38" s="203">
        <f>Income!C88</f>
        <v>67137.701515828128</v>
      </c>
      <c r="D38" s="203">
        <f>Income!D88</f>
        <v>161467.4704228515</v>
      </c>
      <c r="E38" s="203">
        <f>Income!E88</f>
        <v>211842.7579659952</v>
      </c>
      <c r="F38" s="204">
        <f t="shared" ref="F38:AK38" si="26">SUM(F25:F37)</f>
        <v>50640.191161436385</v>
      </c>
      <c r="G38" s="204">
        <f t="shared" si="26"/>
        <v>50640.191161436385</v>
      </c>
      <c r="H38" s="204">
        <f t="shared" si="26"/>
        <v>50640.191161436385</v>
      </c>
      <c r="I38" s="204">
        <f t="shared" si="26"/>
        <v>50640.191161436385</v>
      </c>
      <c r="J38" s="204">
        <f t="shared" si="26"/>
        <v>50640.191161436385</v>
      </c>
      <c r="K38" s="204">
        <f t="shared" si="26"/>
        <v>50640.191161436385</v>
      </c>
      <c r="L38" s="204">
        <f t="shared" si="26"/>
        <v>50640.191161436385</v>
      </c>
      <c r="M38" s="204">
        <f t="shared" si="26"/>
        <v>50640.191161436385</v>
      </c>
      <c r="N38" s="204">
        <f t="shared" si="26"/>
        <v>50640.191161436385</v>
      </c>
      <c r="O38" s="204">
        <f t="shared" si="26"/>
        <v>50640.191161436385</v>
      </c>
      <c r="P38" s="204">
        <f t="shared" si="26"/>
        <v>50640.191161436385</v>
      </c>
      <c r="Q38" s="204">
        <f t="shared" si="26"/>
        <v>51259.599778226402</v>
      </c>
      <c r="R38" s="204">
        <f t="shared" si="26"/>
        <v>51879.008395016404</v>
      </c>
      <c r="S38" s="204">
        <f t="shared" si="26"/>
        <v>52498.417011806421</v>
      </c>
      <c r="T38" s="204">
        <f t="shared" si="26"/>
        <v>53117.825628596416</v>
      </c>
      <c r="U38" s="204">
        <f t="shared" si="26"/>
        <v>53737.234245386433</v>
      </c>
      <c r="V38" s="204">
        <f t="shared" si="26"/>
        <v>54356.642862176443</v>
      </c>
      <c r="W38" s="204">
        <f t="shared" si="26"/>
        <v>54976.051478966445</v>
      </c>
      <c r="X38" s="204">
        <f t="shared" si="26"/>
        <v>55595.460095756462</v>
      </c>
      <c r="Y38" s="204">
        <f t="shared" si="26"/>
        <v>56214.868712546471</v>
      </c>
      <c r="Z38" s="204">
        <f t="shared" si="26"/>
        <v>56834.277329336481</v>
      </c>
      <c r="AA38" s="204">
        <f t="shared" si="26"/>
        <v>57453.68594612649</v>
      </c>
      <c r="AB38" s="204">
        <f t="shared" si="26"/>
        <v>58073.094562916493</v>
      </c>
      <c r="AC38" s="204">
        <f t="shared" si="26"/>
        <v>58692.503179706502</v>
      </c>
      <c r="AD38" s="204">
        <f t="shared" si="26"/>
        <v>59311.911796496519</v>
      </c>
      <c r="AE38" s="204">
        <f t="shared" si="26"/>
        <v>59931.320413286528</v>
      </c>
      <c r="AF38" s="204">
        <f t="shared" si="26"/>
        <v>60550.729030076531</v>
      </c>
      <c r="AG38" s="204">
        <f t="shared" si="26"/>
        <v>61170.13764686654</v>
      </c>
      <c r="AH38" s="204">
        <f t="shared" si="26"/>
        <v>61789.54626365655</v>
      </c>
      <c r="AI38" s="204">
        <f t="shared" si="26"/>
        <v>62408.954880446567</v>
      </c>
      <c r="AJ38" s="204">
        <f t="shared" si="26"/>
        <v>63028.363497236569</v>
      </c>
      <c r="AK38" s="204">
        <f t="shared" si="26"/>
        <v>63647.772114026578</v>
      </c>
      <c r="AL38" s="204">
        <f t="shared" ref="AL38:BQ38" si="27">SUM(AL25:AL37)</f>
        <v>64267.180730816581</v>
      </c>
      <c r="AM38" s="204">
        <f t="shared" si="27"/>
        <v>64886.589347606598</v>
      </c>
      <c r="AN38" s="204">
        <f t="shared" si="27"/>
        <v>66626.3325921957</v>
      </c>
      <c r="AO38" s="204">
        <f t="shared" si="27"/>
        <v>69486.410464583911</v>
      </c>
      <c r="AP38" s="204">
        <f t="shared" si="27"/>
        <v>72346.488336972106</v>
      </c>
      <c r="AQ38" s="204">
        <f t="shared" si="27"/>
        <v>75206.566209360302</v>
      </c>
      <c r="AR38" s="204">
        <f t="shared" si="27"/>
        <v>78066.644081748513</v>
      </c>
      <c r="AS38" s="204">
        <f t="shared" si="27"/>
        <v>80926.721954136709</v>
      </c>
      <c r="AT38" s="204">
        <f t="shared" si="27"/>
        <v>83786.799826524919</v>
      </c>
      <c r="AU38" s="204">
        <f t="shared" si="27"/>
        <v>86646.877698913115</v>
      </c>
      <c r="AV38" s="204">
        <f t="shared" si="27"/>
        <v>89506.955571301325</v>
      </c>
      <c r="AW38" s="204">
        <f t="shared" si="27"/>
        <v>92367.033443689521</v>
      </c>
      <c r="AX38" s="204">
        <f t="shared" si="27"/>
        <v>95227.111316077702</v>
      </c>
      <c r="AY38" s="204">
        <f t="shared" si="27"/>
        <v>98087.189188465927</v>
      </c>
      <c r="AZ38" s="204">
        <f t="shared" si="27"/>
        <v>100947.26706085412</v>
      </c>
      <c r="BA38" s="204">
        <f t="shared" si="27"/>
        <v>103807.34493324232</v>
      </c>
      <c r="BB38" s="204">
        <f t="shared" si="27"/>
        <v>106667.42280563051</v>
      </c>
      <c r="BC38" s="204">
        <f t="shared" si="27"/>
        <v>109527.50067801873</v>
      </c>
      <c r="BD38" s="204">
        <f t="shared" si="27"/>
        <v>112387.57855040691</v>
      </c>
      <c r="BE38" s="204">
        <f t="shared" si="27"/>
        <v>115247.6564227951</v>
      </c>
      <c r="BF38" s="204">
        <f t="shared" si="27"/>
        <v>118107.73429518333</v>
      </c>
      <c r="BG38" s="204">
        <f t="shared" si="27"/>
        <v>120967.81216757154</v>
      </c>
      <c r="BH38" s="204">
        <f t="shared" si="27"/>
        <v>123827.89003995972</v>
      </c>
      <c r="BI38" s="204">
        <f t="shared" si="27"/>
        <v>126687.96791234791</v>
      </c>
      <c r="BJ38" s="204">
        <f t="shared" si="27"/>
        <v>129548.04578473614</v>
      </c>
      <c r="BK38" s="204">
        <f t="shared" si="27"/>
        <v>132408.12365712435</v>
      </c>
      <c r="BL38" s="204">
        <f t="shared" si="27"/>
        <v>135268.20152951253</v>
      </c>
      <c r="BM38" s="204">
        <f t="shared" si="27"/>
        <v>138128.27940190074</v>
      </c>
      <c r="BN38" s="204">
        <f t="shared" si="27"/>
        <v>140988.35727428892</v>
      </c>
      <c r="BO38" s="204">
        <f t="shared" si="27"/>
        <v>143848.43514667713</v>
      </c>
      <c r="BP38" s="204">
        <f t="shared" si="27"/>
        <v>146708.51301906534</v>
      </c>
      <c r="BQ38" s="204">
        <f t="shared" si="27"/>
        <v>149568.59089145355</v>
      </c>
      <c r="BR38" s="204">
        <f t="shared" ref="BR38:CW38" si="28">SUM(BR25:BR37)</f>
        <v>152428.66876384174</v>
      </c>
      <c r="BS38" s="204">
        <f t="shared" si="28"/>
        <v>155288.74663622995</v>
      </c>
      <c r="BT38" s="204">
        <f t="shared" si="28"/>
        <v>158148.82450861813</v>
      </c>
      <c r="BU38" s="204">
        <f t="shared" si="28"/>
        <v>159904.50972683067</v>
      </c>
      <c r="BV38" s="204">
        <f t="shared" si="28"/>
        <v>161660.1949450433</v>
      </c>
      <c r="BW38" s="204">
        <f t="shared" si="28"/>
        <v>163415.88016325582</v>
      </c>
      <c r="BX38" s="204">
        <f t="shared" si="28"/>
        <v>165171.56538146842</v>
      </c>
      <c r="BY38" s="204">
        <f t="shared" si="28"/>
        <v>166927.25059968096</v>
      </c>
      <c r="BZ38" s="204">
        <f t="shared" si="28"/>
        <v>168682.93581789354</v>
      </c>
      <c r="CA38" s="204">
        <f t="shared" si="28"/>
        <v>170438.62103610608</v>
      </c>
      <c r="CB38" s="204">
        <f t="shared" si="28"/>
        <v>172194.30625431865</v>
      </c>
      <c r="CC38" s="204">
        <f t="shared" si="28"/>
        <v>173949.99147253123</v>
      </c>
      <c r="CD38" s="204">
        <f t="shared" si="28"/>
        <v>175705.67669074377</v>
      </c>
      <c r="CE38" s="204">
        <f t="shared" si="28"/>
        <v>177461.36190895637</v>
      </c>
      <c r="CF38" s="204">
        <f t="shared" si="28"/>
        <v>179217.04712716895</v>
      </c>
      <c r="CG38" s="204">
        <f t="shared" si="28"/>
        <v>180972.73234538152</v>
      </c>
      <c r="CH38" s="204">
        <f t="shared" si="28"/>
        <v>182728.41756359406</v>
      </c>
      <c r="CI38" s="204">
        <f t="shared" si="28"/>
        <v>184484.10278180667</v>
      </c>
      <c r="CJ38" s="204">
        <f t="shared" si="28"/>
        <v>186239.78800001918</v>
      </c>
      <c r="CK38" s="204">
        <f t="shared" si="28"/>
        <v>187995.47321823175</v>
      </c>
      <c r="CL38" s="204">
        <f t="shared" si="28"/>
        <v>189751.15843644433</v>
      </c>
      <c r="CM38" s="204">
        <f t="shared" si="28"/>
        <v>191506.84365465687</v>
      </c>
      <c r="CN38" s="204">
        <f t="shared" si="28"/>
        <v>193262.52887286947</v>
      </c>
      <c r="CO38" s="204">
        <f t="shared" si="28"/>
        <v>195018.21409108202</v>
      </c>
      <c r="CP38" s="204">
        <f t="shared" si="28"/>
        <v>196773.89930929459</v>
      </c>
      <c r="CQ38" s="204">
        <f t="shared" si="28"/>
        <v>198529.5845275071</v>
      </c>
      <c r="CR38" s="204">
        <f t="shared" si="28"/>
        <v>200285.26974571971</v>
      </c>
      <c r="CS38" s="204">
        <f t="shared" si="28"/>
        <v>202040.95496393228</v>
      </c>
      <c r="CT38" s="204">
        <f t="shared" si="28"/>
        <v>203796.64018214482</v>
      </c>
      <c r="CU38" s="204">
        <f t="shared" si="28"/>
        <v>204674.48279125112</v>
      </c>
      <c r="CV38" s="204">
        <f t="shared" si="28"/>
        <v>204674.48279125112</v>
      </c>
      <c r="CW38" s="204">
        <f t="shared" si="28"/>
        <v>204674.48279125112</v>
      </c>
      <c r="CX38" s="204">
        <f>SUM(CX25:CX37)</f>
        <v>204674.48279125112</v>
      </c>
      <c r="CY38" s="204">
        <f>SUM(CY25:CY37)</f>
        <v>204674.48279125112</v>
      </c>
      <c r="CZ38" s="204">
        <f>SUM(CZ25:CZ37)</f>
        <v>204674.48279125112</v>
      </c>
      <c r="DA38" s="204">
        <f>SUM(DA25:DA37)</f>
        <v>204674.48279125112</v>
      </c>
    </row>
    <row r="39" spans="1:105">
      <c r="A39" s="201" t="str">
        <f>Income!A89</f>
        <v>Food Poverty line</v>
      </c>
      <c r="B39" s="203">
        <f>Income!B89</f>
        <v>50927.814592990093</v>
      </c>
      <c r="C39" s="203">
        <f>Income!C89</f>
        <v>50927.814592990086</v>
      </c>
      <c r="D39" s="203">
        <f>Income!D89</f>
        <v>50927.814592990078</v>
      </c>
      <c r="E39" s="203">
        <f>Income!E89</f>
        <v>50927.814592990086</v>
      </c>
      <c r="F39" s="204">
        <f t="shared" ref="F39:U39" si="29">IF(F$2&lt;=($B$2+$C$2+$D$2),IF(F$2&lt;=($B$2+$C$2),IF(F$2&lt;=$B$2,$B39,$C39),$D39),$E39)</f>
        <v>50927.814592990093</v>
      </c>
      <c r="G39" s="204">
        <f t="shared" si="29"/>
        <v>50927.814592990093</v>
      </c>
      <c r="H39" s="204">
        <f t="shared" si="29"/>
        <v>50927.814592990093</v>
      </c>
      <c r="I39" s="204">
        <f t="shared" si="29"/>
        <v>50927.814592990093</v>
      </c>
      <c r="J39" s="204">
        <f t="shared" si="29"/>
        <v>50927.814592990093</v>
      </c>
      <c r="K39" s="204">
        <f t="shared" si="29"/>
        <v>50927.814592990093</v>
      </c>
      <c r="L39" s="204">
        <f t="shared" si="29"/>
        <v>50927.814592990093</v>
      </c>
      <c r="M39" s="204">
        <f t="shared" si="29"/>
        <v>50927.814592990093</v>
      </c>
      <c r="N39" s="204">
        <f t="shared" si="29"/>
        <v>50927.814592990093</v>
      </c>
      <c r="O39" s="204">
        <f t="shared" si="29"/>
        <v>50927.814592990093</v>
      </c>
      <c r="P39" s="204">
        <f t="shared" si="29"/>
        <v>50927.814592990093</v>
      </c>
      <c r="Q39" s="204">
        <f t="shared" si="29"/>
        <v>50927.814592990093</v>
      </c>
      <c r="R39" s="204">
        <f t="shared" si="29"/>
        <v>50927.814592990093</v>
      </c>
      <c r="S39" s="204">
        <f t="shared" si="29"/>
        <v>50927.814592990093</v>
      </c>
      <c r="T39" s="204">
        <f t="shared" si="29"/>
        <v>50927.814592990093</v>
      </c>
      <c r="U39" s="204">
        <f t="shared" si="29"/>
        <v>50927.814592990093</v>
      </c>
      <c r="V39" s="204">
        <f t="shared" ref="V39:AK40" si="30">IF(V$2&lt;=($B$2+$C$2+$D$2),IF(V$2&lt;=($B$2+$C$2),IF(V$2&lt;=$B$2,$B39,$C39),$D39),$E39)</f>
        <v>50927.814592990093</v>
      </c>
      <c r="W39" s="204">
        <f t="shared" si="30"/>
        <v>50927.814592990093</v>
      </c>
      <c r="X39" s="204">
        <f t="shared" si="30"/>
        <v>50927.814592990093</v>
      </c>
      <c r="Y39" s="204">
        <f t="shared" si="30"/>
        <v>50927.814592990093</v>
      </c>
      <c r="Z39" s="204">
        <f t="shared" si="30"/>
        <v>50927.814592990086</v>
      </c>
      <c r="AA39" s="204">
        <f t="shared" si="30"/>
        <v>50927.814592990086</v>
      </c>
      <c r="AB39" s="204">
        <f t="shared" si="30"/>
        <v>50927.814592990086</v>
      </c>
      <c r="AC39" s="204">
        <f t="shared" si="30"/>
        <v>50927.814592990086</v>
      </c>
      <c r="AD39" s="204">
        <f t="shared" si="30"/>
        <v>50927.814592990086</v>
      </c>
      <c r="AE39" s="204">
        <f t="shared" si="30"/>
        <v>50927.814592990086</v>
      </c>
      <c r="AF39" s="204">
        <f t="shared" si="30"/>
        <v>50927.814592990086</v>
      </c>
      <c r="AG39" s="204">
        <f t="shared" si="30"/>
        <v>50927.814592990086</v>
      </c>
      <c r="AH39" s="204">
        <f t="shared" si="30"/>
        <v>50927.814592990086</v>
      </c>
      <c r="AI39" s="204">
        <f t="shared" si="30"/>
        <v>50927.814592990086</v>
      </c>
      <c r="AJ39" s="204">
        <f t="shared" si="30"/>
        <v>50927.814592990086</v>
      </c>
      <c r="AK39" s="204">
        <f t="shared" si="30"/>
        <v>50927.814592990086</v>
      </c>
      <c r="AL39" s="204">
        <f t="shared" ref="AL39:BA40" si="31">IF(AL$2&lt;=($B$2+$C$2+$D$2),IF(AL$2&lt;=($B$2+$C$2),IF(AL$2&lt;=$B$2,$B39,$C39),$D39),$E39)</f>
        <v>50927.814592990086</v>
      </c>
      <c r="AM39" s="204">
        <f t="shared" si="31"/>
        <v>50927.814592990086</v>
      </c>
      <c r="AN39" s="204">
        <f t="shared" si="31"/>
        <v>50927.814592990086</v>
      </c>
      <c r="AO39" s="204">
        <f t="shared" si="31"/>
        <v>50927.814592990086</v>
      </c>
      <c r="AP39" s="204">
        <f t="shared" si="31"/>
        <v>50927.814592990086</v>
      </c>
      <c r="AQ39" s="204">
        <f t="shared" si="31"/>
        <v>50927.814592990086</v>
      </c>
      <c r="AR39" s="204">
        <f t="shared" si="31"/>
        <v>50927.814592990086</v>
      </c>
      <c r="AS39" s="204">
        <f t="shared" si="31"/>
        <v>50927.814592990086</v>
      </c>
      <c r="AT39" s="204">
        <f t="shared" si="31"/>
        <v>50927.814592990086</v>
      </c>
      <c r="AU39" s="204">
        <f t="shared" si="31"/>
        <v>50927.814592990086</v>
      </c>
      <c r="AV39" s="204">
        <f t="shared" si="31"/>
        <v>50927.814592990086</v>
      </c>
      <c r="AW39" s="204">
        <f t="shared" si="31"/>
        <v>50927.814592990086</v>
      </c>
      <c r="AX39" s="204">
        <f t="shared" si="31"/>
        <v>50927.814592990086</v>
      </c>
      <c r="AY39" s="204">
        <f t="shared" si="31"/>
        <v>50927.814592990086</v>
      </c>
      <c r="AZ39" s="204">
        <f t="shared" si="31"/>
        <v>50927.814592990086</v>
      </c>
      <c r="BA39" s="204">
        <f t="shared" si="31"/>
        <v>50927.814592990078</v>
      </c>
      <c r="BB39" s="204">
        <f t="shared" ref="BB39:CD40" si="32">IF(BB$2&lt;=($B$2+$C$2+$D$2),IF(BB$2&lt;=($B$2+$C$2),IF(BB$2&lt;=$B$2,$B39,$C39),$D39),$E39)</f>
        <v>50927.814592990078</v>
      </c>
      <c r="BC39" s="204">
        <f t="shared" si="32"/>
        <v>50927.814592990078</v>
      </c>
      <c r="BD39" s="204">
        <f t="shared" si="32"/>
        <v>50927.814592990078</v>
      </c>
      <c r="BE39" s="204">
        <f t="shared" si="32"/>
        <v>50927.814592990078</v>
      </c>
      <c r="BF39" s="204">
        <f t="shared" si="32"/>
        <v>50927.814592990078</v>
      </c>
      <c r="BG39" s="204">
        <f t="shared" si="32"/>
        <v>50927.814592990078</v>
      </c>
      <c r="BH39" s="204">
        <f t="shared" si="32"/>
        <v>50927.814592990078</v>
      </c>
      <c r="BI39" s="204">
        <f t="shared" si="32"/>
        <v>50927.814592990078</v>
      </c>
      <c r="BJ39" s="204">
        <f t="shared" si="32"/>
        <v>50927.814592990078</v>
      </c>
      <c r="BK39" s="204">
        <f t="shared" si="32"/>
        <v>50927.814592990078</v>
      </c>
      <c r="BL39" s="204">
        <f t="shared" si="32"/>
        <v>50927.814592990078</v>
      </c>
      <c r="BM39" s="204">
        <f t="shared" si="32"/>
        <v>50927.814592990078</v>
      </c>
      <c r="BN39" s="204">
        <f t="shared" si="32"/>
        <v>50927.814592990078</v>
      </c>
      <c r="BO39" s="204">
        <f t="shared" si="32"/>
        <v>50927.814592990078</v>
      </c>
      <c r="BP39" s="204">
        <f t="shared" si="32"/>
        <v>50927.814592990078</v>
      </c>
      <c r="BQ39" s="204">
        <f t="shared" si="32"/>
        <v>50927.814592990078</v>
      </c>
      <c r="BR39" s="204">
        <f t="shared" si="32"/>
        <v>50927.814592990078</v>
      </c>
      <c r="BS39" s="204">
        <f t="shared" si="32"/>
        <v>50927.814592990078</v>
      </c>
      <c r="BT39" s="204">
        <f t="shared" si="32"/>
        <v>50927.814592990078</v>
      </c>
      <c r="BU39" s="204">
        <f t="shared" si="32"/>
        <v>50927.814592990078</v>
      </c>
      <c r="BV39" s="204">
        <f t="shared" si="32"/>
        <v>50927.814592990078</v>
      </c>
      <c r="BW39" s="204">
        <f t="shared" si="32"/>
        <v>50927.814592990078</v>
      </c>
      <c r="BX39" s="204">
        <f t="shared" si="32"/>
        <v>50927.814592990078</v>
      </c>
      <c r="BY39" s="204">
        <f t="shared" si="32"/>
        <v>50927.814592990078</v>
      </c>
      <c r="BZ39" s="204">
        <f t="shared" si="32"/>
        <v>50927.814592990078</v>
      </c>
      <c r="CA39" s="204">
        <f t="shared" si="32"/>
        <v>50927.814592990078</v>
      </c>
      <c r="CB39" s="204">
        <f t="shared" si="32"/>
        <v>50927.814592990078</v>
      </c>
      <c r="CC39" s="204">
        <f t="shared" si="32"/>
        <v>50927.814592990078</v>
      </c>
      <c r="CD39" s="204">
        <f t="shared" si="32"/>
        <v>50927.814592990078</v>
      </c>
      <c r="CE39" s="204">
        <f t="shared" ref="CE39:CR40" si="33">IF(CE$2&lt;=($B$2+$C$2+$D$2),IF(CE$2&lt;=($B$2+$C$2),IF(CE$2&lt;=$B$2,$B39,$C39),$D39),$E39)</f>
        <v>50927.814592990078</v>
      </c>
      <c r="CF39" s="204">
        <f t="shared" si="33"/>
        <v>50927.814592990078</v>
      </c>
      <c r="CG39" s="204">
        <f t="shared" si="33"/>
        <v>50927.814592990078</v>
      </c>
      <c r="CH39" s="204">
        <f t="shared" si="33"/>
        <v>50927.814592990078</v>
      </c>
      <c r="CI39" s="204">
        <f t="shared" si="33"/>
        <v>50927.814592990078</v>
      </c>
      <c r="CJ39" s="204">
        <f t="shared" si="33"/>
        <v>50927.814592990078</v>
      </c>
      <c r="CK39" s="204">
        <f t="shared" si="33"/>
        <v>50927.814592990078</v>
      </c>
      <c r="CL39" s="204">
        <f t="shared" si="33"/>
        <v>50927.814592990078</v>
      </c>
      <c r="CM39" s="204">
        <f t="shared" si="33"/>
        <v>50927.814592990086</v>
      </c>
      <c r="CN39" s="204">
        <f t="shared" si="33"/>
        <v>50927.814592990086</v>
      </c>
      <c r="CO39" s="204">
        <f t="shared" si="33"/>
        <v>50927.814592990086</v>
      </c>
      <c r="CP39" s="204">
        <f t="shared" si="33"/>
        <v>50927.814592990086</v>
      </c>
      <c r="CQ39" s="204">
        <f t="shared" si="33"/>
        <v>50927.814592990086</v>
      </c>
      <c r="CR39" s="204">
        <f t="shared" si="33"/>
        <v>50927.814592990086</v>
      </c>
      <c r="CS39" s="204">
        <f t="shared" ref="CS39:DA40" si="34">IF(CS$2&lt;=($B$2+$C$2+$D$2),IF(CS$2&lt;=($B$2+$C$2),IF(CS$2&lt;=$B$2,$B39,$C39),$D39),$E39)</f>
        <v>50927.814592990086</v>
      </c>
      <c r="CT39" s="204">
        <f t="shared" si="34"/>
        <v>50927.814592990086</v>
      </c>
      <c r="CU39" s="204">
        <f t="shared" si="34"/>
        <v>50927.814592990086</v>
      </c>
      <c r="CV39" s="204">
        <f t="shared" si="34"/>
        <v>50927.814592990086</v>
      </c>
      <c r="CW39" s="204">
        <f t="shared" si="34"/>
        <v>50927.814592990086</v>
      </c>
      <c r="CX39" s="204">
        <f t="shared" si="34"/>
        <v>50927.814592990086</v>
      </c>
      <c r="CY39" s="204">
        <f t="shared" si="34"/>
        <v>50927.814592990086</v>
      </c>
      <c r="CZ39" s="204">
        <f t="shared" si="34"/>
        <v>50927.814592990086</v>
      </c>
      <c r="DA39" s="204">
        <f t="shared" si="34"/>
        <v>50927.814592990086</v>
      </c>
    </row>
    <row r="40" spans="1:105">
      <c r="A40" s="201" t="str">
        <f>Income!A90</f>
        <v>Lower Bound Poverty line</v>
      </c>
      <c r="B40" s="203">
        <f>Income!B90</f>
        <v>71546.347926323419</v>
      </c>
      <c r="C40" s="203">
        <f>Income!C90</f>
        <v>71546.347926323419</v>
      </c>
      <c r="D40" s="203">
        <f>Income!D90</f>
        <v>71546.347926323433</v>
      </c>
      <c r="E40" s="203">
        <f>Income!E90</f>
        <v>71546.347926323419</v>
      </c>
      <c r="F40" s="204">
        <f t="shared" ref="F40:U40" si="35">IF(F$2&lt;=($B$2+$C$2+$D$2),IF(F$2&lt;=($B$2+$C$2),IF(F$2&lt;=$B$2,$B40,$C40),$D40),$E40)</f>
        <v>71546.347926323419</v>
      </c>
      <c r="G40" s="204">
        <f t="shared" si="35"/>
        <v>71546.347926323419</v>
      </c>
      <c r="H40" s="204">
        <f t="shared" si="35"/>
        <v>71546.347926323419</v>
      </c>
      <c r="I40" s="204">
        <f t="shared" si="35"/>
        <v>71546.347926323419</v>
      </c>
      <c r="J40" s="204">
        <f t="shared" si="35"/>
        <v>71546.347926323419</v>
      </c>
      <c r="K40" s="204">
        <f t="shared" si="35"/>
        <v>71546.347926323419</v>
      </c>
      <c r="L40" s="204">
        <f t="shared" si="35"/>
        <v>71546.347926323419</v>
      </c>
      <c r="M40" s="204">
        <f t="shared" si="35"/>
        <v>71546.347926323419</v>
      </c>
      <c r="N40" s="204">
        <f t="shared" si="35"/>
        <v>71546.347926323419</v>
      </c>
      <c r="O40" s="204">
        <f t="shared" si="35"/>
        <v>71546.347926323419</v>
      </c>
      <c r="P40" s="204">
        <f t="shared" si="35"/>
        <v>71546.347926323419</v>
      </c>
      <c r="Q40" s="204">
        <f t="shared" si="35"/>
        <v>71546.347926323419</v>
      </c>
      <c r="R40" s="204">
        <f t="shared" si="35"/>
        <v>71546.347926323419</v>
      </c>
      <c r="S40" s="204">
        <f t="shared" si="35"/>
        <v>71546.347926323419</v>
      </c>
      <c r="T40" s="204">
        <f t="shared" si="35"/>
        <v>71546.347926323419</v>
      </c>
      <c r="U40" s="204">
        <f t="shared" si="35"/>
        <v>71546.347926323419</v>
      </c>
      <c r="V40" s="204">
        <f t="shared" si="30"/>
        <v>71546.347926323419</v>
      </c>
      <c r="W40" s="204">
        <f t="shared" si="30"/>
        <v>71546.347926323419</v>
      </c>
      <c r="X40" s="204">
        <f t="shared" si="30"/>
        <v>71546.347926323419</v>
      </c>
      <c r="Y40" s="204">
        <f t="shared" si="30"/>
        <v>71546.347926323419</v>
      </c>
      <c r="Z40" s="204">
        <f t="shared" si="30"/>
        <v>71546.347926323419</v>
      </c>
      <c r="AA40" s="204">
        <f t="shared" si="30"/>
        <v>71546.347926323419</v>
      </c>
      <c r="AB40" s="204">
        <f t="shared" si="30"/>
        <v>71546.347926323419</v>
      </c>
      <c r="AC40" s="204">
        <f t="shared" si="30"/>
        <v>71546.347926323419</v>
      </c>
      <c r="AD40" s="204">
        <f t="shared" si="30"/>
        <v>71546.347926323419</v>
      </c>
      <c r="AE40" s="204">
        <f t="shared" si="30"/>
        <v>71546.347926323419</v>
      </c>
      <c r="AF40" s="204">
        <f t="shared" si="30"/>
        <v>71546.347926323419</v>
      </c>
      <c r="AG40" s="204">
        <f t="shared" si="30"/>
        <v>71546.347926323419</v>
      </c>
      <c r="AH40" s="204">
        <f t="shared" si="30"/>
        <v>71546.347926323419</v>
      </c>
      <c r="AI40" s="204">
        <f t="shared" si="30"/>
        <v>71546.347926323419</v>
      </c>
      <c r="AJ40" s="204">
        <f t="shared" si="30"/>
        <v>71546.347926323419</v>
      </c>
      <c r="AK40" s="204">
        <f t="shared" si="30"/>
        <v>71546.347926323419</v>
      </c>
      <c r="AL40" s="204">
        <f t="shared" si="31"/>
        <v>71546.347926323419</v>
      </c>
      <c r="AM40" s="204">
        <f t="shared" si="31"/>
        <v>71546.347926323419</v>
      </c>
      <c r="AN40" s="204">
        <f t="shared" si="31"/>
        <v>71546.347926323419</v>
      </c>
      <c r="AO40" s="204">
        <f t="shared" si="31"/>
        <v>71546.347926323419</v>
      </c>
      <c r="AP40" s="204">
        <f t="shared" si="31"/>
        <v>71546.347926323419</v>
      </c>
      <c r="AQ40" s="204">
        <f t="shared" si="31"/>
        <v>71546.347926323419</v>
      </c>
      <c r="AR40" s="204">
        <f t="shared" si="31"/>
        <v>71546.347926323419</v>
      </c>
      <c r="AS40" s="204">
        <f t="shared" si="31"/>
        <v>71546.347926323419</v>
      </c>
      <c r="AT40" s="204">
        <f t="shared" si="31"/>
        <v>71546.347926323419</v>
      </c>
      <c r="AU40" s="204">
        <f t="shared" si="31"/>
        <v>71546.347926323419</v>
      </c>
      <c r="AV40" s="204">
        <f t="shared" si="31"/>
        <v>71546.347926323419</v>
      </c>
      <c r="AW40" s="204">
        <f t="shared" si="31"/>
        <v>71546.347926323419</v>
      </c>
      <c r="AX40" s="204">
        <f t="shared" si="31"/>
        <v>71546.347926323419</v>
      </c>
      <c r="AY40" s="204">
        <f t="shared" si="31"/>
        <v>71546.347926323419</v>
      </c>
      <c r="AZ40" s="204">
        <f t="shared" si="31"/>
        <v>71546.347926323419</v>
      </c>
      <c r="BA40" s="204">
        <f t="shared" si="31"/>
        <v>71546.347926323433</v>
      </c>
      <c r="BB40" s="204">
        <f t="shared" si="32"/>
        <v>71546.347926323433</v>
      </c>
      <c r="BC40" s="204">
        <f t="shared" si="32"/>
        <v>71546.347926323433</v>
      </c>
      <c r="BD40" s="204">
        <f t="shared" si="32"/>
        <v>71546.347926323433</v>
      </c>
      <c r="BE40" s="204">
        <f t="shared" si="32"/>
        <v>71546.347926323433</v>
      </c>
      <c r="BF40" s="204">
        <f t="shared" si="32"/>
        <v>71546.347926323433</v>
      </c>
      <c r="BG40" s="204">
        <f t="shared" si="32"/>
        <v>71546.347926323433</v>
      </c>
      <c r="BH40" s="204">
        <f t="shared" si="32"/>
        <v>71546.347926323433</v>
      </c>
      <c r="BI40" s="204">
        <f t="shared" si="32"/>
        <v>71546.347926323433</v>
      </c>
      <c r="BJ40" s="204">
        <f t="shared" si="32"/>
        <v>71546.347926323433</v>
      </c>
      <c r="BK40" s="204">
        <f t="shared" si="32"/>
        <v>71546.347926323433</v>
      </c>
      <c r="BL40" s="204">
        <f t="shared" si="32"/>
        <v>71546.347926323433</v>
      </c>
      <c r="BM40" s="204">
        <f t="shared" si="32"/>
        <v>71546.347926323433</v>
      </c>
      <c r="BN40" s="204">
        <f t="shared" si="32"/>
        <v>71546.347926323433</v>
      </c>
      <c r="BO40" s="204">
        <f t="shared" si="32"/>
        <v>71546.347926323433</v>
      </c>
      <c r="BP40" s="204">
        <f t="shared" si="32"/>
        <v>71546.347926323433</v>
      </c>
      <c r="BQ40" s="204">
        <f t="shared" si="32"/>
        <v>71546.347926323433</v>
      </c>
      <c r="BR40" s="204">
        <f t="shared" si="32"/>
        <v>71546.347926323433</v>
      </c>
      <c r="BS40" s="204">
        <f t="shared" si="32"/>
        <v>71546.347926323433</v>
      </c>
      <c r="BT40" s="204">
        <f t="shared" si="32"/>
        <v>71546.347926323433</v>
      </c>
      <c r="BU40" s="204">
        <f t="shared" si="32"/>
        <v>71546.347926323433</v>
      </c>
      <c r="BV40" s="204">
        <f t="shared" si="32"/>
        <v>71546.347926323433</v>
      </c>
      <c r="BW40" s="204">
        <f t="shared" si="32"/>
        <v>71546.347926323433</v>
      </c>
      <c r="BX40" s="204">
        <f t="shared" si="32"/>
        <v>71546.347926323433</v>
      </c>
      <c r="BY40" s="204">
        <f t="shared" si="32"/>
        <v>71546.347926323433</v>
      </c>
      <c r="BZ40" s="204">
        <f t="shared" si="32"/>
        <v>71546.347926323433</v>
      </c>
      <c r="CA40" s="204">
        <f t="shared" si="32"/>
        <v>71546.347926323433</v>
      </c>
      <c r="CB40" s="204">
        <f t="shared" si="32"/>
        <v>71546.347926323433</v>
      </c>
      <c r="CC40" s="204">
        <f t="shared" si="32"/>
        <v>71546.347926323433</v>
      </c>
      <c r="CD40" s="204">
        <f t="shared" si="32"/>
        <v>71546.347926323433</v>
      </c>
      <c r="CE40" s="204">
        <f t="shared" si="33"/>
        <v>71546.347926323433</v>
      </c>
      <c r="CF40" s="204">
        <f t="shared" si="33"/>
        <v>71546.347926323433</v>
      </c>
      <c r="CG40" s="204">
        <f t="shared" si="33"/>
        <v>71546.347926323433</v>
      </c>
      <c r="CH40" s="204">
        <f t="shared" si="33"/>
        <v>71546.347926323433</v>
      </c>
      <c r="CI40" s="204">
        <f t="shared" si="33"/>
        <v>71546.347926323433</v>
      </c>
      <c r="CJ40" s="204">
        <f t="shared" si="33"/>
        <v>71546.347926323433</v>
      </c>
      <c r="CK40" s="204">
        <f t="shared" si="33"/>
        <v>71546.347926323433</v>
      </c>
      <c r="CL40" s="204">
        <f t="shared" si="33"/>
        <v>71546.347926323433</v>
      </c>
      <c r="CM40" s="204">
        <f t="shared" si="33"/>
        <v>71546.347926323419</v>
      </c>
      <c r="CN40" s="204">
        <f t="shared" si="33"/>
        <v>71546.347926323419</v>
      </c>
      <c r="CO40" s="204">
        <f t="shared" si="33"/>
        <v>71546.347926323419</v>
      </c>
      <c r="CP40" s="204">
        <f t="shared" si="33"/>
        <v>71546.347926323419</v>
      </c>
      <c r="CQ40" s="204">
        <f t="shared" si="33"/>
        <v>71546.347926323419</v>
      </c>
      <c r="CR40" s="204">
        <f t="shared" si="33"/>
        <v>71546.347926323419</v>
      </c>
      <c r="CS40" s="204">
        <f t="shared" si="34"/>
        <v>71546.347926323419</v>
      </c>
      <c r="CT40" s="204">
        <f t="shared" si="34"/>
        <v>71546.347926323419</v>
      </c>
      <c r="CU40" s="204">
        <f t="shared" si="34"/>
        <v>71546.347926323419</v>
      </c>
      <c r="CV40" s="204">
        <f t="shared" si="34"/>
        <v>71546.347926323419</v>
      </c>
      <c r="CW40" s="204">
        <f t="shared" si="34"/>
        <v>71546.347926323419</v>
      </c>
      <c r="CX40" s="204">
        <f t="shared" si="34"/>
        <v>71546.347926323419</v>
      </c>
      <c r="CY40" s="204">
        <f t="shared" si="34"/>
        <v>71546.347926323419</v>
      </c>
      <c r="CZ40" s="204">
        <f t="shared" si="34"/>
        <v>71546.347926323419</v>
      </c>
      <c r="DA40" s="204">
        <f t="shared" si="34"/>
        <v>71546.347926323419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-7.4442737225076305</v>
      </c>
      <c r="R42" s="210">
        <f t="shared" si="36"/>
        <v>-7.4442737225076305</v>
      </c>
      <c r="S42" s="210">
        <f t="shared" si="36"/>
        <v>-7.4442737225076305</v>
      </c>
      <c r="T42" s="210">
        <f t="shared" si="36"/>
        <v>-7.4442737225076305</v>
      </c>
      <c r="U42" s="210">
        <f t="shared" si="36"/>
        <v>-7.4442737225076305</v>
      </c>
      <c r="V42" s="210">
        <f t="shared" si="36"/>
        <v>-7.4442737225076305</v>
      </c>
      <c r="W42" s="210">
        <f t="shared" si="36"/>
        <v>-7.4442737225076305</v>
      </c>
      <c r="X42" s="210">
        <f t="shared" si="36"/>
        <v>-7.4442737225076305</v>
      </c>
      <c r="Y42" s="210">
        <f t="shared" si="36"/>
        <v>-7.4442737225076305</v>
      </c>
      <c r="Z42" s="210">
        <f t="shared" si="36"/>
        <v>-7.4442737225076305</v>
      </c>
      <c r="AA42" s="210">
        <f t="shared" si="36"/>
        <v>-7.4442737225076305</v>
      </c>
      <c r="AB42" s="210">
        <f t="shared" si="36"/>
        <v>-7.4442737225076305</v>
      </c>
      <c r="AC42" s="210">
        <f t="shared" si="36"/>
        <v>-7.4442737225076305</v>
      </c>
      <c r="AD42" s="210">
        <f t="shared" si="36"/>
        <v>-7.4442737225076305</v>
      </c>
      <c r="AE42" s="210">
        <f t="shared" si="36"/>
        <v>-7.4442737225076305</v>
      </c>
      <c r="AF42" s="210">
        <f t="shared" si="36"/>
        <v>-7.4442737225076305</v>
      </c>
      <c r="AG42" s="210">
        <f t="shared" si="36"/>
        <v>-7.4442737225076305</v>
      </c>
      <c r="AH42" s="210">
        <f t="shared" si="36"/>
        <v>-7.4442737225076305</v>
      </c>
      <c r="AI42" s="210">
        <f t="shared" si="36"/>
        <v>-7.4442737225076305</v>
      </c>
      <c r="AJ42" s="210">
        <f t="shared" si="36"/>
        <v>-7.4442737225076305</v>
      </c>
      <c r="AK42" s="210">
        <f t="shared" si="36"/>
        <v>-7.4442737225076305</v>
      </c>
      <c r="AL42" s="210">
        <f t="shared" ref="AL42:BQ42" si="37">IF(AL$22&lt;=$E$24,IF(AL$22&lt;=$D$24,IF(AL$22&lt;=$C$24,IF(AL$22&lt;=$B$24,$B108,($C25-$B25)/($C$24-$B$24)),($D25-$C25)/($D$24-$C$24)),($E25-$D25)/($E$24-$D$24)),$F108)</f>
        <v>-7.4442737225076305</v>
      </c>
      <c r="AM42" s="210">
        <f t="shared" si="37"/>
        <v>-7.4442737225076305</v>
      </c>
      <c r="AN42" s="210">
        <f t="shared" si="37"/>
        <v>60.969619730008766</v>
      </c>
      <c r="AO42" s="210">
        <f t="shared" si="37"/>
        <v>60.969619730008766</v>
      </c>
      <c r="AP42" s="210">
        <f t="shared" si="37"/>
        <v>60.969619730008766</v>
      </c>
      <c r="AQ42" s="210">
        <f t="shared" si="37"/>
        <v>60.969619730008766</v>
      </c>
      <c r="AR42" s="210">
        <f t="shared" si="37"/>
        <v>60.969619730008766</v>
      </c>
      <c r="AS42" s="210">
        <f t="shared" si="37"/>
        <v>60.969619730008766</v>
      </c>
      <c r="AT42" s="210">
        <f t="shared" si="37"/>
        <v>60.969619730008766</v>
      </c>
      <c r="AU42" s="210">
        <f t="shared" si="37"/>
        <v>60.969619730008766</v>
      </c>
      <c r="AV42" s="210">
        <f t="shared" si="37"/>
        <v>60.969619730008766</v>
      </c>
      <c r="AW42" s="210">
        <f t="shared" si="37"/>
        <v>60.969619730008766</v>
      </c>
      <c r="AX42" s="210">
        <f t="shared" si="37"/>
        <v>60.969619730008766</v>
      </c>
      <c r="AY42" s="210">
        <f t="shared" si="37"/>
        <v>60.969619730008766</v>
      </c>
      <c r="AZ42" s="210">
        <f t="shared" si="37"/>
        <v>60.969619730008766</v>
      </c>
      <c r="BA42" s="210">
        <f t="shared" si="37"/>
        <v>60.969619730008766</v>
      </c>
      <c r="BB42" s="210">
        <f t="shared" si="37"/>
        <v>60.969619730008766</v>
      </c>
      <c r="BC42" s="210">
        <f t="shared" si="37"/>
        <v>60.969619730008766</v>
      </c>
      <c r="BD42" s="210">
        <f t="shared" si="37"/>
        <v>60.969619730008766</v>
      </c>
      <c r="BE42" s="210">
        <f t="shared" si="37"/>
        <v>60.969619730008766</v>
      </c>
      <c r="BF42" s="210">
        <f t="shared" si="37"/>
        <v>60.969619730008766</v>
      </c>
      <c r="BG42" s="210">
        <f t="shared" si="37"/>
        <v>60.969619730008766</v>
      </c>
      <c r="BH42" s="210">
        <f t="shared" si="37"/>
        <v>60.969619730008766</v>
      </c>
      <c r="BI42" s="210">
        <f t="shared" si="37"/>
        <v>60.969619730008766</v>
      </c>
      <c r="BJ42" s="210">
        <f t="shared" si="37"/>
        <v>60.969619730008766</v>
      </c>
      <c r="BK42" s="210">
        <f t="shared" si="37"/>
        <v>60.969619730008766</v>
      </c>
      <c r="BL42" s="210">
        <f t="shared" si="37"/>
        <v>60.969619730008766</v>
      </c>
      <c r="BM42" s="210">
        <f t="shared" si="37"/>
        <v>60.969619730008766</v>
      </c>
      <c r="BN42" s="210">
        <f t="shared" si="37"/>
        <v>60.969619730008766</v>
      </c>
      <c r="BO42" s="210">
        <f t="shared" si="37"/>
        <v>60.969619730008766</v>
      </c>
      <c r="BP42" s="210">
        <f t="shared" si="37"/>
        <v>60.969619730008766</v>
      </c>
      <c r="BQ42" s="210">
        <f t="shared" si="37"/>
        <v>60.969619730008766</v>
      </c>
      <c r="BR42" s="210">
        <f t="shared" ref="BR42:DA42" si="38">IF(BR$22&lt;=$E$24,IF(BR$22&lt;=$D$24,IF(BR$22&lt;=$C$24,IF(BR$22&lt;=$B$24,$B108,($C25-$B25)/($C$24-$B$24)),($D25-$C25)/($D$24-$C$24)),($E25-$D25)/($E$24-$D$24)),$F108)</f>
        <v>60.969619730008766</v>
      </c>
      <c r="BS42" s="210">
        <f t="shared" si="38"/>
        <v>60.969619730008766</v>
      </c>
      <c r="BT42" s="210">
        <f t="shared" si="38"/>
        <v>60.969619730008766</v>
      </c>
      <c r="BU42" s="210">
        <f t="shared" si="38"/>
        <v>137.80557221848568</v>
      </c>
      <c r="BV42" s="210">
        <f t="shared" si="38"/>
        <v>137.80557221848568</v>
      </c>
      <c r="BW42" s="210">
        <f t="shared" si="38"/>
        <v>137.80557221848568</v>
      </c>
      <c r="BX42" s="210">
        <f t="shared" si="38"/>
        <v>137.80557221848568</v>
      </c>
      <c r="BY42" s="210">
        <f t="shared" si="38"/>
        <v>137.80557221848568</v>
      </c>
      <c r="BZ42" s="210">
        <f t="shared" si="38"/>
        <v>137.80557221848568</v>
      </c>
      <c r="CA42" s="210">
        <f t="shared" si="38"/>
        <v>137.80557221848568</v>
      </c>
      <c r="CB42" s="210">
        <f t="shared" si="38"/>
        <v>137.80557221848568</v>
      </c>
      <c r="CC42" s="210">
        <f t="shared" si="38"/>
        <v>137.80557221848568</v>
      </c>
      <c r="CD42" s="210">
        <f t="shared" si="38"/>
        <v>137.80557221848568</v>
      </c>
      <c r="CE42" s="210">
        <f t="shared" si="38"/>
        <v>137.80557221848568</v>
      </c>
      <c r="CF42" s="210">
        <f t="shared" si="38"/>
        <v>137.80557221848568</v>
      </c>
      <c r="CG42" s="210">
        <f t="shared" si="38"/>
        <v>137.80557221848568</v>
      </c>
      <c r="CH42" s="210">
        <f t="shared" si="38"/>
        <v>137.80557221848568</v>
      </c>
      <c r="CI42" s="210">
        <f t="shared" si="38"/>
        <v>137.80557221848568</v>
      </c>
      <c r="CJ42" s="210">
        <f t="shared" si="38"/>
        <v>137.80557221848568</v>
      </c>
      <c r="CK42" s="210">
        <f t="shared" si="38"/>
        <v>137.80557221848568</v>
      </c>
      <c r="CL42" s="210">
        <f t="shared" si="38"/>
        <v>137.80557221848568</v>
      </c>
      <c r="CM42" s="210">
        <f t="shared" si="38"/>
        <v>137.80557221848568</v>
      </c>
      <c r="CN42" s="210">
        <f t="shared" si="38"/>
        <v>137.80557221848568</v>
      </c>
      <c r="CO42" s="210">
        <f t="shared" si="38"/>
        <v>137.80557221848568</v>
      </c>
      <c r="CP42" s="210">
        <f t="shared" si="38"/>
        <v>137.80557221848568</v>
      </c>
      <c r="CQ42" s="210">
        <f t="shared" si="38"/>
        <v>137.80557221848568</v>
      </c>
      <c r="CR42" s="210">
        <f t="shared" si="38"/>
        <v>137.80557221848568</v>
      </c>
      <c r="CS42" s="210">
        <f t="shared" si="38"/>
        <v>137.80557221848568</v>
      </c>
      <c r="CT42" s="210">
        <f t="shared" si="38"/>
        <v>137.80557221848568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-6.3548538783192186</v>
      </c>
      <c r="R43" s="210">
        <f t="shared" si="39"/>
        <v>-6.3548538783192186</v>
      </c>
      <c r="S43" s="210">
        <f t="shared" si="39"/>
        <v>-6.3548538783192186</v>
      </c>
      <c r="T43" s="210">
        <f t="shared" si="39"/>
        <v>-6.3548538783192186</v>
      </c>
      <c r="U43" s="210">
        <f t="shared" si="39"/>
        <v>-6.3548538783192186</v>
      </c>
      <c r="V43" s="210">
        <f t="shared" si="39"/>
        <v>-6.3548538783192186</v>
      </c>
      <c r="W43" s="210">
        <f t="shared" si="39"/>
        <v>-6.3548538783192186</v>
      </c>
      <c r="X43" s="210">
        <f t="shared" si="39"/>
        <v>-6.3548538783192186</v>
      </c>
      <c r="Y43" s="210">
        <f t="shared" si="39"/>
        <v>-6.3548538783192186</v>
      </c>
      <c r="Z43" s="210">
        <f t="shared" si="39"/>
        <v>-6.3548538783192186</v>
      </c>
      <c r="AA43" s="210">
        <f t="shared" si="39"/>
        <v>-6.3548538783192186</v>
      </c>
      <c r="AB43" s="210">
        <f t="shared" si="39"/>
        <v>-6.3548538783192186</v>
      </c>
      <c r="AC43" s="210">
        <f t="shared" si="39"/>
        <v>-6.3548538783192186</v>
      </c>
      <c r="AD43" s="210">
        <f t="shared" si="39"/>
        <v>-6.3548538783192186</v>
      </c>
      <c r="AE43" s="210">
        <f t="shared" si="39"/>
        <v>-6.3548538783192186</v>
      </c>
      <c r="AF43" s="210">
        <f t="shared" si="39"/>
        <v>-6.3548538783192186</v>
      </c>
      <c r="AG43" s="210">
        <f t="shared" si="39"/>
        <v>-6.3548538783192186</v>
      </c>
      <c r="AH43" s="210">
        <f t="shared" si="39"/>
        <v>-6.3548538783192186</v>
      </c>
      <c r="AI43" s="210">
        <f t="shared" si="39"/>
        <v>-6.3548538783192186</v>
      </c>
      <c r="AJ43" s="210">
        <f t="shared" si="39"/>
        <v>-6.3548538783192186</v>
      </c>
      <c r="AK43" s="210">
        <f t="shared" si="39"/>
        <v>-6.3548538783192186</v>
      </c>
      <c r="AL43" s="210">
        <f t="shared" ref="AL43:BQ43" si="40">IF(AL$22&lt;=$E$24,IF(AL$22&lt;=$D$24,IF(AL$22&lt;=$C$24,IF(AL$22&lt;=$B$24,$B109,($C26-$B26)/($C$24-$B$24)),($D26-$C26)/($D$24-$C$24)),($E26-$D26)/($E$24-$D$24)),$F109)</f>
        <v>-6.3548538783192186</v>
      </c>
      <c r="AM43" s="210">
        <f t="shared" si="40"/>
        <v>-6.3548538783192186</v>
      </c>
      <c r="AN43" s="210">
        <f t="shared" si="40"/>
        <v>-6.8925722834077687</v>
      </c>
      <c r="AO43" s="210">
        <f t="shared" si="40"/>
        <v>-6.8925722834077687</v>
      </c>
      <c r="AP43" s="210">
        <f t="shared" si="40"/>
        <v>-6.8925722834077687</v>
      </c>
      <c r="AQ43" s="210">
        <f t="shared" si="40"/>
        <v>-6.8925722834077687</v>
      </c>
      <c r="AR43" s="210">
        <f t="shared" si="40"/>
        <v>-6.8925722834077687</v>
      </c>
      <c r="AS43" s="210">
        <f t="shared" si="40"/>
        <v>-6.8925722834077687</v>
      </c>
      <c r="AT43" s="210">
        <f t="shared" si="40"/>
        <v>-6.8925722834077687</v>
      </c>
      <c r="AU43" s="210">
        <f t="shared" si="40"/>
        <v>-6.8925722834077687</v>
      </c>
      <c r="AV43" s="210">
        <f t="shared" si="40"/>
        <v>-6.8925722834077687</v>
      </c>
      <c r="AW43" s="210">
        <f t="shared" si="40"/>
        <v>-6.8925722834077687</v>
      </c>
      <c r="AX43" s="210">
        <f t="shared" si="40"/>
        <v>-6.8925722834077687</v>
      </c>
      <c r="AY43" s="210">
        <f t="shared" si="40"/>
        <v>-6.8925722834077687</v>
      </c>
      <c r="AZ43" s="210">
        <f t="shared" si="40"/>
        <v>-6.8925722834077687</v>
      </c>
      <c r="BA43" s="210">
        <f t="shared" si="40"/>
        <v>-6.8925722834077687</v>
      </c>
      <c r="BB43" s="210">
        <f t="shared" si="40"/>
        <v>-6.8925722834077687</v>
      </c>
      <c r="BC43" s="210">
        <f t="shared" si="40"/>
        <v>-6.8925722834077687</v>
      </c>
      <c r="BD43" s="210">
        <f t="shared" si="40"/>
        <v>-6.8925722834077687</v>
      </c>
      <c r="BE43" s="210">
        <f t="shared" si="40"/>
        <v>-6.8925722834077687</v>
      </c>
      <c r="BF43" s="210">
        <f t="shared" si="40"/>
        <v>-6.8925722834077687</v>
      </c>
      <c r="BG43" s="210">
        <f t="shared" si="40"/>
        <v>-6.8925722834077687</v>
      </c>
      <c r="BH43" s="210">
        <f t="shared" si="40"/>
        <v>-6.8925722834077687</v>
      </c>
      <c r="BI43" s="210">
        <f t="shared" si="40"/>
        <v>-6.8925722834077687</v>
      </c>
      <c r="BJ43" s="210">
        <f t="shared" si="40"/>
        <v>-6.8925722834077687</v>
      </c>
      <c r="BK43" s="210">
        <f t="shared" si="40"/>
        <v>-6.8925722834077687</v>
      </c>
      <c r="BL43" s="210">
        <f t="shared" si="40"/>
        <v>-6.8925722834077687</v>
      </c>
      <c r="BM43" s="210">
        <f t="shared" si="40"/>
        <v>-6.8925722834077687</v>
      </c>
      <c r="BN43" s="210">
        <f t="shared" si="40"/>
        <v>-6.8925722834077687</v>
      </c>
      <c r="BO43" s="210">
        <f t="shared" si="40"/>
        <v>-6.8925722834077687</v>
      </c>
      <c r="BP43" s="210">
        <f t="shared" si="40"/>
        <v>-6.8925722834077687</v>
      </c>
      <c r="BQ43" s="210">
        <f t="shared" si="40"/>
        <v>-6.8925722834077687</v>
      </c>
      <c r="BR43" s="210">
        <f t="shared" ref="BR43:DA43" si="41">IF(BR$22&lt;=$E$24,IF(BR$22&lt;=$D$24,IF(BR$22&lt;=$C$24,IF(BR$22&lt;=$B$24,$B109,($C26-$B26)/($C$24-$B$24)),($D26-$C26)/($D$24-$C$24)),($E26-$D26)/($E$24-$D$24)),$F109)</f>
        <v>-6.8925722834077687</v>
      </c>
      <c r="BS43" s="210">
        <f t="shared" si="41"/>
        <v>-6.8925722834077687</v>
      </c>
      <c r="BT43" s="210">
        <f t="shared" si="41"/>
        <v>-6.8925722834077687</v>
      </c>
      <c r="BU43" s="210">
        <f t="shared" si="41"/>
        <v>1020.0139989219171</v>
      </c>
      <c r="BV43" s="210">
        <f t="shared" si="41"/>
        <v>1020.0139989219171</v>
      </c>
      <c r="BW43" s="210">
        <f t="shared" si="41"/>
        <v>1020.0139989219171</v>
      </c>
      <c r="BX43" s="210">
        <f t="shared" si="41"/>
        <v>1020.0139989219171</v>
      </c>
      <c r="BY43" s="210">
        <f t="shared" si="41"/>
        <v>1020.0139989219171</v>
      </c>
      <c r="BZ43" s="210">
        <f t="shared" si="41"/>
        <v>1020.0139989219171</v>
      </c>
      <c r="CA43" s="210">
        <f t="shared" si="41"/>
        <v>1020.0139989219171</v>
      </c>
      <c r="CB43" s="210">
        <f t="shared" si="41"/>
        <v>1020.0139989219171</v>
      </c>
      <c r="CC43" s="210">
        <f t="shared" si="41"/>
        <v>1020.0139989219171</v>
      </c>
      <c r="CD43" s="210">
        <f t="shared" si="41"/>
        <v>1020.0139989219171</v>
      </c>
      <c r="CE43" s="210">
        <f t="shared" si="41"/>
        <v>1020.0139989219171</v>
      </c>
      <c r="CF43" s="210">
        <f t="shared" si="41"/>
        <v>1020.0139989219171</v>
      </c>
      <c r="CG43" s="210">
        <f t="shared" si="41"/>
        <v>1020.0139989219171</v>
      </c>
      <c r="CH43" s="210">
        <f t="shared" si="41"/>
        <v>1020.0139989219171</v>
      </c>
      <c r="CI43" s="210">
        <f t="shared" si="41"/>
        <v>1020.0139989219171</v>
      </c>
      <c r="CJ43" s="210">
        <f t="shared" si="41"/>
        <v>1020.0139989219171</v>
      </c>
      <c r="CK43" s="210">
        <f t="shared" si="41"/>
        <v>1020.0139989219171</v>
      </c>
      <c r="CL43" s="210">
        <f t="shared" si="41"/>
        <v>1020.0139989219171</v>
      </c>
      <c r="CM43" s="210">
        <f t="shared" si="41"/>
        <v>1020.0139989219171</v>
      </c>
      <c r="CN43" s="210">
        <f t="shared" si="41"/>
        <v>1020.0139989219171</v>
      </c>
      <c r="CO43" s="210">
        <f t="shared" si="41"/>
        <v>1020.0139989219171</v>
      </c>
      <c r="CP43" s="210">
        <f t="shared" si="41"/>
        <v>1020.0139989219171</v>
      </c>
      <c r="CQ43" s="210">
        <f t="shared" si="41"/>
        <v>1020.0139989219171</v>
      </c>
      <c r="CR43" s="210">
        <f t="shared" si="41"/>
        <v>1020.0139989219171</v>
      </c>
      <c r="CS43" s="210">
        <f t="shared" si="41"/>
        <v>1020.0139989219171</v>
      </c>
      <c r="CT43" s="210">
        <f t="shared" si="41"/>
        <v>1020.0139989219171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10.213312675672521</v>
      </c>
      <c r="R44" s="210">
        <f t="shared" si="42"/>
        <v>10.213312675672521</v>
      </c>
      <c r="S44" s="210">
        <f t="shared" si="42"/>
        <v>10.213312675672521</v>
      </c>
      <c r="T44" s="210">
        <f t="shared" si="42"/>
        <v>10.213312675672521</v>
      </c>
      <c r="U44" s="210">
        <f t="shared" si="42"/>
        <v>10.213312675672521</v>
      </c>
      <c r="V44" s="210">
        <f t="shared" si="42"/>
        <v>10.213312675672521</v>
      </c>
      <c r="W44" s="210">
        <f t="shared" si="42"/>
        <v>10.213312675672521</v>
      </c>
      <c r="X44" s="210">
        <f t="shared" si="42"/>
        <v>10.213312675672521</v>
      </c>
      <c r="Y44" s="210">
        <f t="shared" si="42"/>
        <v>10.213312675672521</v>
      </c>
      <c r="Z44" s="210">
        <f t="shared" si="42"/>
        <v>10.213312675672521</v>
      </c>
      <c r="AA44" s="210">
        <f t="shared" si="42"/>
        <v>10.213312675672521</v>
      </c>
      <c r="AB44" s="210">
        <f t="shared" si="42"/>
        <v>10.213312675672521</v>
      </c>
      <c r="AC44" s="210">
        <f t="shared" si="42"/>
        <v>10.213312675672521</v>
      </c>
      <c r="AD44" s="210">
        <f t="shared" si="42"/>
        <v>10.213312675672521</v>
      </c>
      <c r="AE44" s="210">
        <f t="shared" si="42"/>
        <v>10.213312675672521</v>
      </c>
      <c r="AF44" s="210">
        <f t="shared" si="42"/>
        <v>10.213312675672521</v>
      </c>
      <c r="AG44" s="210">
        <f t="shared" si="42"/>
        <v>10.213312675672521</v>
      </c>
      <c r="AH44" s="210">
        <f t="shared" si="42"/>
        <v>10.213312675672521</v>
      </c>
      <c r="AI44" s="210">
        <f t="shared" si="42"/>
        <v>10.213312675672521</v>
      </c>
      <c r="AJ44" s="210">
        <f t="shared" si="42"/>
        <v>10.213312675672521</v>
      </c>
      <c r="AK44" s="210">
        <f t="shared" si="42"/>
        <v>10.213312675672521</v>
      </c>
      <c r="AL44" s="210">
        <f t="shared" ref="AL44:BQ44" si="43">IF(AL$22&lt;=$E$24,IF(AL$22&lt;=$D$24,IF(AL$22&lt;=$C$24,IF(AL$22&lt;=$B$24,$B110,($C27-$B27)/($C$24-$B$24)),($D27-$C27)/($D$24-$C$24)),($E27-$D27)/($E$24-$D$24)),$F110)</f>
        <v>10.213312675672521</v>
      </c>
      <c r="AM44" s="210">
        <f t="shared" si="43"/>
        <v>10.213312675672521</v>
      </c>
      <c r="AN44" s="210">
        <f t="shared" si="43"/>
        <v>80.546183576259637</v>
      </c>
      <c r="AO44" s="210">
        <f t="shared" si="43"/>
        <v>80.546183576259637</v>
      </c>
      <c r="AP44" s="210">
        <f t="shared" si="43"/>
        <v>80.546183576259637</v>
      </c>
      <c r="AQ44" s="210">
        <f t="shared" si="43"/>
        <v>80.546183576259637</v>
      </c>
      <c r="AR44" s="210">
        <f t="shared" si="43"/>
        <v>80.546183576259637</v>
      </c>
      <c r="AS44" s="210">
        <f t="shared" si="43"/>
        <v>80.546183576259637</v>
      </c>
      <c r="AT44" s="210">
        <f t="shared" si="43"/>
        <v>80.546183576259637</v>
      </c>
      <c r="AU44" s="210">
        <f t="shared" si="43"/>
        <v>80.546183576259637</v>
      </c>
      <c r="AV44" s="210">
        <f t="shared" si="43"/>
        <v>80.546183576259637</v>
      </c>
      <c r="AW44" s="210">
        <f t="shared" si="43"/>
        <v>80.546183576259637</v>
      </c>
      <c r="AX44" s="210">
        <f t="shared" si="43"/>
        <v>80.546183576259637</v>
      </c>
      <c r="AY44" s="210">
        <f t="shared" si="43"/>
        <v>80.546183576259637</v>
      </c>
      <c r="AZ44" s="210">
        <f t="shared" si="43"/>
        <v>80.546183576259637</v>
      </c>
      <c r="BA44" s="210">
        <f t="shared" si="43"/>
        <v>80.546183576259637</v>
      </c>
      <c r="BB44" s="210">
        <f t="shared" si="43"/>
        <v>80.546183576259637</v>
      </c>
      <c r="BC44" s="210">
        <f t="shared" si="43"/>
        <v>80.546183576259637</v>
      </c>
      <c r="BD44" s="210">
        <f t="shared" si="43"/>
        <v>80.546183576259637</v>
      </c>
      <c r="BE44" s="210">
        <f t="shared" si="43"/>
        <v>80.546183576259637</v>
      </c>
      <c r="BF44" s="210">
        <f t="shared" si="43"/>
        <v>80.546183576259637</v>
      </c>
      <c r="BG44" s="210">
        <f t="shared" si="43"/>
        <v>80.546183576259637</v>
      </c>
      <c r="BH44" s="210">
        <f t="shared" si="43"/>
        <v>80.546183576259637</v>
      </c>
      <c r="BI44" s="210">
        <f t="shared" si="43"/>
        <v>80.546183576259637</v>
      </c>
      <c r="BJ44" s="210">
        <f t="shared" si="43"/>
        <v>80.546183576259637</v>
      </c>
      <c r="BK44" s="210">
        <f t="shared" si="43"/>
        <v>80.546183576259637</v>
      </c>
      <c r="BL44" s="210">
        <f t="shared" si="43"/>
        <v>80.546183576259637</v>
      </c>
      <c r="BM44" s="210">
        <f t="shared" si="43"/>
        <v>80.546183576259637</v>
      </c>
      <c r="BN44" s="210">
        <f t="shared" si="43"/>
        <v>80.546183576259637</v>
      </c>
      <c r="BO44" s="210">
        <f t="shared" si="43"/>
        <v>80.546183576259637</v>
      </c>
      <c r="BP44" s="210">
        <f t="shared" si="43"/>
        <v>80.546183576259637</v>
      </c>
      <c r="BQ44" s="210">
        <f t="shared" si="43"/>
        <v>80.546183576259637</v>
      </c>
      <c r="BR44" s="210">
        <f t="shared" ref="BR44:DA44" si="44">IF(BR$22&lt;=$E$24,IF(BR$22&lt;=$D$24,IF(BR$22&lt;=$C$24,IF(BR$22&lt;=$B$24,$B110,($C27-$B27)/($C$24-$B$24)),($D27-$C27)/($D$24-$C$24)),($E27-$D27)/($E$24-$D$24)),$F110)</f>
        <v>80.546183576259637</v>
      </c>
      <c r="BS44" s="210">
        <f t="shared" si="44"/>
        <v>80.546183576259637</v>
      </c>
      <c r="BT44" s="210">
        <f t="shared" si="44"/>
        <v>80.546183576259637</v>
      </c>
      <c r="BU44" s="210">
        <f t="shared" si="44"/>
        <v>125.1206663379476</v>
      </c>
      <c r="BV44" s="210">
        <f t="shared" si="44"/>
        <v>125.1206663379476</v>
      </c>
      <c r="BW44" s="210">
        <f t="shared" si="44"/>
        <v>125.1206663379476</v>
      </c>
      <c r="BX44" s="210">
        <f t="shared" si="44"/>
        <v>125.1206663379476</v>
      </c>
      <c r="BY44" s="210">
        <f t="shared" si="44"/>
        <v>125.1206663379476</v>
      </c>
      <c r="BZ44" s="210">
        <f t="shared" si="44"/>
        <v>125.1206663379476</v>
      </c>
      <c r="CA44" s="210">
        <f t="shared" si="44"/>
        <v>125.1206663379476</v>
      </c>
      <c r="CB44" s="210">
        <f t="shared" si="44"/>
        <v>125.1206663379476</v>
      </c>
      <c r="CC44" s="210">
        <f t="shared" si="44"/>
        <v>125.1206663379476</v>
      </c>
      <c r="CD44" s="210">
        <f t="shared" si="44"/>
        <v>125.1206663379476</v>
      </c>
      <c r="CE44" s="210">
        <f t="shared" si="44"/>
        <v>125.1206663379476</v>
      </c>
      <c r="CF44" s="210">
        <f t="shared" si="44"/>
        <v>125.1206663379476</v>
      </c>
      <c r="CG44" s="210">
        <f t="shared" si="44"/>
        <v>125.1206663379476</v>
      </c>
      <c r="CH44" s="210">
        <f t="shared" si="44"/>
        <v>125.1206663379476</v>
      </c>
      <c r="CI44" s="210">
        <f t="shared" si="44"/>
        <v>125.1206663379476</v>
      </c>
      <c r="CJ44" s="210">
        <f t="shared" si="44"/>
        <v>125.1206663379476</v>
      </c>
      <c r="CK44" s="210">
        <f t="shared" si="44"/>
        <v>125.1206663379476</v>
      </c>
      <c r="CL44" s="210">
        <f t="shared" si="44"/>
        <v>125.1206663379476</v>
      </c>
      <c r="CM44" s="210">
        <f t="shared" si="44"/>
        <v>125.1206663379476</v>
      </c>
      <c r="CN44" s="210">
        <f t="shared" si="44"/>
        <v>125.1206663379476</v>
      </c>
      <c r="CO44" s="210">
        <f t="shared" si="44"/>
        <v>125.1206663379476</v>
      </c>
      <c r="CP44" s="210">
        <f t="shared" si="44"/>
        <v>125.1206663379476</v>
      </c>
      <c r="CQ44" s="210">
        <f t="shared" si="44"/>
        <v>125.1206663379476</v>
      </c>
      <c r="CR44" s="210">
        <f t="shared" si="44"/>
        <v>125.1206663379476</v>
      </c>
      <c r="CS44" s="210">
        <f t="shared" si="44"/>
        <v>125.1206663379476</v>
      </c>
      <c r="CT44" s="210">
        <f t="shared" si="44"/>
        <v>125.1206663379476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194.61740002352607</v>
      </c>
      <c r="R46" s="210">
        <f t="shared" si="48"/>
        <v>194.61740002352607</v>
      </c>
      <c r="S46" s="210">
        <f t="shared" si="48"/>
        <v>194.61740002352607</v>
      </c>
      <c r="T46" s="210">
        <f t="shared" si="48"/>
        <v>194.61740002352607</v>
      </c>
      <c r="U46" s="210">
        <f t="shared" si="48"/>
        <v>194.61740002352607</v>
      </c>
      <c r="V46" s="210">
        <f t="shared" si="48"/>
        <v>194.61740002352607</v>
      </c>
      <c r="W46" s="210">
        <f t="shared" si="48"/>
        <v>194.61740002352607</v>
      </c>
      <c r="X46" s="210">
        <f t="shared" si="48"/>
        <v>194.61740002352607</v>
      </c>
      <c r="Y46" s="210">
        <f t="shared" si="48"/>
        <v>194.61740002352607</v>
      </c>
      <c r="Z46" s="210">
        <f t="shared" si="48"/>
        <v>194.61740002352607</v>
      </c>
      <c r="AA46" s="210">
        <f t="shared" si="48"/>
        <v>194.61740002352607</v>
      </c>
      <c r="AB46" s="210">
        <f t="shared" si="48"/>
        <v>194.61740002352607</v>
      </c>
      <c r="AC46" s="210">
        <f t="shared" si="48"/>
        <v>194.61740002352607</v>
      </c>
      <c r="AD46" s="210">
        <f t="shared" si="48"/>
        <v>194.61740002352607</v>
      </c>
      <c r="AE46" s="210">
        <f t="shared" si="48"/>
        <v>194.61740002352607</v>
      </c>
      <c r="AF46" s="210">
        <f t="shared" si="48"/>
        <v>194.61740002352607</v>
      </c>
      <c r="AG46" s="210">
        <f t="shared" si="48"/>
        <v>194.61740002352607</v>
      </c>
      <c r="AH46" s="210">
        <f t="shared" si="48"/>
        <v>194.61740002352607</v>
      </c>
      <c r="AI46" s="210">
        <f t="shared" si="48"/>
        <v>194.61740002352607</v>
      </c>
      <c r="AJ46" s="210">
        <f t="shared" si="48"/>
        <v>194.61740002352607</v>
      </c>
      <c r="AK46" s="210">
        <f t="shared" si="48"/>
        <v>194.61740002352607</v>
      </c>
      <c r="AL46" s="210">
        <f t="shared" ref="AL46:BQ46" si="49">IF(AL$22&lt;=$E$24,IF(AL$22&lt;=$D$24,IF(AL$22&lt;=$C$24,IF(AL$22&lt;=$B$24,$B112,($C29-$B29)/($C$24-$B$24)),($D29-$C29)/($D$24-$C$24)),($E29-$D29)/($E$24-$D$24)),$F112)</f>
        <v>194.61740002352607</v>
      </c>
      <c r="AM46" s="210">
        <f t="shared" si="49"/>
        <v>194.61740002352607</v>
      </c>
      <c r="AN46" s="210">
        <f t="shared" si="49"/>
        <v>313.99495957746495</v>
      </c>
      <c r="AO46" s="210">
        <f t="shared" si="49"/>
        <v>313.99495957746495</v>
      </c>
      <c r="AP46" s="210">
        <f t="shared" si="49"/>
        <v>313.99495957746495</v>
      </c>
      <c r="AQ46" s="210">
        <f t="shared" si="49"/>
        <v>313.99495957746495</v>
      </c>
      <c r="AR46" s="210">
        <f t="shared" si="49"/>
        <v>313.99495957746495</v>
      </c>
      <c r="AS46" s="210">
        <f t="shared" si="49"/>
        <v>313.99495957746495</v>
      </c>
      <c r="AT46" s="210">
        <f t="shared" si="49"/>
        <v>313.99495957746495</v>
      </c>
      <c r="AU46" s="210">
        <f t="shared" si="49"/>
        <v>313.99495957746495</v>
      </c>
      <c r="AV46" s="210">
        <f t="shared" si="49"/>
        <v>313.99495957746495</v>
      </c>
      <c r="AW46" s="210">
        <f t="shared" si="49"/>
        <v>313.99495957746495</v>
      </c>
      <c r="AX46" s="210">
        <f t="shared" si="49"/>
        <v>313.99495957746495</v>
      </c>
      <c r="AY46" s="210">
        <f t="shared" si="49"/>
        <v>313.99495957746495</v>
      </c>
      <c r="AZ46" s="210">
        <f t="shared" si="49"/>
        <v>313.99495957746495</v>
      </c>
      <c r="BA46" s="210">
        <f t="shared" si="49"/>
        <v>313.99495957746495</v>
      </c>
      <c r="BB46" s="210">
        <f t="shared" si="49"/>
        <v>313.99495957746495</v>
      </c>
      <c r="BC46" s="210">
        <f t="shared" si="49"/>
        <v>313.99495957746495</v>
      </c>
      <c r="BD46" s="210">
        <f t="shared" si="49"/>
        <v>313.99495957746495</v>
      </c>
      <c r="BE46" s="210">
        <f t="shared" si="49"/>
        <v>313.99495957746495</v>
      </c>
      <c r="BF46" s="210">
        <f t="shared" si="49"/>
        <v>313.99495957746495</v>
      </c>
      <c r="BG46" s="210">
        <f t="shared" si="49"/>
        <v>313.99495957746495</v>
      </c>
      <c r="BH46" s="210">
        <f t="shared" si="49"/>
        <v>313.99495957746495</v>
      </c>
      <c r="BI46" s="210">
        <f t="shared" si="49"/>
        <v>313.99495957746495</v>
      </c>
      <c r="BJ46" s="210">
        <f t="shared" si="49"/>
        <v>313.99495957746495</v>
      </c>
      <c r="BK46" s="210">
        <f t="shared" si="49"/>
        <v>313.99495957746495</v>
      </c>
      <c r="BL46" s="210">
        <f t="shared" si="49"/>
        <v>313.99495957746495</v>
      </c>
      <c r="BM46" s="210">
        <f t="shared" si="49"/>
        <v>313.99495957746495</v>
      </c>
      <c r="BN46" s="210">
        <f t="shared" si="49"/>
        <v>313.99495957746495</v>
      </c>
      <c r="BO46" s="210">
        <f t="shared" si="49"/>
        <v>313.99495957746495</v>
      </c>
      <c r="BP46" s="210">
        <f t="shared" si="49"/>
        <v>313.99495957746495</v>
      </c>
      <c r="BQ46" s="210">
        <f t="shared" si="49"/>
        <v>313.99495957746495</v>
      </c>
      <c r="BR46" s="210">
        <f t="shared" ref="BR46:DA46" si="50">IF(BR$22&lt;=$E$24,IF(BR$22&lt;=$D$24,IF(BR$22&lt;=$C$24,IF(BR$22&lt;=$B$24,$B112,($C29-$B29)/($C$24-$B$24)),($D29-$C29)/($D$24-$C$24)),($E29-$D29)/($E$24-$D$24)),$F112)</f>
        <v>313.99495957746495</v>
      </c>
      <c r="BS46" s="210">
        <f t="shared" si="50"/>
        <v>313.99495957746495</v>
      </c>
      <c r="BT46" s="210">
        <f t="shared" si="50"/>
        <v>313.99495957746495</v>
      </c>
      <c r="BU46" s="210">
        <f t="shared" si="50"/>
        <v>1305.5427794672789</v>
      </c>
      <c r="BV46" s="210">
        <f t="shared" si="50"/>
        <v>1305.5427794672789</v>
      </c>
      <c r="BW46" s="210">
        <f t="shared" si="50"/>
        <v>1305.5427794672789</v>
      </c>
      <c r="BX46" s="210">
        <f t="shared" si="50"/>
        <v>1305.5427794672789</v>
      </c>
      <c r="BY46" s="210">
        <f t="shared" si="50"/>
        <v>1305.5427794672789</v>
      </c>
      <c r="BZ46" s="210">
        <f t="shared" si="50"/>
        <v>1305.5427794672789</v>
      </c>
      <c r="CA46" s="210">
        <f t="shared" si="50"/>
        <v>1305.5427794672789</v>
      </c>
      <c r="CB46" s="210">
        <f t="shared" si="50"/>
        <v>1305.5427794672789</v>
      </c>
      <c r="CC46" s="210">
        <f t="shared" si="50"/>
        <v>1305.5427794672789</v>
      </c>
      <c r="CD46" s="210">
        <f t="shared" si="50"/>
        <v>1305.5427794672789</v>
      </c>
      <c r="CE46" s="210">
        <f t="shared" si="50"/>
        <v>1305.5427794672789</v>
      </c>
      <c r="CF46" s="210">
        <f t="shared" si="50"/>
        <v>1305.5427794672789</v>
      </c>
      <c r="CG46" s="210">
        <f t="shared" si="50"/>
        <v>1305.5427794672789</v>
      </c>
      <c r="CH46" s="210">
        <f t="shared" si="50"/>
        <v>1305.5427794672789</v>
      </c>
      <c r="CI46" s="210">
        <f t="shared" si="50"/>
        <v>1305.5427794672789</v>
      </c>
      <c r="CJ46" s="210">
        <f t="shared" si="50"/>
        <v>1305.5427794672789</v>
      </c>
      <c r="CK46" s="210">
        <f t="shared" si="50"/>
        <v>1305.5427794672789</v>
      </c>
      <c r="CL46" s="210">
        <f t="shared" si="50"/>
        <v>1305.5427794672789</v>
      </c>
      <c r="CM46" s="210">
        <f t="shared" si="50"/>
        <v>1305.5427794672789</v>
      </c>
      <c r="CN46" s="210">
        <f t="shared" si="50"/>
        <v>1305.5427794672789</v>
      </c>
      <c r="CO46" s="210">
        <f t="shared" si="50"/>
        <v>1305.5427794672789</v>
      </c>
      <c r="CP46" s="210">
        <f t="shared" si="50"/>
        <v>1305.5427794672789</v>
      </c>
      <c r="CQ46" s="210">
        <f t="shared" si="50"/>
        <v>1305.5427794672789</v>
      </c>
      <c r="CR46" s="210">
        <f t="shared" si="50"/>
        <v>1305.5427794672789</v>
      </c>
      <c r="CS46" s="210">
        <f t="shared" si="50"/>
        <v>1305.5427794672789</v>
      </c>
      <c r="CT46" s="210">
        <f t="shared" si="50"/>
        <v>1305.5427794672789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75.64474943336765</v>
      </c>
      <c r="R47" s="210">
        <f t="shared" si="51"/>
        <v>75.64474943336765</v>
      </c>
      <c r="S47" s="210">
        <f t="shared" si="51"/>
        <v>75.64474943336765</v>
      </c>
      <c r="T47" s="210">
        <f t="shared" si="51"/>
        <v>75.64474943336765</v>
      </c>
      <c r="U47" s="210">
        <f t="shared" si="51"/>
        <v>75.64474943336765</v>
      </c>
      <c r="V47" s="210">
        <f t="shared" si="51"/>
        <v>75.64474943336765</v>
      </c>
      <c r="W47" s="210">
        <f t="shared" si="51"/>
        <v>75.64474943336765</v>
      </c>
      <c r="X47" s="210">
        <f t="shared" si="51"/>
        <v>75.64474943336765</v>
      </c>
      <c r="Y47" s="210">
        <f t="shared" si="51"/>
        <v>75.64474943336765</v>
      </c>
      <c r="Z47" s="210">
        <f t="shared" si="51"/>
        <v>75.64474943336765</v>
      </c>
      <c r="AA47" s="210">
        <f t="shared" si="51"/>
        <v>75.64474943336765</v>
      </c>
      <c r="AB47" s="210">
        <f t="shared" si="51"/>
        <v>75.64474943336765</v>
      </c>
      <c r="AC47" s="210">
        <f t="shared" si="51"/>
        <v>75.64474943336765</v>
      </c>
      <c r="AD47" s="210">
        <f t="shared" si="51"/>
        <v>75.64474943336765</v>
      </c>
      <c r="AE47" s="210">
        <f t="shared" si="51"/>
        <v>75.64474943336765</v>
      </c>
      <c r="AF47" s="210">
        <f t="shared" si="51"/>
        <v>75.64474943336765</v>
      </c>
      <c r="AG47" s="210">
        <f t="shared" si="51"/>
        <v>75.64474943336765</v>
      </c>
      <c r="AH47" s="210">
        <f t="shared" si="51"/>
        <v>75.64474943336765</v>
      </c>
      <c r="AI47" s="210">
        <f t="shared" si="51"/>
        <v>75.64474943336765</v>
      </c>
      <c r="AJ47" s="210">
        <f t="shared" si="51"/>
        <v>75.64474943336765</v>
      </c>
      <c r="AK47" s="210">
        <f t="shared" si="51"/>
        <v>75.64474943336765</v>
      </c>
      <c r="AL47" s="210">
        <f t="shared" ref="AL47:BQ47" si="52">IF(AL$22&lt;=$E$24,IF(AL$22&lt;=$D$24,IF(AL$22&lt;=$C$24,IF(AL$22&lt;=$B$24,$B113,($C30-$B30)/($C$24-$B$24)),($D30-$C30)/($D$24-$C$24)),($E30-$D30)/($E$24-$D$24)),$F113)</f>
        <v>75.64474943336765</v>
      </c>
      <c r="AM47" s="210">
        <f t="shared" si="52"/>
        <v>75.64474943336765</v>
      </c>
      <c r="AN47" s="210">
        <f t="shared" si="52"/>
        <v>-43.47830062256299</v>
      </c>
      <c r="AO47" s="210">
        <f t="shared" si="52"/>
        <v>-43.47830062256299</v>
      </c>
      <c r="AP47" s="210">
        <f t="shared" si="52"/>
        <v>-43.47830062256299</v>
      </c>
      <c r="AQ47" s="210">
        <f t="shared" si="52"/>
        <v>-43.47830062256299</v>
      </c>
      <c r="AR47" s="210">
        <f t="shared" si="52"/>
        <v>-43.47830062256299</v>
      </c>
      <c r="AS47" s="210">
        <f t="shared" si="52"/>
        <v>-43.47830062256299</v>
      </c>
      <c r="AT47" s="210">
        <f t="shared" si="52"/>
        <v>-43.47830062256299</v>
      </c>
      <c r="AU47" s="210">
        <f t="shared" si="52"/>
        <v>-43.47830062256299</v>
      </c>
      <c r="AV47" s="210">
        <f t="shared" si="52"/>
        <v>-43.47830062256299</v>
      </c>
      <c r="AW47" s="210">
        <f t="shared" si="52"/>
        <v>-43.47830062256299</v>
      </c>
      <c r="AX47" s="210">
        <f t="shared" si="52"/>
        <v>-43.47830062256299</v>
      </c>
      <c r="AY47" s="210">
        <f t="shared" si="52"/>
        <v>-43.47830062256299</v>
      </c>
      <c r="AZ47" s="210">
        <f t="shared" si="52"/>
        <v>-43.47830062256299</v>
      </c>
      <c r="BA47" s="210">
        <f t="shared" si="52"/>
        <v>-43.47830062256299</v>
      </c>
      <c r="BB47" s="210">
        <f t="shared" si="52"/>
        <v>-43.47830062256299</v>
      </c>
      <c r="BC47" s="210">
        <f t="shared" si="52"/>
        <v>-43.47830062256299</v>
      </c>
      <c r="BD47" s="210">
        <f t="shared" si="52"/>
        <v>-43.47830062256299</v>
      </c>
      <c r="BE47" s="210">
        <f t="shared" si="52"/>
        <v>-43.47830062256299</v>
      </c>
      <c r="BF47" s="210">
        <f t="shared" si="52"/>
        <v>-43.47830062256299</v>
      </c>
      <c r="BG47" s="210">
        <f t="shared" si="52"/>
        <v>-43.47830062256299</v>
      </c>
      <c r="BH47" s="210">
        <f t="shared" si="52"/>
        <v>-43.47830062256299</v>
      </c>
      <c r="BI47" s="210">
        <f t="shared" si="52"/>
        <v>-43.47830062256299</v>
      </c>
      <c r="BJ47" s="210">
        <f t="shared" si="52"/>
        <v>-43.47830062256299</v>
      </c>
      <c r="BK47" s="210">
        <f t="shared" si="52"/>
        <v>-43.47830062256299</v>
      </c>
      <c r="BL47" s="210">
        <f t="shared" si="52"/>
        <v>-43.47830062256299</v>
      </c>
      <c r="BM47" s="210">
        <f t="shared" si="52"/>
        <v>-43.47830062256299</v>
      </c>
      <c r="BN47" s="210">
        <f t="shared" si="52"/>
        <v>-43.47830062256299</v>
      </c>
      <c r="BO47" s="210">
        <f t="shared" si="52"/>
        <v>-43.47830062256299</v>
      </c>
      <c r="BP47" s="210">
        <f t="shared" si="52"/>
        <v>-43.47830062256299</v>
      </c>
      <c r="BQ47" s="210">
        <f t="shared" si="52"/>
        <v>-43.47830062256299</v>
      </c>
      <c r="BR47" s="210">
        <f t="shared" ref="BR47:DA47" si="53">IF(BR$22&lt;=$E$24,IF(BR$22&lt;=$D$24,IF(BR$22&lt;=$C$24,IF(BR$22&lt;=$B$24,$B113,($C30-$B30)/($C$24-$B$24)),($D30-$C30)/($D$24-$C$24)),($E30-$D30)/($E$24-$D$24)),$F113)</f>
        <v>-43.47830062256299</v>
      </c>
      <c r="BS47" s="210">
        <f t="shared" si="53"/>
        <v>-43.47830062256299</v>
      </c>
      <c r="BT47" s="210">
        <f t="shared" si="53"/>
        <v>-43.47830062256299</v>
      </c>
      <c r="BU47" s="210">
        <f t="shared" si="53"/>
        <v>-13.758748733994059</v>
      </c>
      <c r="BV47" s="210">
        <f t="shared" si="53"/>
        <v>-13.758748733994059</v>
      </c>
      <c r="BW47" s="210">
        <f t="shared" si="53"/>
        <v>-13.758748733994059</v>
      </c>
      <c r="BX47" s="210">
        <f t="shared" si="53"/>
        <v>-13.758748733994059</v>
      </c>
      <c r="BY47" s="210">
        <f t="shared" si="53"/>
        <v>-13.758748733994059</v>
      </c>
      <c r="BZ47" s="210">
        <f t="shared" si="53"/>
        <v>-13.758748733994059</v>
      </c>
      <c r="CA47" s="210">
        <f t="shared" si="53"/>
        <v>-13.758748733994059</v>
      </c>
      <c r="CB47" s="210">
        <f t="shared" si="53"/>
        <v>-13.758748733994059</v>
      </c>
      <c r="CC47" s="210">
        <f t="shared" si="53"/>
        <v>-13.758748733994059</v>
      </c>
      <c r="CD47" s="210">
        <f t="shared" si="53"/>
        <v>-13.758748733994059</v>
      </c>
      <c r="CE47" s="210">
        <f t="shared" si="53"/>
        <v>-13.758748733994059</v>
      </c>
      <c r="CF47" s="210">
        <f t="shared" si="53"/>
        <v>-13.758748733994059</v>
      </c>
      <c r="CG47" s="210">
        <f t="shared" si="53"/>
        <v>-13.758748733994059</v>
      </c>
      <c r="CH47" s="210">
        <f t="shared" si="53"/>
        <v>-13.758748733994059</v>
      </c>
      <c r="CI47" s="210">
        <f t="shared" si="53"/>
        <v>-13.758748733994059</v>
      </c>
      <c r="CJ47" s="210">
        <f t="shared" si="53"/>
        <v>-13.758748733994059</v>
      </c>
      <c r="CK47" s="210">
        <f t="shared" si="53"/>
        <v>-13.758748733994059</v>
      </c>
      <c r="CL47" s="210">
        <f t="shared" si="53"/>
        <v>-13.758748733994059</v>
      </c>
      <c r="CM47" s="210">
        <f t="shared" si="53"/>
        <v>-13.758748733994059</v>
      </c>
      <c r="CN47" s="210">
        <f t="shared" si="53"/>
        <v>-13.758748733994059</v>
      </c>
      <c r="CO47" s="210">
        <f t="shared" si="53"/>
        <v>-13.758748733994059</v>
      </c>
      <c r="CP47" s="210">
        <f t="shared" si="53"/>
        <v>-13.758748733994059</v>
      </c>
      <c r="CQ47" s="210">
        <f t="shared" si="53"/>
        <v>-13.758748733994059</v>
      </c>
      <c r="CR47" s="210">
        <f t="shared" si="53"/>
        <v>-13.758748733994059</v>
      </c>
      <c r="CS47" s="210">
        <f t="shared" si="53"/>
        <v>-13.758748733994059</v>
      </c>
      <c r="CT47" s="210">
        <f t="shared" si="53"/>
        <v>-13.758748733994059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3570.6125398725226</v>
      </c>
      <c r="BV48" s="210">
        <f t="shared" si="56"/>
        <v>3570.6125398725226</v>
      </c>
      <c r="BW48" s="210">
        <f t="shared" si="56"/>
        <v>3570.6125398725226</v>
      </c>
      <c r="BX48" s="210">
        <f t="shared" si="56"/>
        <v>3570.6125398725226</v>
      </c>
      <c r="BY48" s="210">
        <f t="shared" si="56"/>
        <v>3570.6125398725226</v>
      </c>
      <c r="BZ48" s="210">
        <f t="shared" si="56"/>
        <v>3570.6125398725226</v>
      </c>
      <c r="CA48" s="210">
        <f t="shared" si="56"/>
        <v>3570.6125398725226</v>
      </c>
      <c r="CB48" s="210">
        <f t="shared" si="56"/>
        <v>3570.6125398725226</v>
      </c>
      <c r="CC48" s="210">
        <f t="shared" si="56"/>
        <v>3570.6125398725226</v>
      </c>
      <c r="CD48" s="210">
        <f t="shared" si="56"/>
        <v>3570.6125398725226</v>
      </c>
      <c r="CE48" s="210">
        <f t="shared" si="56"/>
        <v>3570.6125398725226</v>
      </c>
      <c r="CF48" s="210">
        <f t="shared" si="56"/>
        <v>3570.6125398725226</v>
      </c>
      <c r="CG48" s="210">
        <f t="shared" si="56"/>
        <v>3570.6125398725226</v>
      </c>
      <c r="CH48" s="210">
        <f t="shared" si="56"/>
        <v>3570.6125398725226</v>
      </c>
      <c r="CI48" s="210">
        <f t="shared" si="56"/>
        <v>3570.6125398725226</v>
      </c>
      <c r="CJ48" s="210">
        <f t="shared" si="56"/>
        <v>3570.6125398725226</v>
      </c>
      <c r="CK48" s="210">
        <f t="shared" si="56"/>
        <v>3570.6125398725226</v>
      </c>
      <c r="CL48" s="210">
        <f t="shared" si="56"/>
        <v>3570.6125398725226</v>
      </c>
      <c r="CM48" s="210">
        <f t="shared" si="56"/>
        <v>3570.6125398725226</v>
      </c>
      <c r="CN48" s="210">
        <f t="shared" si="56"/>
        <v>3570.6125398725226</v>
      </c>
      <c r="CO48" s="210">
        <f t="shared" si="56"/>
        <v>3570.6125398725226</v>
      </c>
      <c r="CP48" s="210">
        <f t="shared" si="56"/>
        <v>3570.6125398725226</v>
      </c>
      <c r="CQ48" s="210">
        <f t="shared" si="56"/>
        <v>3570.6125398725226</v>
      </c>
      <c r="CR48" s="210">
        <f t="shared" si="56"/>
        <v>3570.6125398725226</v>
      </c>
      <c r="CS48" s="210">
        <f t="shared" si="56"/>
        <v>3570.6125398725226</v>
      </c>
      <c r="CT48" s="210">
        <f t="shared" si="56"/>
        <v>3570.6125398725226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1838.0192755754044</v>
      </c>
      <c r="AO49" s="210">
        <f t="shared" si="58"/>
        <v>1838.0192755754044</v>
      </c>
      <c r="AP49" s="210">
        <f t="shared" si="58"/>
        <v>1838.0192755754044</v>
      </c>
      <c r="AQ49" s="210">
        <f t="shared" si="58"/>
        <v>1838.0192755754044</v>
      </c>
      <c r="AR49" s="210">
        <f t="shared" si="58"/>
        <v>1838.0192755754044</v>
      </c>
      <c r="AS49" s="210">
        <f t="shared" si="58"/>
        <v>1838.0192755754044</v>
      </c>
      <c r="AT49" s="210">
        <f t="shared" si="58"/>
        <v>1838.0192755754044</v>
      </c>
      <c r="AU49" s="210">
        <f t="shared" si="58"/>
        <v>1838.0192755754044</v>
      </c>
      <c r="AV49" s="210">
        <f t="shared" si="58"/>
        <v>1838.0192755754044</v>
      </c>
      <c r="AW49" s="210">
        <f t="shared" si="58"/>
        <v>1838.0192755754044</v>
      </c>
      <c r="AX49" s="210">
        <f t="shared" si="58"/>
        <v>1838.0192755754044</v>
      </c>
      <c r="AY49" s="210">
        <f t="shared" si="58"/>
        <v>1838.0192755754044</v>
      </c>
      <c r="AZ49" s="210">
        <f t="shared" si="58"/>
        <v>1838.0192755754044</v>
      </c>
      <c r="BA49" s="210">
        <f t="shared" si="58"/>
        <v>1838.0192755754044</v>
      </c>
      <c r="BB49" s="210">
        <f t="shared" si="58"/>
        <v>1838.0192755754044</v>
      </c>
      <c r="BC49" s="210">
        <f t="shared" si="58"/>
        <v>1838.0192755754044</v>
      </c>
      <c r="BD49" s="210">
        <f t="shared" si="58"/>
        <v>1838.0192755754044</v>
      </c>
      <c r="BE49" s="210">
        <f t="shared" si="58"/>
        <v>1838.0192755754044</v>
      </c>
      <c r="BF49" s="210">
        <f t="shared" si="58"/>
        <v>1838.0192755754044</v>
      </c>
      <c r="BG49" s="210">
        <f t="shared" si="58"/>
        <v>1838.0192755754044</v>
      </c>
      <c r="BH49" s="210">
        <f t="shared" si="58"/>
        <v>1838.0192755754044</v>
      </c>
      <c r="BI49" s="210">
        <f t="shared" si="58"/>
        <v>1838.0192755754044</v>
      </c>
      <c r="BJ49" s="210">
        <f t="shared" si="58"/>
        <v>1838.0192755754044</v>
      </c>
      <c r="BK49" s="210">
        <f t="shared" si="58"/>
        <v>1838.0192755754044</v>
      </c>
      <c r="BL49" s="210">
        <f t="shared" si="58"/>
        <v>1838.0192755754044</v>
      </c>
      <c r="BM49" s="210">
        <f t="shared" si="58"/>
        <v>1838.0192755754044</v>
      </c>
      <c r="BN49" s="210">
        <f t="shared" si="58"/>
        <v>1838.0192755754044</v>
      </c>
      <c r="BO49" s="210">
        <f t="shared" si="58"/>
        <v>1838.0192755754044</v>
      </c>
      <c r="BP49" s="210">
        <f t="shared" si="58"/>
        <v>1838.0192755754044</v>
      </c>
      <c r="BQ49" s="210">
        <f t="shared" si="58"/>
        <v>1838.0192755754044</v>
      </c>
      <c r="BR49" s="210">
        <f t="shared" ref="BR49:DA49" si="59">IF(BR$22&lt;=$E$24,IF(BR$22&lt;=$D$24,IF(BR$22&lt;=$C$24,IF(BR$22&lt;=$B$24,$B115,($C32-$B32)/($C$24-$B$24)),($D32-$C32)/($D$24-$C$24)),($E32-$D32)/($E$24-$D$24)),$F115)</f>
        <v>1838.0192755754044</v>
      </c>
      <c r="BS49" s="210">
        <f t="shared" si="59"/>
        <v>1838.0192755754044</v>
      </c>
      <c r="BT49" s="210">
        <f t="shared" si="59"/>
        <v>1838.0192755754044</v>
      </c>
      <c r="BU49" s="210">
        <f t="shared" si="59"/>
        <v>-2254.1745832528545</v>
      </c>
      <c r="BV49" s="210">
        <f t="shared" si="59"/>
        <v>-2254.1745832528545</v>
      </c>
      <c r="BW49" s="210">
        <f t="shared" si="59"/>
        <v>-2254.1745832528545</v>
      </c>
      <c r="BX49" s="210">
        <f t="shared" si="59"/>
        <v>-2254.1745832528545</v>
      </c>
      <c r="BY49" s="210">
        <f t="shared" si="59"/>
        <v>-2254.1745832528545</v>
      </c>
      <c r="BZ49" s="210">
        <f t="shared" si="59"/>
        <v>-2254.1745832528545</v>
      </c>
      <c r="CA49" s="210">
        <f t="shared" si="59"/>
        <v>-2254.1745832528545</v>
      </c>
      <c r="CB49" s="210">
        <f t="shared" si="59"/>
        <v>-2254.1745832528545</v>
      </c>
      <c r="CC49" s="210">
        <f t="shared" si="59"/>
        <v>-2254.1745832528545</v>
      </c>
      <c r="CD49" s="210">
        <f t="shared" si="59"/>
        <v>-2254.1745832528545</v>
      </c>
      <c r="CE49" s="210">
        <f t="shared" si="59"/>
        <v>-2254.1745832528545</v>
      </c>
      <c r="CF49" s="210">
        <f t="shared" si="59"/>
        <v>-2254.1745832528545</v>
      </c>
      <c r="CG49" s="210">
        <f t="shared" si="59"/>
        <v>-2254.1745832528545</v>
      </c>
      <c r="CH49" s="210">
        <f t="shared" si="59"/>
        <v>-2254.1745832528545</v>
      </c>
      <c r="CI49" s="210">
        <f t="shared" si="59"/>
        <v>-2254.1745832528545</v>
      </c>
      <c r="CJ49" s="210">
        <f t="shared" si="59"/>
        <v>-2254.1745832528545</v>
      </c>
      <c r="CK49" s="210">
        <f t="shared" si="59"/>
        <v>-2254.1745832528545</v>
      </c>
      <c r="CL49" s="210">
        <f t="shared" si="59"/>
        <v>-2254.1745832528545</v>
      </c>
      <c r="CM49" s="210">
        <f t="shared" si="59"/>
        <v>-2254.1745832528545</v>
      </c>
      <c r="CN49" s="210">
        <f t="shared" si="59"/>
        <v>-2254.1745832528545</v>
      </c>
      <c r="CO49" s="210">
        <f t="shared" si="59"/>
        <v>-2254.1745832528545</v>
      </c>
      <c r="CP49" s="210">
        <f t="shared" si="59"/>
        <v>-2254.1745832528545</v>
      </c>
      <c r="CQ49" s="210">
        <f t="shared" si="59"/>
        <v>-2254.1745832528545</v>
      </c>
      <c r="CR49" s="210">
        <f t="shared" si="59"/>
        <v>-2254.1745832528545</v>
      </c>
      <c r="CS49" s="210">
        <f t="shared" si="59"/>
        <v>-2254.1745832528545</v>
      </c>
      <c r="CT49" s="210">
        <f t="shared" si="59"/>
        <v>-2254.1745832528545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-6.6725965722348226</v>
      </c>
      <c r="R51" s="210">
        <f t="shared" si="63"/>
        <v>-6.6725965722348226</v>
      </c>
      <c r="S51" s="210">
        <f t="shared" si="63"/>
        <v>-6.6725965722348226</v>
      </c>
      <c r="T51" s="210">
        <f t="shared" si="63"/>
        <v>-6.6725965722348226</v>
      </c>
      <c r="U51" s="210">
        <f t="shared" si="63"/>
        <v>-6.6725965722348226</v>
      </c>
      <c r="V51" s="210">
        <f t="shared" si="63"/>
        <v>-6.6725965722348226</v>
      </c>
      <c r="W51" s="210">
        <f t="shared" si="63"/>
        <v>-6.6725965722348226</v>
      </c>
      <c r="X51" s="210">
        <f t="shared" si="63"/>
        <v>-6.6725965722348226</v>
      </c>
      <c r="Y51" s="210">
        <f t="shared" si="63"/>
        <v>-6.6725965722348226</v>
      </c>
      <c r="Z51" s="210">
        <f t="shared" si="63"/>
        <v>-6.6725965722348226</v>
      </c>
      <c r="AA51" s="210">
        <f t="shared" si="63"/>
        <v>-6.6725965722348226</v>
      </c>
      <c r="AB51" s="210">
        <f t="shared" si="63"/>
        <v>-6.6725965722348226</v>
      </c>
      <c r="AC51" s="210">
        <f t="shared" si="63"/>
        <v>-6.6725965722348226</v>
      </c>
      <c r="AD51" s="210">
        <f t="shared" si="63"/>
        <v>-6.6725965722348226</v>
      </c>
      <c r="AE51" s="210">
        <f t="shared" si="63"/>
        <v>-6.6725965722348226</v>
      </c>
      <c r="AF51" s="210">
        <f t="shared" si="63"/>
        <v>-6.6725965722348226</v>
      </c>
      <c r="AG51" s="210">
        <f t="shared" si="63"/>
        <v>-6.6725965722348226</v>
      </c>
      <c r="AH51" s="210">
        <f t="shared" si="63"/>
        <v>-6.6725965722348226</v>
      </c>
      <c r="AI51" s="210">
        <f t="shared" si="63"/>
        <v>-6.6725965722348226</v>
      </c>
      <c r="AJ51" s="210">
        <f t="shared" si="63"/>
        <v>-6.6725965722348226</v>
      </c>
      <c r="AK51" s="210">
        <f t="shared" si="63"/>
        <v>-6.6725965722348226</v>
      </c>
      <c r="AL51" s="210">
        <f t="shared" ref="AL51:BQ51" si="64">IF(AL$22&lt;=$E$24,IF(AL$22&lt;=$D$24,IF(AL$22&lt;=$C$24,IF(AL$22&lt;=$B$24,$B117,($C34-$B34)/($C$24-$B$24)),($D34-$C34)/($D$24-$C$24)),($E34-$D34)/($E$24-$D$24)),$F117)</f>
        <v>-6.6725965722348226</v>
      </c>
      <c r="AM51" s="210">
        <f t="shared" si="64"/>
        <v>-6.6725965722348226</v>
      </c>
      <c r="AN51" s="210">
        <f t="shared" si="64"/>
        <v>139.99580148965984</v>
      </c>
      <c r="AO51" s="210">
        <f t="shared" si="64"/>
        <v>139.99580148965984</v>
      </c>
      <c r="AP51" s="210">
        <f t="shared" si="64"/>
        <v>139.99580148965984</v>
      </c>
      <c r="AQ51" s="210">
        <f t="shared" si="64"/>
        <v>139.99580148965984</v>
      </c>
      <c r="AR51" s="210">
        <f t="shared" si="64"/>
        <v>139.99580148965984</v>
      </c>
      <c r="AS51" s="210">
        <f t="shared" si="64"/>
        <v>139.99580148965984</v>
      </c>
      <c r="AT51" s="210">
        <f t="shared" si="64"/>
        <v>139.99580148965984</v>
      </c>
      <c r="AU51" s="210">
        <f t="shared" si="64"/>
        <v>139.99580148965984</v>
      </c>
      <c r="AV51" s="210">
        <f t="shared" si="64"/>
        <v>139.99580148965984</v>
      </c>
      <c r="AW51" s="210">
        <f t="shared" si="64"/>
        <v>139.99580148965984</v>
      </c>
      <c r="AX51" s="210">
        <f t="shared" si="64"/>
        <v>139.99580148965984</v>
      </c>
      <c r="AY51" s="210">
        <f t="shared" si="64"/>
        <v>139.99580148965984</v>
      </c>
      <c r="AZ51" s="210">
        <f t="shared" si="64"/>
        <v>139.99580148965984</v>
      </c>
      <c r="BA51" s="210">
        <f t="shared" si="64"/>
        <v>139.99580148965984</v>
      </c>
      <c r="BB51" s="210">
        <f t="shared" si="64"/>
        <v>139.99580148965984</v>
      </c>
      <c r="BC51" s="210">
        <f t="shared" si="64"/>
        <v>139.99580148965984</v>
      </c>
      <c r="BD51" s="210">
        <f t="shared" si="64"/>
        <v>139.99580148965984</v>
      </c>
      <c r="BE51" s="210">
        <f t="shared" si="64"/>
        <v>139.99580148965984</v>
      </c>
      <c r="BF51" s="210">
        <f t="shared" si="64"/>
        <v>139.99580148965984</v>
      </c>
      <c r="BG51" s="210">
        <f t="shared" si="64"/>
        <v>139.99580148965984</v>
      </c>
      <c r="BH51" s="210">
        <f t="shared" si="64"/>
        <v>139.99580148965984</v>
      </c>
      <c r="BI51" s="210">
        <f t="shared" si="64"/>
        <v>139.99580148965984</v>
      </c>
      <c r="BJ51" s="210">
        <f t="shared" si="64"/>
        <v>139.99580148965984</v>
      </c>
      <c r="BK51" s="210">
        <f t="shared" si="64"/>
        <v>139.99580148965984</v>
      </c>
      <c r="BL51" s="210">
        <f t="shared" si="64"/>
        <v>139.99580148965984</v>
      </c>
      <c r="BM51" s="210">
        <f t="shared" si="64"/>
        <v>139.99580148965984</v>
      </c>
      <c r="BN51" s="210">
        <f t="shared" si="64"/>
        <v>139.99580148965984</v>
      </c>
      <c r="BO51" s="210">
        <f t="shared" si="64"/>
        <v>139.99580148965984</v>
      </c>
      <c r="BP51" s="210">
        <f t="shared" si="64"/>
        <v>139.99580148965984</v>
      </c>
      <c r="BQ51" s="210">
        <f t="shared" si="64"/>
        <v>139.99580148965984</v>
      </c>
      <c r="BR51" s="210">
        <f t="shared" ref="BR51:DA51" si="65">IF(BR$22&lt;=$E$24,IF(BR$22&lt;=$D$24,IF(BR$22&lt;=$C$24,IF(BR$22&lt;=$B$24,$B117,($C34-$B34)/($C$24-$B$24)),($D34-$C34)/($D$24-$C$24)),($E34-$D34)/($E$24-$D$24)),$F117)</f>
        <v>139.99580148965984</v>
      </c>
      <c r="BS51" s="210">
        <f t="shared" si="65"/>
        <v>139.99580148965984</v>
      </c>
      <c r="BT51" s="210">
        <f t="shared" si="65"/>
        <v>139.99580148965984</v>
      </c>
      <c r="BU51" s="210">
        <f t="shared" si="65"/>
        <v>-1242.8767260528491</v>
      </c>
      <c r="BV51" s="210">
        <f t="shared" si="65"/>
        <v>-1242.8767260528491</v>
      </c>
      <c r="BW51" s="210">
        <f t="shared" si="65"/>
        <v>-1242.8767260528491</v>
      </c>
      <c r="BX51" s="210">
        <f t="shared" si="65"/>
        <v>-1242.8767260528491</v>
      </c>
      <c r="BY51" s="210">
        <f t="shared" si="65"/>
        <v>-1242.8767260528491</v>
      </c>
      <c r="BZ51" s="210">
        <f t="shared" si="65"/>
        <v>-1242.8767260528491</v>
      </c>
      <c r="CA51" s="210">
        <f t="shared" si="65"/>
        <v>-1242.8767260528491</v>
      </c>
      <c r="CB51" s="210">
        <f t="shared" si="65"/>
        <v>-1242.8767260528491</v>
      </c>
      <c r="CC51" s="210">
        <f t="shared" si="65"/>
        <v>-1242.8767260528491</v>
      </c>
      <c r="CD51" s="210">
        <f t="shared" si="65"/>
        <v>-1242.8767260528491</v>
      </c>
      <c r="CE51" s="210">
        <f t="shared" si="65"/>
        <v>-1242.8767260528491</v>
      </c>
      <c r="CF51" s="210">
        <f t="shared" si="65"/>
        <v>-1242.8767260528491</v>
      </c>
      <c r="CG51" s="210">
        <f t="shared" si="65"/>
        <v>-1242.8767260528491</v>
      </c>
      <c r="CH51" s="210">
        <f t="shared" si="65"/>
        <v>-1242.8767260528491</v>
      </c>
      <c r="CI51" s="210">
        <f t="shared" si="65"/>
        <v>-1242.8767260528491</v>
      </c>
      <c r="CJ51" s="210">
        <f t="shared" si="65"/>
        <v>-1242.8767260528491</v>
      </c>
      <c r="CK51" s="210">
        <f t="shared" si="65"/>
        <v>-1242.8767260528491</v>
      </c>
      <c r="CL51" s="210">
        <f t="shared" si="65"/>
        <v>-1242.8767260528491</v>
      </c>
      <c r="CM51" s="210">
        <f t="shared" si="65"/>
        <v>-1242.8767260528491</v>
      </c>
      <c r="CN51" s="210">
        <f t="shared" si="65"/>
        <v>-1242.8767260528491</v>
      </c>
      <c r="CO51" s="210">
        <f t="shared" si="65"/>
        <v>-1242.8767260528491</v>
      </c>
      <c r="CP51" s="210">
        <f t="shared" si="65"/>
        <v>-1242.8767260528491</v>
      </c>
      <c r="CQ51" s="210">
        <f t="shared" si="65"/>
        <v>-1242.8767260528491</v>
      </c>
      <c r="CR51" s="210">
        <f t="shared" si="65"/>
        <v>-1242.8767260528491</v>
      </c>
      <c r="CS51" s="210">
        <f t="shared" si="65"/>
        <v>-1242.8767260528491</v>
      </c>
      <c r="CT51" s="210">
        <f t="shared" si="65"/>
        <v>-1242.8767260528491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12.429857074275304</v>
      </c>
      <c r="R52" s="210">
        <f t="shared" si="66"/>
        <v>12.429857074275304</v>
      </c>
      <c r="S52" s="210">
        <f t="shared" si="66"/>
        <v>12.429857074275304</v>
      </c>
      <c r="T52" s="210">
        <f t="shared" si="66"/>
        <v>12.429857074275304</v>
      </c>
      <c r="U52" s="210">
        <f t="shared" si="66"/>
        <v>12.429857074275304</v>
      </c>
      <c r="V52" s="210">
        <f t="shared" si="66"/>
        <v>12.429857074275304</v>
      </c>
      <c r="W52" s="210">
        <f t="shared" si="66"/>
        <v>12.429857074275304</v>
      </c>
      <c r="X52" s="210">
        <f t="shared" si="66"/>
        <v>12.429857074275304</v>
      </c>
      <c r="Y52" s="210">
        <f t="shared" si="66"/>
        <v>12.429857074275304</v>
      </c>
      <c r="Z52" s="210">
        <f t="shared" si="66"/>
        <v>12.429857074275304</v>
      </c>
      <c r="AA52" s="210">
        <f t="shared" si="66"/>
        <v>12.429857074275304</v>
      </c>
      <c r="AB52" s="210">
        <f t="shared" si="66"/>
        <v>12.429857074275304</v>
      </c>
      <c r="AC52" s="210">
        <f t="shared" si="66"/>
        <v>12.429857074275304</v>
      </c>
      <c r="AD52" s="210">
        <f t="shared" si="66"/>
        <v>12.429857074275304</v>
      </c>
      <c r="AE52" s="210">
        <f t="shared" si="66"/>
        <v>12.429857074275304</v>
      </c>
      <c r="AF52" s="210">
        <f t="shared" si="66"/>
        <v>12.429857074275304</v>
      </c>
      <c r="AG52" s="210">
        <f t="shared" si="66"/>
        <v>12.429857074275304</v>
      </c>
      <c r="AH52" s="210">
        <f t="shared" si="66"/>
        <v>12.429857074275304</v>
      </c>
      <c r="AI52" s="210">
        <f t="shared" si="66"/>
        <v>12.429857074275304</v>
      </c>
      <c r="AJ52" s="210">
        <f t="shared" si="66"/>
        <v>12.429857074275304</v>
      </c>
      <c r="AK52" s="210">
        <f t="shared" si="66"/>
        <v>12.429857074275304</v>
      </c>
      <c r="AL52" s="210">
        <f t="shared" ref="AL52:BQ52" si="67">IF(AL$22&lt;=$E$24,IF(AL$22&lt;=$D$24,IF(AL$22&lt;=$C$24,IF(AL$22&lt;=$B$24,$B118,($C35-$B35)/($C$24-$B$24)),($D35-$C35)/($D$24-$C$24)),($E35-$D35)/($E$24-$D$24)),$F118)</f>
        <v>12.429857074275304</v>
      </c>
      <c r="AM52" s="210">
        <f t="shared" si="67"/>
        <v>12.429857074275304</v>
      </c>
      <c r="AN52" s="210">
        <f t="shared" si="67"/>
        <v>10.985018987009047</v>
      </c>
      <c r="AO52" s="210">
        <f t="shared" si="67"/>
        <v>10.985018987009047</v>
      </c>
      <c r="AP52" s="210">
        <f t="shared" si="67"/>
        <v>10.985018987009047</v>
      </c>
      <c r="AQ52" s="210">
        <f t="shared" si="67"/>
        <v>10.985018987009047</v>
      </c>
      <c r="AR52" s="210">
        <f t="shared" si="67"/>
        <v>10.985018987009047</v>
      </c>
      <c r="AS52" s="210">
        <f t="shared" si="67"/>
        <v>10.985018987009047</v>
      </c>
      <c r="AT52" s="210">
        <f t="shared" si="67"/>
        <v>10.985018987009047</v>
      </c>
      <c r="AU52" s="210">
        <f t="shared" si="67"/>
        <v>10.985018987009047</v>
      </c>
      <c r="AV52" s="210">
        <f t="shared" si="67"/>
        <v>10.985018987009047</v>
      </c>
      <c r="AW52" s="210">
        <f t="shared" si="67"/>
        <v>10.985018987009047</v>
      </c>
      <c r="AX52" s="210">
        <f t="shared" si="67"/>
        <v>10.985018987009047</v>
      </c>
      <c r="AY52" s="210">
        <f t="shared" si="67"/>
        <v>10.985018987009047</v>
      </c>
      <c r="AZ52" s="210">
        <f t="shared" si="67"/>
        <v>10.985018987009047</v>
      </c>
      <c r="BA52" s="210">
        <f t="shared" si="67"/>
        <v>10.985018987009047</v>
      </c>
      <c r="BB52" s="210">
        <f t="shared" si="67"/>
        <v>10.985018987009047</v>
      </c>
      <c r="BC52" s="210">
        <f t="shared" si="67"/>
        <v>10.985018987009047</v>
      </c>
      <c r="BD52" s="210">
        <f t="shared" si="67"/>
        <v>10.985018987009047</v>
      </c>
      <c r="BE52" s="210">
        <f t="shared" si="67"/>
        <v>10.985018987009047</v>
      </c>
      <c r="BF52" s="210">
        <f t="shared" si="67"/>
        <v>10.985018987009047</v>
      </c>
      <c r="BG52" s="210">
        <f t="shared" si="67"/>
        <v>10.985018987009047</v>
      </c>
      <c r="BH52" s="210">
        <f t="shared" si="67"/>
        <v>10.985018987009047</v>
      </c>
      <c r="BI52" s="210">
        <f t="shared" si="67"/>
        <v>10.985018987009047</v>
      </c>
      <c r="BJ52" s="210">
        <f t="shared" si="67"/>
        <v>10.985018987009047</v>
      </c>
      <c r="BK52" s="210">
        <f t="shared" si="67"/>
        <v>10.985018987009047</v>
      </c>
      <c r="BL52" s="210">
        <f t="shared" si="67"/>
        <v>10.985018987009047</v>
      </c>
      <c r="BM52" s="210">
        <f t="shared" si="67"/>
        <v>10.985018987009047</v>
      </c>
      <c r="BN52" s="210">
        <f t="shared" si="67"/>
        <v>10.985018987009047</v>
      </c>
      <c r="BO52" s="210">
        <f t="shared" si="67"/>
        <v>10.985018987009047</v>
      </c>
      <c r="BP52" s="210">
        <f t="shared" si="67"/>
        <v>10.985018987009047</v>
      </c>
      <c r="BQ52" s="210">
        <f t="shared" si="67"/>
        <v>10.985018987009047</v>
      </c>
      <c r="BR52" s="210">
        <f t="shared" ref="BR52:DA52" si="68">IF(BR$22&lt;=$E$24,IF(BR$22&lt;=$D$24,IF(BR$22&lt;=$C$24,IF(BR$22&lt;=$B$24,$B118,($C35-$B35)/($C$24-$B$24)),($D35-$C35)/($D$24-$C$24)),($E35-$D35)/($E$24-$D$24)),$F118)</f>
        <v>10.985018987009047</v>
      </c>
      <c r="BS52" s="210">
        <f t="shared" si="68"/>
        <v>10.985018987009047</v>
      </c>
      <c r="BT52" s="210">
        <f t="shared" si="68"/>
        <v>10.985018987009047</v>
      </c>
      <c r="BU52" s="210">
        <f t="shared" si="68"/>
        <v>-13.472193097275246</v>
      </c>
      <c r="BV52" s="210">
        <f t="shared" si="68"/>
        <v>-13.472193097275246</v>
      </c>
      <c r="BW52" s="210">
        <f t="shared" si="68"/>
        <v>-13.472193097275246</v>
      </c>
      <c r="BX52" s="210">
        <f t="shared" si="68"/>
        <v>-13.472193097275246</v>
      </c>
      <c r="BY52" s="210">
        <f t="shared" si="68"/>
        <v>-13.472193097275246</v>
      </c>
      <c r="BZ52" s="210">
        <f t="shared" si="68"/>
        <v>-13.472193097275246</v>
      </c>
      <c r="CA52" s="210">
        <f t="shared" si="68"/>
        <v>-13.472193097275246</v>
      </c>
      <c r="CB52" s="210">
        <f t="shared" si="68"/>
        <v>-13.472193097275246</v>
      </c>
      <c r="CC52" s="210">
        <f t="shared" si="68"/>
        <v>-13.472193097275246</v>
      </c>
      <c r="CD52" s="210">
        <f t="shared" si="68"/>
        <v>-13.472193097275246</v>
      </c>
      <c r="CE52" s="210">
        <f t="shared" si="68"/>
        <v>-13.472193097275246</v>
      </c>
      <c r="CF52" s="210">
        <f t="shared" si="68"/>
        <v>-13.472193097275246</v>
      </c>
      <c r="CG52" s="210">
        <f t="shared" si="68"/>
        <v>-13.472193097275246</v>
      </c>
      <c r="CH52" s="210">
        <f t="shared" si="68"/>
        <v>-13.472193097275246</v>
      </c>
      <c r="CI52" s="210">
        <f t="shared" si="68"/>
        <v>-13.472193097275246</v>
      </c>
      <c r="CJ52" s="210">
        <f t="shared" si="68"/>
        <v>-13.472193097275246</v>
      </c>
      <c r="CK52" s="210">
        <f t="shared" si="68"/>
        <v>-13.472193097275246</v>
      </c>
      <c r="CL52" s="210">
        <f t="shared" si="68"/>
        <v>-13.472193097275246</v>
      </c>
      <c r="CM52" s="210">
        <f t="shared" si="68"/>
        <v>-13.472193097275246</v>
      </c>
      <c r="CN52" s="210">
        <f t="shared" si="68"/>
        <v>-13.472193097275246</v>
      </c>
      <c r="CO52" s="210">
        <f t="shared" si="68"/>
        <v>-13.472193097275246</v>
      </c>
      <c r="CP52" s="210">
        <f t="shared" si="68"/>
        <v>-13.472193097275246</v>
      </c>
      <c r="CQ52" s="210">
        <f t="shared" si="68"/>
        <v>-13.472193097275246</v>
      </c>
      <c r="CR52" s="210">
        <f t="shared" si="68"/>
        <v>-13.472193097275246</v>
      </c>
      <c r="CS52" s="210">
        <f t="shared" si="68"/>
        <v>-13.472193097275246</v>
      </c>
      <c r="CT52" s="210">
        <f t="shared" si="68"/>
        <v>-13.472193097275246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346.97502175622935</v>
      </c>
      <c r="R53" s="210">
        <f t="shared" si="69"/>
        <v>346.97502175622935</v>
      </c>
      <c r="S53" s="210">
        <f t="shared" si="69"/>
        <v>346.97502175622935</v>
      </c>
      <c r="T53" s="210">
        <f t="shared" si="69"/>
        <v>346.97502175622935</v>
      </c>
      <c r="U53" s="210">
        <f t="shared" si="69"/>
        <v>346.97502175622935</v>
      </c>
      <c r="V53" s="210">
        <f t="shared" si="69"/>
        <v>346.97502175622935</v>
      </c>
      <c r="W53" s="210">
        <f t="shared" si="69"/>
        <v>346.97502175622935</v>
      </c>
      <c r="X53" s="210">
        <f t="shared" si="69"/>
        <v>346.97502175622935</v>
      </c>
      <c r="Y53" s="210">
        <f t="shared" si="69"/>
        <v>346.97502175622935</v>
      </c>
      <c r="Z53" s="210">
        <f t="shared" si="69"/>
        <v>346.97502175622935</v>
      </c>
      <c r="AA53" s="210">
        <f t="shared" si="69"/>
        <v>346.97502175622935</v>
      </c>
      <c r="AB53" s="210">
        <f t="shared" si="69"/>
        <v>346.97502175622935</v>
      </c>
      <c r="AC53" s="210">
        <f t="shared" si="69"/>
        <v>346.97502175622935</v>
      </c>
      <c r="AD53" s="210">
        <f t="shared" si="69"/>
        <v>346.97502175622935</v>
      </c>
      <c r="AE53" s="210">
        <f t="shared" si="69"/>
        <v>346.97502175622935</v>
      </c>
      <c r="AF53" s="210">
        <f t="shared" si="69"/>
        <v>346.97502175622935</v>
      </c>
      <c r="AG53" s="210">
        <f t="shared" si="69"/>
        <v>346.97502175622935</v>
      </c>
      <c r="AH53" s="210">
        <f t="shared" si="69"/>
        <v>346.97502175622935</v>
      </c>
      <c r="AI53" s="210">
        <f t="shared" si="69"/>
        <v>346.97502175622935</v>
      </c>
      <c r="AJ53" s="210">
        <f t="shared" si="69"/>
        <v>346.97502175622935</v>
      </c>
      <c r="AK53" s="210">
        <f t="shared" si="69"/>
        <v>346.97502175622935</v>
      </c>
      <c r="AL53" s="210">
        <f t="shared" ref="AL53:BQ53" si="70">IF(AL$22&lt;=$E$24,IF(AL$22&lt;=$D$24,IF(AL$22&lt;=$C$24,IF(AL$22&lt;=$B$24,$B119,($C36-$B36)/($C$24-$B$24)),($D36-$C36)/($D$24-$C$24)),($E36-$D36)/($E$24-$D$24)),$F119)</f>
        <v>346.97502175622935</v>
      </c>
      <c r="AM53" s="210">
        <f t="shared" si="70"/>
        <v>346.97502175622935</v>
      </c>
      <c r="AN53" s="210">
        <f t="shared" si="70"/>
        <v>465.93788635836512</v>
      </c>
      <c r="AO53" s="210">
        <f t="shared" si="70"/>
        <v>465.93788635836512</v>
      </c>
      <c r="AP53" s="210">
        <f t="shared" si="70"/>
        <v>465.93788635836512</v>
      </c>
      <c r="AQ53" s="210">
        <f t="shared" si="70"/>
        <v>465.93788635836512</v>
      </c>
      <c r="AR53" s="210">
        <f t="shared" si="70"/>
        <v>465.93788635836512</v>
      </c>
      <c r="AS53" s="210">
        <f t="shared" si="70"/>
        <v>465.93788635836512</v>
      </c>
      <c r="AT53" s="210">
        <f t="shared" si="70"/>
        <v>465.93788635836512</v>
      </c>
      <c r="AU53" s="210">
        <f t="shared" si="70"/>
        <v>465.93788635836512</v>
      </c>
      <c r="AV53" s="210">
        <f t="shared" si="70"/>
        <v>465.93788635836512</v>
      </c>
      <c r="AW53" s="210">
        <f t="shared" si="70"/>
        <v>465.93788635836512</v>
      </c>
      <c r="AX53" s="210">
        <f t="shared" si="70"/>
        <v>465.93788635836512</v>
      </c>
      <c r="AY53" s="210">
        <f t="shared" si="70"/>
        <v>465.93788635836512</v>
      </c>
      <c r="AZ53" s="210">
        <f t="shared" si="70"/>
        <v>465.93788635836512</v>
      </c>
      <c r="BA53" s="210">
        <f t="shared" si="70"/>
        <v>465.93788635836512</v>
      </c>
      <c r="BB53" s="210">
        <f t="shared" si="70"/>
        <v>465.93788635836512</v>
      </c>
      <c r="BC53" s="210">
        <f t="shared" si="70"/>
        <v>465.93788635836512</v>
      </c>
      <c r="BD53" s="210">
        <f t="shared" si="70"/>
        <v>465.93788635836512</v>
      </c>
      <c r="BE53" s="210">
        <f t="shared" si="70"/>
        <v>465.93788635836512</v>
      </c>
      <c r="BF53" s="210">
        <f t="shared" si="70"/>
        <v>465.93788635836512</v>
      </c>
      <c r="BG53" s="210">
        <f t="shared" si="70"/>
        <v>465.93788635836512</v>
      </c>
      <c r="BH53" s="210">
        <f t="shared" si="70"/>
        <v>465.93788635836512</v>
      </c>
      <c r="BI53" s="210">
        <f t="shared" si="70"/>
        <v>465.93788635836512</v>
      </c>
      <c r="BJ53" s="210">
        <f t="shared" si="70"/>
        <v>465.93788635836512</v>
      </c>
      <c r="BK53" s="210">
        <f t="shared" si="70"/>
        <v>465.93788635836512</v>
      </c>
      <c r="BL53" s="210">
        <f t="shared" si="70"/>
        <v>465.93788635836512</v>
      </c>
      <c r="BM53" s="210">
        <f t="shared" si="70"/>
        <v>465.93788635836512</v>
      </c>
      <c r="BN53" s="210">
        <f t="shared" si="70"/>
        <v>465.93788635836512</v>
      </c>
      <c r="BO53" s="210">
        <f t="shared" si="70"/>
        <v>465.93788635836512</v>
      </c>
      <c r="BP53" s="210">
        <f t="shared" si="70"/>
        <v>465.93788635836512</v>
      </c>
      <c r="BQ53" s="210">
        <f t="shared" si="70"/>
        <v>465.93788635836512</v>
      </c>
      <c r="BR53" s="210">
        <f t="shared" ref="BR53:DA53" si="71">IF(BR$22&lt;=$E$24,IF(BR$22&lt;=$D$24,IF(BR$22&lt;=$C$24,IF(BR$22&lt;=$B$24,$B119,($C36-$B36)/($C$24-$B$24)),($D36-$C36)/($D$24-$C$24)),($E36-$D36)/($E$24-$D$24)),$F119)</f>
        <v>465.93788635836512</v>
      </c>
      <c r="BS53" s="210">
        <f t="shared" si="71"/>
        <v>465.93788635836512</v>
      </c>
      <c r="BT53" s="210">
        <f t="shared" si="71"/>
        <v>465.93788635836512</v>
      </c>
      <c r="BU53" s="210">
        <f t="shared" si="71"/>
        <v>-879.12808746861344</v>
      </c>
      <c r="BV53" s="210">
        <f t="shared" si="71"/>
        <v>-879.12808746861344</v>
      </c>
      <c r="BW53" s="210">
        <f t="shared" si="71"/>
        <v>-879.12808746861344</v>
      </c>
      <c r="BX53" s="210">
        <f t="shared" si="71"/>
        <v>-879.12808746861344</v>
      </c>
      <c r="BY53" s="210">
        <f t="shared" si="71"/>
        <v>-879.12808746861344</v>
      </c>
      <c r="BZ53" s="210">
        <f t="shared" si="71"/>
        <v>-879.12808746861344</v>
      </c>
      <c r="CA53" s="210">
        <f t="shared" si="71"/>
        <v>-879.12808746861344</v>
      </c>
      <c r="CB53" s="210">
        <f t="shared" si="71"/>
        <v>-879.12808746861344</v>
      </c>
      <c r="CC53" s="210">
        <f t="shared" si="71"/>
        <v>-879.12808746861344</v>
      </c>
      <c r="CD53" s="210">
        <f t="shared" si="71"/>
        <v>-879.12808746861344</v>
      </c>
      <c r="CE53" s="210">
        <f t="shared" si="71"/>
        <v>-879.12808746861344</v>
      </c>
      <c r="CF53" s="210">
        <f t="shared" si="71"/>
        <v>-879.12808746861344</v>
      </c>
      <c r="CG53" s="210">
        <f t="shared" si="71"/>
        <v>-879.12808746861344</v>
      </c>
      <c r="CH53" s="210">
        <f t="shared" si="71"/>
        <v>-879.12808746861344</v>
      </c>
      <c r="CI53" s="210">
        <f t="shared" si="71"/>
        <v>-879.12808746861344</v>
      </c>
      <c r="CJ53" s="210">
        <f t="shared" si="71"/>
        <v>-879.12808746861344</v>
      </c>
      <c r="CK53" s="210">
        <f t="shared" si="71"/>
        <v>-879.12808746861344</v>
      </c>
      <c r="CL53" s="210">
        <f t="shared" si="71"/>
        <v>-879.12808746861344</v>
      </c>
      <c r="CM53" s="210">
        <f t="shared" si="71"/>
        <v>-879.12808746861344</v>
      </c>
      <c r="CN53" s="210">
        <f t="shared" si="71"/>
        <v>-879.12808746861344</v>
      </c>
      <c r="CO53" s="210">
        <f t="shared" si="71"/>
        <v>-879.12808746861344</v>
      </c>
      <c r="CP53" s="210">
        <f t="shared" si="71"/>
        <v>-879.12808746861344</v>
      </c>
      <c r="CQ53" s="210">
        <f t="shared" si="71"/>
        <v>-879.12808746861344</v>
      </c>
      <c r="CR53" s="210">
        <f t="shared" si="71"/>
        <v>-879.12808746861344</v>
      </c>
      <c r="CS53" s="210">
        <f t="shared" si="71"/>
        <v>-879.12808746861344</v>
      </c>
      <c r="CT53" s="210">
        <f t="shared" si="71"/>
        <v>-879.12808746861344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3737.4795715132113</v>
      </c>
      <c r="G59" s="204">
        <f t="shared" si="75"/>
        <v>3737.4795715132113</v>
      </c>
      <c r="H59" s="204">
        <f t="shared" si="75"/>
        <v>3737.4795715132113</v>
      </c>
      <c r="I59" s="204">
        <f t="shared" si="75"/>
        <v>3737.4795715132113</v>
      </c>
      <c r="J59" s="204">
        <f t="shared" si="75"/>
        <v>3737.4795715132113</v>
      </c>
      <c r="K59" s="204">
        <f t="shared" si="75"/>
        <v>3737.4795715132113</v>
      </c>
      <c r="L59" s="204">
        <f t="shared" si="75"/>
        <v>3737.4795715132113</v>
      </c>
      <c r="M59" s="204">
        <f t="shared" si="75"/>
        <v>3737.4795715132113</v>
      </c>
      <c r="N59" s="204">
        <f t="shared" si="75"/>
        <v>3737.4795715132113</v>
      </c>
      <c r="O59" s="204">
        <f t="shared" si="75"/>
        <v>3737.4795715132113</v>
      </c>
      <c r="P59" s="204">
        <f t="shared" si="75"/>
        <v>3737.4795715132113</v>
      </c>
      <c r="Q59" s="204">
        <f t="shared" si="75"/>
        <v>3730.0352977907037</v>
      </c>
      <c r="R59" s="204">
        <f t="shared" si="75"/>
        <v>3722.591024068196</v>
      </c>
      <c r="S59" s="204">
        <f t="shared" si="75"/>
        <v>3715.1467503456884</v>
      </c>
      <c r="T59" s="204">
        <f t="shared" si="75"/>
        <v>3707.7024766231807</v>
      </c>
      <c r="U59" s="204">
        <f t="shared" si="75"/>
        <v>3700.258202900673</v>
      </c>
      <c r="V59" s="204">
        <f t="shared" si="75"/>
        <v>3692.8139291781654</v>
      </c>
      <c r="W59" s="204">
        <f t="shared" si="75"/>
        <v>3685.3696554556577</v>
      </c>
      <c r="X59" s="204">
        <f t="shared" si="75"/>
        <v>3677.9253817331505</v>
      </c>
      <c r="Y59" s="204">
        <f t="shared" si="75"/>
        <v>3670.4811080106429</v>
      </c>
      <c r="Z59" s="204">
        <f t="shared" si="75"/>
        <v>3663.0368342881352</v>
      </c>
      <c r="AA59" s="204">
        <f t="shared" si="75"/>
        <v>3655.5925605656275</v>
      </c>
      <c r="AB59" s="204">
        <f t="shared" si="75"/>
        <v>3648.1482868431199</v>
      </c>
      <c r="AC59" s="204">
        <f t="shared" si="75"/>
        <v>3640.7040131206122</v>
      </c>
      <c r="AD59" s="204">
        <f t="shared" si="75"/>
        <v>3633.2597393981046</v>
      </c>
      <c r="AE59" s="204">
        <f t="shared" si="75"/>
        <v>3625.8154656755969</v>
      </c>
      <c r="AF59" s="204">
        <f t="shared" si="75"/>
        <v>3618.3711919530892</v>
      </c>
      <c r="AG59" s="204">
        <f t="shared" si="75"/>
        <v>3610.9269182305816</v>
      </c>
      <c r="AH59" s="204">
        <f t="shared" si="75"/>
        <v>3603.4826445080739</v>
      </c>
      <c r="AI59" s="204">
        <f t="shared" si="75"/>
        <v>3596.0383707855663</v>
      </c>
      <c r="AJ59" s="204">
        <f t="shared" si="75"/>
        <v>3588.5940970630586</v>
      </c>
      <c r="AK59" s="204">
        <f t="shared" si="75"/>
        <v>3581.1498233405509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3573.7055496180433</v>
      </c>
      <c r="AM59" s="204">
        <f t="shared" si="76"/>
        <v>3566.2612758955356</v>
      </c>
      <c r="AN59" s="204">
        <f t="shared" si="76"/>
        <v>3593.0239488992866</v>
      </c>
      <c r="AO59" s="204">
        <f t="shared" si="76"/>
        <v>3653.9935686292952</v>
      </c>
      <c r="AP59" s="204">
        <f t="shared" si="76"/>
        <v>3714.9631883593038</v>
      </c>
      <c r="AQ59" s="204">
        <f t="shared" si="76"/>
        <v>3775.9328080893129</v>
      </c>
      <c r="AR59" s="204">
        <f t="shared" si="76"/>
        <v>3836.9024278193215</v>
      </c>
      <c r="AS59" s="204">
        <f t="shared" si="76"/>
        <v>3897.8720475493301</v>
      </c>
      <c r="AT59" s="204">
        <f t="shared" si="76"/>
        <v>3958.8416672793392</v>
      </c>
      <c r="AU59" s="204">
        <f t="shared" si="76"/>
        <v>4019.8112870093478</v>
      </c>
      <c r="AV59" s="204">
        <f t="shared" si="76"/>
        <v>4080.7809067393564</v>
      </c>
      <c r="AW59" s="204">
        <f t="shared" si="76"/>
        <v>4141.7505264693655</v>
      </c>
      <c r="AX59" s="204">
        <f t="shared" si="76"/>
        <v>4202.7201461993736</v>
      </c>
      <c r="AY59" s="204">
        <f t="shared" si="76"/>
        <v>4263.6897659293827</v>
      </c>
      <c r="AZ59" s="204">
        <f t="shared" si="76"/>
        <v>4324.6593856593918</v>
      </c>
      <c r="BA59" s="204">
        <f t="shared" si="76"/>
        <v>4385.6290053894008</v>
      </c>
      <c r="BB59" s="204">
        <f t="shared" si="76"/>
        <v>4446.598625119409</v>
      </c>
      <c r="BC59" s="204">
        <f t="shared" si="76"/>
        <v>4507.5682448494181</v>
      </c>
      <c r="BD59" s="204">
        <f t="shared" si="76"/>
        <v>4568.5378645794262</v>
      </c>
      <c r="BE59" s="204">
        <f t="shared" si="76"/>
        <v>4629.5074843094353</v>
      </c>
      <c r="BF59" s="204">
        <f t="shared" si="76"/>
        <v>4690.4771040394444</v>
      </c>
      <c r="BG59" s="204">
        <f t="shared" si="76"/>
        <v>4751.4467237694535</v>
      </c>
      <c r="BH59" s="204">
        <f t="shared" si="76"/>
        <v>4812.4163434994616</v>
      </c>
      <c r="BI59" s="204">
        <f t="shared" si="76"/>
        <v>4873.3859632294707</v>
      </c>
      <c r="BJ59" s="204">
        <f t="shared" si="76"/>
        <v>4934.3555829594789</v>
      </c>
      <c r="BK59" s="204">
        <f t="shared" si="76"/>
        <v>4995.3252026894879</v>
      </c>
      <c r="BL59" s="204">
        <f t="shared" si="76"/>
        <v>5056.294822419497</v>
      </c>
      <c r="BM59" s="204">
        <f t="shared" si="76"/>
        <v>5117.2644421495061</v>
      </c>
      <c r="BN59" s="204">
        <f t="shared" si="76"/>
        <v>5178.2340618795142</v>
      </c>
      <c r="BO59" s="204">
        <f t="shared" si="76"/>
        <v>5239.2036816095233</v>
      </c>
      <c r="BP59" s="204">
        <f t="shared" si="76"/>
        <v>5300.1733013395315</v>
      </c>
      <c r="BQ59" s="204">
        <f t="shared" si="76"/>
        <v>5361.1429210695405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5422.1125407995496</v>
      </c>
      <c r="BS59" s="204">
        <f t="shared" si="77"/>
        <v>5483.0821605295587</v>
      </c>
      <c r="BT59" s="204">
        <f t="shared" si="77"/>
        <v>5544.0517802595668</v>
      </c>
      <c r="BU59" s="204">
        <f t="shared" si="77"/>
        <v>5681.8573524780522</v>
      </c>
      <c r="BV59" s="204">
        <f t="shared" si="77"/>
        <v>5819.6629246965385</v>
      </c>
      <c r="BW59" s="204">
        <f t="shared" si="77"/>
        <v>5957.4684969150239</v>
      </c>
      <c r="BX59" s="204">
        <f t="shared" si="77"/>
        <v>6095.2740691335093</v>
      </c>
      <c r="BY59" s="204">
        <f t="shared" si="77"/>
        <v>6233.0796413519947</v>
      </c>
      <c r="BZ59" s="204">
        <f t="shared" si="77"/>
        <v>6370.885213570481</v>
      </c>
      <c r="CA59" s="204">
        <f t="shared" si="77"/>
        <v>6508.6907857889664</v>
      </c>
      <c r="CB59" s="204">
        <f t="shared" si="77"/>
        <v>6646.4963580074527</v>
      </c>
      <c r="CC59" s="204">
        <f t="shared" si="77"/>
        <v>6784.3019302259381</v>
      </c>
      <c r="CD59" s="204">
        <f t="shared" si="77"/>
        <v>6922.1075024444235</v>
      </c>
      <c r="CE59" s="204">
        <f t="shared" si="77"/>
        <v>7059.9130746629089</v>
      </c>
      <c r="CF59" s="204">
        <f t="shared" si="77"/>
        <v>7197.7186468813952</v>
      </c>
      <c r="CG59" s="204">
        <f t="shared" si="77"/>
        <v>7335.5242190998806</v>
      </c>
      <c r="CH59" s="204">
        <f t="shared" si="77"/>
        <v>7473.3297913183669</v>
      </c>
      <c r="CI59" s="204">
        <f t="shared" si="77"/>
        <v>7611.1353635368523</v>
      </c>
      <c r="CJ59" s="204">
        <f t="shared" si="77"/>
        <v>7748.9409357553377</v>
      </c>
      <c r="CK59" s="204">
        <f t="shared" si="77"/>
        <v>7886.7465079738231</v>
      </c>
      <c r="CL59" s="204">
        <f t="shared" si="77"/>
        <v>8024.5520801923085</v>
      </c>
      <c r="CM59" s="204">
        <f t="shared" si="77"/>
        <v>8162.3576524107948</v>
      </c>
      <c r="CN59" s="204">
        <f t="shared" si="77"/>
        <v>8300.1632246292793</v>
      </c>
      <c r="CO59" s="204">
        <f t="shared" si="77"/>
        <v>8437.9687968477665</v>
      </c>
      <c r="CP59" s="204">
        <f t="shared" si="77"/>
        <v>8575.7743690662519</v>
      </c>
      <c r="CQ59" s="204">
        <f t="shared" si="77"/>
        <v>8713.5799412847373</v>
      </c>
      <c r="CR59" s="204">
        <f t="shared" si="77"/>
        <v>8851.3855135032227</v>
      </c>
      <c r="CS59" s="204">
        <f t="shared" si="77"/>
        <v>8989.1910857217081</v>
      </c>
      <c r="CT59" s="204">
        <f t="shared" si="77"/>
        <v>9126.9966579401953</v>
      </c>
      <c r="CU59" s="204">
        <f t="shared" si="77"/>
        <v>9249.0794440494374</v>
      </c>
      <c r="CV59" s="204">
        <f t="shared" si="77"/>
        <v>9355.439444049438</v>
      </c>
      <c r="CW59" s="204">
        <f t="shared" si="77"/>
        <v>9461.7994440494367</v>
      </c>
      <c r="CX59" s="204">
        <f t="shared" si="77"/>
        <v>9568.1594440494373</v>
      </c>
      <c r="CY59" s="204">
        <f t="shared" si="77"/>
        <v>9674.5194440494379</v>
      </c>
      <c r="CZ59" s="204">
        <f t="shared" si="77"/>
        <v>9780.8794440494366</v>
      </c>
      <c r="DA59" s="204">
        <f t="shared" si="77"/>
        <v>9887.2394440494372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3775.9476653512538</v>
      </c>
      <c r="G60" s="204">
        <f t="shared" si="78"/>
        <v>3435.6876653512545</v>
      </c>
      <c r="H60" s="204">
        <f t="shared" si="78"/>
        <v>3095.4276653512543</v>
      </c>
      <c r="I60" s="204">
        <f t="shared" si="78"/>
        <v>2755.1676653512541</v>
      </c>
      <c r="J60" s="204">
        <f t="shared" si="78"/>
        <v>2414.9076653512539</v>
      </c>
      <c r="K60" s="204">
        <f t="shared" si="78"/>
        <v>2074.6476653512541</v>
      </c>
      <c r="L60" s="204">
        <f t="shared" si="78"/>
        <v>1734.3876653512541</v>
      </c>
      <c r="M60" s="204">
        <f t="shared" si="78"/>
        <v>1394.1276653512541</v>
      </c>
      <c r="N60" s="204">
        <f t="shared" si="78"/>
        <v>1053.8676653512541</v>
      </c>
      <c r="O60" s="204">
        <f t="shared" si="78"/>
        <v>713.60766535125413</v>
      </c>
      <c r="P60" s="204">
        <f t="shared" si="78"/>
        <v>373.34766535125414</v>
      </c>
      <c r="Q60" s="204">
        <f t="shared" si="78"/>
        <v>366.99281147293493</v>
      </c>
      <c r="R60" s="204">
        <f t="shared" si="78"/>
        <v>360.63795759461573</v>
      </c>
      <c r="S60" s="204">
        <f t="shared" si="78"/>
        <v>354.28310371629647</v>
      </c>
      <c r="T60" s="204">
        <f t="shared" si="78"/>
        <v>347.92824983797726</v>
      </c>
      <c r="U60" s="204">
        <f t="shared" si="78"/>
        <v>341.57339595965806</v>
      </c>
      <c r="V60" s="204">
        <f t="shared" si="78"/>
        <v>335.2185420813388</v>
      </c>
      <c r="W60" s="204">
        <f t="shared" si="78"/>
        <v>328.86368820301959</v>
      </c>
      <c r="X60" s="204">
        <f t="shared" si="78"/>
        <v>322.50883432470039</v>
      </c>
      <c r="Y60" s="204">
        <f t="shared" si="78"/>
        <v>316.15398044638118</v>
      </c>
      <c r="Z60" s="204">
        <f t="shared" si="78"/>
        <v>309.79912656806198</v>
      </c>
      <c r="AA60" s="204">
        <f t="shared" si="78"/>
        <v>303.44427268974272</v>
      </c>
      <c r="AB60" s="204">
        <f t="shared" si="78"/>
        <v>297.08941881142351</v>
      </c>
      <c r="AC60" s="204">
        <f t="shared" si="78"/>
        <v>290.73456493310431</v>
      </c>
      <c r="AD60" s="204">
        <f t="shared" si="78"/>
        <v>284.37971105478505</v>
      </c>
      <c r="AE60" s="204">
        <f t="shared" si="78"/>
        <v>278.02485717646584</v>
      </c>
      <c r="AF60" s="204">
        <f t="shared" si="78"/>
        <v>271.67000329814664</v>
      </c>
      <c r="AG60" s="204">
        <f t="shared" si="78"/>
        <v>265.31514941982743</v>
      </c>
      <c r="AH60" s="204">
        <f t="shared" si="78"/>
        <v>258.96029554150823</v>
      </c>
      <c r="AI60" s="204">
        <f t="shared" si="78"/>
        <v>252.60544166318897</v>
      </c>
      <c r="AJ60" s="204">
        <f t="shared" si="78"/>
        <v>246.25058778486977</v>
      </c>
      <c r="AK60" s="204">
        <f t="shared" si="78"/>
        <v>239.89573390655056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233.54088002823133</v>
      </c>
      <c r="AM60" s="204">
        <f t="shared" si="79"/>
        <v>227.1860261499121</v>
      </c>
      <c r="AN60" s="204">
        <f t="shared" si="79"/>
        <v>220.5623130690486</v>
      </c>
      <c r="AO60" s="204">
        <f t="shared" si="79"/>
        <v>213.66974078564084</v>
      </c>
      <c r="AP60" s="204">
        <f t="shared" si="79"/>
        <v>206.77716850223308</v>
      </c>
      <c r="AQ60" s="204">
        <f t="shared" si="79"/>
        <v>199.88459621882529</v>
      </c>
      <c r="AR60" s="204">
        <f t="shared" si="79"/>
        <v>192.99202393541754</v>
      </c>
      <c r="AS60" s="204">
        <f t="shared" si="79"/>
        <v>186.09945165200975</v>
      </c>
      <c r="AT60" s="204">
        <f t="shared" si="79"/>
        <v>179.20687936860199</v>
      </c>
      <c r="AU60" s="204">
        <f t="shared" si="79"/>
        <v>172.31430708519423</v>
      </c>
      <c r="AV60" s="204">
        <f t="shared" si="79"/>
        <v>165.42173480178644</v>
      </c>
      <c r="AW60" s="204">
        <f t="shared" si="79"/>
        <v>158.52916251837868</v>
      </c>
      <c r="AX60" s="204">
        <f t="shared" si="79"/>
        <v>151.63659023497092</v>
      </c>
      <c r="AY60" s="204">
        <f t="shared" si="79"/>
        <v>144.74401795156314</v>
      </c>
      <c r="AZ60" s="204">
        <f t="shared" si="79"/>
        <v>137.85144566815538</v>
      </c>
      <c r="BA60" s="204">
        <f t="shared" si="79"/>
        <v>130.95887338474762</v>
      </c>
      <c r="BB60" s="204">
        <f t="shared" si="79"/>
        <v>124.06630110133985</v>
      </c>
      <c r="BC60" s="204">
        <f t="shared" si="79"/>
        <v>117.17372881793207</v>
      </c>
      <c r="BD60" s="204">
        <f t="shared" si="79"/>
        <v>110.28115653452431</v>
      </c>
      <c r="BE60" s="204">
        <f t="shared" si="79"/>
        <v>103.38858425111654</v>
      </c>
      <c r="BF60" s="204">
        <f t="shared" si="79"/>
        <v>96.496011967708768</v>
      </c>
      <c r="BG60" s="204">
        <f t="shared" si="79"/>
        <v>89.603439684301009</v>
      </c>
      <c r="BH60" s="204">
        <f t="shared" si="79"/>
        <v>82.710867400893221</v>
      </c>
      <c r="BI60" s="204">
        <f t="shared" si="79"/>
        <v>75.818295117485462</v>
      </c>
      <c r="BJ60" s="204">
        <f t="shared" si="79"/>
        <v>68.925722834077703</v>
      </c>
      <c r="BK60" s="204">
        <f t="shared" si="79"/>
        <v>62.033150550669916</v>
      </c>
      <c r="BL60" s="204">
        <f t="shared" si="79"/>
        <v>55.140578267262157</v>
      </c>
      <c r="BM60" s="204">
        <f t="shared" si="79"/>
        <v>48.248005983854398</v>
      </c>
      <c r="BN60" s="204">
        <f t="shared" si="79"/>
        <v>41.355433700446611</v>
      </c>
      <c r="BO60" s="204">
        <f t="shared" si="79"/>
        <v>34.462861417038852</v>
      </c>
      <c r="BP60" s="204">
        <f t="shared" si="79"/>
        <v>27.570289133631093</v>
      </c>
      <c r="BQ60" s="204">
        <f t="shared" si="79"/>
        <v>20.677716850223305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13.785144566815546</v>
      </c>
      <c r="BS60" s="204">
        <f t="shared" si="80"/>
        <v>6.8925722834077874</v>
      </c>
      <c r="BT60" s="204">
        <f t="shared" si="80"/>
        <v>0</v>
      </c>
      <c r="BU60" s="204">
        <f t="shared" si="80"/>
        <v>1020.0139989219171</v>
      </c>
      <c r="BV60" s="204">
        <f t="shared" si="80"/>
        <v>2040.0279978438341</v>
      </c>
      <c r="BW60" s="204">
        <f t="shared" si="80"/>
        <v>3060.0419967657513</v>
      </c>
      <c r="BX60" s="204">
        <f t="shared" si="80"/>
        <v>4080.0559956876682</v>
      </c>
      <c r="BY60" s="204">
        <f t="shared" si="80"/>
        <v>5100.0699946095856</v>
      </c>
      <c r="BZ60" s="204">
        <f t="shared" si="80"/>
        <v>6120.0839935315025</v>
      </c>
      <c r="CA60" s="204">
        <f t="shared" si="80"/>
        <v>7140.0979924534195</v>
      </c>
      <c r="CB60" s="204">
        <f t="shared" si="80"/>
        <v>8160.1119913753364</v>
      </c>
      <c r="CC60" s="204">
        <f t="shared" si="80"/>
        <v>9180.1259902972542</v>
      </c>
      <c r="CD60" s="204">
        <f t="shared" si="80"/>
        <v>10200.139989219171</v>
      </c>
      <c r="CE60" s="204">
        <f t="shared" si="80"/>
        <v>11220.153988141088</v>
      </c>
      <c r="CF60" s="204">
        <f t="shared" si="80"/>
        <v>12240.167987063005</v>
      </c>
      <c r="CG60" s="204">
        <f t="shared" si="80"/>
        <v>13260.181985984922</v>
      </c>
      <c r="CH60" s="204">
        <f t="shared" si="80"/>
        <v>14280.195984906839</v>
      </c>
      <c r="CI60" s="204">
        <f t="shared" si="80"/>
        <v>15300.209983828756</v>
      </c>
      <c r="CJ60" s="204">
        <f t="shared" si="80"/>
        <v>16320.223982750673</v>
      </c>
      <c r="CK60" s="204">
        <f t="shared" si="80"/>
        <v>17340.237981672592</v>
      </c>
      <c r="CL60" s="204">
        <f t="shared" si="80"/>
        <v>18360.251980594508</v>
      </c>
      <c r="CM60" s="204">
        <f t="shared" si="80"/>
        <v>19380.265979516425</v>
      </c>
      <c r="CN60" s="204">
        <f t="shared" si="80"/>
        <v>20400.279978438342</v>
      </c>
      <c r="CO60" s="204">
        <f t="shared" si="80"/>
        <v>21420.293977360259</v>
      </c>
      <c r="CP60" s="204">
        <f t="shared" si="80"/>
        <v>22440.307976282176</v>
      </c>
      <c r="CQ60" s="204">
        <f t="shared" si="80"/>
        <v>23460.321975204093</v>
      </c>
      <c r="CR60" s="204">
        <f t="shared" si="80"/>
        <v>24480.33597412601</v>
      </c>
      <c r="CS60" s="204">
        <f t="shared" si="80"/>
        <v>25500.349973047927</v>
      </c>
      <c r="CT60" s="204">
        <f t="shared" si="80"/>
        <v>26520.363971969844</v>
      </c>
      <c r="CU60" s="204">
        <f t="shared" si="80"/>
        <v>27392.800971430803</v>
      </c>
      <c r="CV60" s="204">
        <f t="shared" si="80"/>
        <v>28117.660971430803</v>
      </c>
      <c r="CW60" s="204">
        <f t="shared" si="80"/>
        <v>28842.520971430804</v>
      </c>
      <c r="CX60" s="204">
        <f t="shared" si="80"/>
        <v>29567.380971430801</v>
      </c>
      <c r="CY60" s="204">
        <f t="shared" si="80"/>
        <v>30292.240971430801</v>
      </c>
      <c r="CZ60" s="204">
        <f t="shared" si="80"/>
        <v>31017.100971430802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31741.960971430803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1102.7158118769594</v>
      </c>
      <c r="G61" s="204">
        <f t="shared" si="81"/>
        <v>1102.7158118769594</v>
      </c>
      <c r="H61" s="204">
        <f t="shared" si="81"/>
        <v>1102.7158118769594</v>
      </c>
      <c r="I61" s="204">
        <f t="shared" si="81"/>
        <v>1102.7158118769594</v>
      </c>
      <c r="J61" s="204">
        <f t="shared" si="81"/>
        <v>1102.7158118769594</v>
      </c>
      <c r="K61" s="204">
        <f t="shared" si="81"/>
        <v>1102.7158118769594</v>
      </c>
      <c r="L61" s="204">
        <f t="shared" si="81"/>
        <v>1102.7158118769594</v>
      </c>
      <c r="M61" s="204">
        <f t="shared" si="81"/>
        <v>1102.7158118769594</v>
      </c>
      <c r="N61" s="204">
        <f t="shared" si="81"/>
        <v>1102.7158118769594</v>
      </c>
      <c r="O61" s="204">
        <f t="shared" si="81"/>
        <v>1102.7158118769594</v>
      </c>
      <c r="P61" s="204">
        <f t="shared" si="81"/>
        <v>1102.7158118769594</v>
      </c>
      <c r="Q61" s="204">
        <f t="shared" si="81"/>
        <v>1112.9291245526319</v>
      </c>
      <c r="R61" s="204">
        <f t="shared" si="81"/>
        <v>1123.1424372283045</v>
      </c>
      <c r="S61" s="204">
        <f t="shared" si="81"/>
        <v>1133.3557499039769</v>
      </c>
      <c r="T61" s="204">
        <f t="shared" si="81"/>
        <v>1143.5690625796494</v>
      </c>
      <c r="U61" s="204">
        <f t="shared" si="81"/>
        <v>1153.782375255322</v>
      </c>
      <c r="V61" s="204">
        <f t="shared" si="81"/>
        <v>1163.9956879309946</v>
      </c>
      <c r="W61" s="204">
        <f t="shared" si="81"/>
        <v>1174.2090006066669</v>
      </c>
      <c r="X61" s="204">
        <f t="shared" si="81"/>
        <v>1184.4223132823395</v>
      </c>
      <c r="Y61" s="204">
        <f t="shared" si="81"/>
        <v>1194.635625958012</v>
      </c>
      <c r="Z61" s="204">
        <f t="shared" si="81"/>
        <v>1204.8489386336846</v>
      </c>
      <c r="AA61" s="204">
        <f t="shared" si="81"/>
        <v>1215.0622513093572</v>
      </c>
      <c r="AB61" s="204">
        <f t="shared" si="81"/>
        <v>1225.2755639850297</v>
      </c>
      <c r="AC61" s="204">
        <f t="shared" si="81"/>
        <v>1235.4888766607021</v>
      </c>
      <c r="AD61" s="204">
        <f t="shared" si="81"/>
        <v>1245.7021893363747</v>
      </c>
      <c r="AE61" s="204">
        <f t="shared" si="81"/>
        <v>1255.9155020120472</v>
      </c>
      <c r="AF61" s="204">
        <f t="shared" si="81"/>
        <v>1266.1288146877198</v>
      </c>
      <c r="AG61" s="204">
        <f t="shared" si="81"/>
        <v>1276.3421273633921</v>
      </c>
      <c r="AH61" s="204">
        <f t="shared" si="81"/>
        <v>1286.5554400390647</v>
      </c>
      <c r="AI61" s="204">
        <f t="shared" si="81"/>
        <v>1296.7687527147373</v>
      </c>
      <c r="AJ61" s="204">
        <f t="shared" si="81"/>
        <v>1306.9820653904098</v>
      </c>
      <c r="AK61" s="204">
        <f t="shared" si="81"/>
        <v>1317.1953780660824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1327.4086907417548</v>
      </c>
      <c r="AM61" s="204">
        <f t="shared" si="82"/>
        <v>1337.6220034174273</v>
      </c>
      <c r="AN61" s="204">
        <f t="shared" si="82"/>
        <v>1383.0017515433933</v>
      </c>
      <c r="AO61" s="204">
        <f t="shared" si="82"/>
        <v>1463.5479351196532</v>
      </c>
      <c r="AP61" s="204">
        <f t="shared" si="82"/>
        <v>1544.0941186959126</v>
      </c>
      <c r="AQ61" s="204">
        <f t="shared" si="82"/>
        <v>1624.6403022721724</v>
      </c>
      <c r="AR61" s="204">
        <f t="shared" si="82"/>
        <v>1705.1864858484319</v>
      </c>
      <c r="AS61" s="204">
        <f t="shared" si="82"/>
        <v>1785.7326694246917</v>
      </c>
      <c r="AT61" s="204">
        <f t="shared" si="82"/>
        <v>1866.2788530009511</v>
      </c>
      <c r="AU61" s="204">
        <f t="shared" si="82"/>
        <v>1946.825036577211</v>
      </c>
      <c r="AV61" s="204">
        <f t="shared" si="82"/>
        <v>2027.3712201534704</v>
      </c>
      <c r="AW61" s="204">
        <f t="shared" si="82"/>
        <v>2107.9174037297303</v>
      </c>
      <c r="AX61" s="204">
        <f t="shared" si="82"/>
        <v>2188.4635873059897</v>
      </c>
      <c r="AY61" s="204">
        <f t="shared" si="82"/>
        <v>2269.0097708822495</v>
      </c>
      <c r="AZ61" s="204">
        <f t="shared" si="82"/>
        <v>2349.5559544585089</v>
      </c>
      <c r="BA61" s="204">
        <f t="shared" si="82"/>
        <v>2430.1021380347684</v>
      </c>
      <c r="BB61" s="204">
        <f t="shared" si="82"/>
        <v>2510.6483216110282</v>
      </c>
      <c r="BC61" s="204">
        <f t="shared" si="82"/>
        <v>2591.1945051872881</v>
      </c>
      <c r="BD61" s="204">
        <f t="shared" si="82"/>
        <v>2671.740688763548</v>
      </c>
      <c r="BE61" s="204">
        <f t="shared" si="82"/>
        <v>2752.2868723398069</v>
      </c>
      <c r="BF61" s="204">
        <f t="shared" si="82"/>
        <v>2832.8330559160668</v>
      </c>
      <c r="BG61" s="204">
        <f t="shared" si="82"/>
        <v>2913.3792394923266</v>
      </c>
      <c r="BH61" s="204">
        <f t="shared" si="82"/>
        <v>2993.9254230685865</v>
      </c>
      <c r="BI61" s="204">
        <f t="shared" si="82"/>
        <v>3074.4716066448455</v>
      </c>
      <c r="BJ61" s="204">
        <f t="shared" si="82"/>
        <v>3155.0177902211053</v>
      </c>
      <c r="BK61" s="204">
        <f t="shared" si="82"/>
        <v>3235.5639737973652</v>
      </c>
      <c r="BL61" s="204">
        <f t="shared" si="82"/>
        <v>3316.110157373625</v>
      </c>
      <c r="BM61" s="204">
        <f t="shared" si="82"/>
        <v>3396.656340949884</v>
      </c>
      <c r="BN61" s="204">
        <f t="shared" si="82"/>
        <v>3477.2025245261439</v>
      </c>
      <c r="BO61" s="204">
        <f t="shared" si="82"/>
        <v>3557.7487081024037</v>
      </c>
      <c r="BP61" s="204">
        <f t="shared" si="82"/>
        <v>3638.2948916786636</v>
      </c>
      <c r="BQ61" s="204">
        <f t="shared" si="82"/>
        <v>3718.8410752549225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3799.3872588311824</v>
      </c>
      <c r="BS61" s="204">
        <f t="shared" si="83"/>
        <v>3879.9334424074423</v>
      </c>
      <c r="BT61" s="204">
        <f t="shared" si="83"/>
        <v>3960.4796259837021</v>
      </c>
      <c r="BU61" s="204">
        <f t="shared" si="83"/>
        <v>4085.6002923216497</v>
      </c>
      <c r="BV61" s="204">
        <f t="shared" si="83"/>
        <v>4210.7209586595973</v>
      </c>
      <c r="BW61" s="204">
        <f t="shared" si="83"/>
        <v>4335.8416249975453</v>
      </c>
      <c r="BX61" s="204">
        <f t="shared" si="83"/>
        <v>4460.9622913354924</v>
      </c>
      <c r="BY61" s="204">
        <f t="shared" si="83"/>
        <v>4586.0829576734404</v>
      </c>
      <c r="BZ61" s="204">
        <f t="shared" si="83"/>
        <v>4711.2036240113875</v>
      </c>
      <c r="CA61" s="204">
        <f t="shared" si="83"/>
        <v>4836.3242903493356</v>
      </c>
      <c r="CB61" s="204">
        <f t="shared" si="83"/>
        <v>4961.4449566872827</v>
      </c>
      <c r="CC61" s="204">
        <f t="shared" si="83"/>
        <v>5086.5656230252307</v>
      </c>
      <c r="CD61" s="204">
        <f t="shared" si="83"/>
        <v>5211.6862893631778</v>
      </c>
      <c r="CE61" s="204">
        <f t="shared" si="83"/>
        <v>5336.8069557011258</v>
      </c>
      <c r="CF61" s="204">
        <f t="shared" si="83"/>
        <v>5461.927622039073</v>
      </c>
      <c r="CG61" s="204">
        <f t="shared" si="83"/>
        <v>5587.048288377021</v>
      </c>
      <c r="CH61" s="204">
        <f t="shared" si="83"/>
        <v>5712.168954714969</v>
      </c>
      <c r="CI61" s="204">
        <f t="shared" si="83"/>
        <v>5837.2896210529161</v>
      </c>
      <c r="CJ61" s="204">
        <f t="shared" si="83"/>
        <v>5962.4102873908632</v>
      </c>
      <c r="CK61" s="204">
        <f t="shared" si="83"/>
        <v>6087.5309537288113</v>
      </c>
      <c r="CL61" s="204">
        <f t="shared" si="83"/>
        <v>6212.6516200667593</v>
      </c>
      <c r="CM61" s="204">
        <f t="shared" si="83"/>
        <v>6337.7722864047064</v>
      </c>
      <c r="CN61" s="204">
        <f t="shared" si="83"/>
        <v>6462.8929527426535</v>
      </c>
      <c r="CO61" s="204">
        <f t="shared" si="83"/>
        <v>6588.0136190806015</v>
      </c>
      <c r="CP61" s="204">
        <f t="shared" si="83"/>
        <v>6713.1342854185496</v>
      </c>
      <c r="CQ61" s="204">
        <f t="shared" si="83"/>
        <v>6838.2549517564967</v>
      </c>
      <c r="CR61" s="204">
        <f t="shared" si="83"/>
        <v>6963.3756180944447</v>
      </c>
      <c r="CS61" s="204">
        <f t="shared" si="83"/>
        <v>7088.4962844323927</v>
      </c>
      <c r="CT61" s="204">
        <f t="shared" si="83"/>
        <v>7213.6169507703398</v>
      </c>
      <c r="CU61" s="204">
        <f t="shared" si="83"/>
        <v>7280.3927839393136</v>
      </c>
      <c r="CV61" s="204">
        <f t="shared" si="83"/>
        <v>7288.8237839393132</v>
      </c>
      <c r="CW61" s="204">
        <f t="shared" si="83"/>
        <v>7297.2547839393137</v>
      </c>
      <c r="CX61" s="204">
        <f t="shared" si="83"/>
        <v>7305.6857839393133</v>
      </c>
      <c r="CY61" s="204">
        <f t="shared" si="83"/>
        <v>7314.1167839393138</v>
      </c>
      <c r="CZ61" s="204">
        <f t="shared" si="83"/>
        <v>7322.5477839393134</v>
      </c>
      <c r="DA61" s="204">
        <f t="shared" si="83"/>
        <v>7330.978783939313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1400.053745067203</v>
      </c>
      <c r="G63" s="204">
        <f t="shared" si="87"/>
        <v>1400.053745067203</v>
      </c>
      <c r="H63" s="204">
        <f t="shared" si="87"/>
        <v>1400.053745067203</v>
      </c>
      <c r="I63" s="204">
        <f t="shared" si="87"/>
        <v>1400.053745067203</v>
      </c>
      <c r="J63" s="204">
        <f t="shared" si="87"/>
        <v>1400.053745067203</v>
      </c>
      <c r="K63" s="204">
        <f t="shared" si="87"/>
        <v>1400.053745067203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1400.053745067203</v>
      </c>
      <c r="M63" s="204">
        <f t="shared" si="87"/>
        <v>1400.053745067203</v>
      </c>
      <c r="N63" s="204">
        <f t="shared" si="87"/>
        <v>1400.053745067203</v>
      </c>
      <c r="O63" s="204">
        <f t="shared" si="87"/>
        <v>1400.053745067203</v>
      </c>
      <c r="P63" s="204">
        <f t="shared" si="87"/>
        <v>1400.053745067203</v>
      </c>
      <c r="Q63" s="204">
        <f t="shared" si="87"/>
        <v>1594.6711450907289</v>
      </c>
      <c r="R63" s="204">
        <f t="shared" si="87"/>
        <v>1789.2885451142552</v>
      </c>
      <c r="S63" s="204">
        <f t="shared" si="87"/>
        <v>1983.9059451377811</v>
      </c>
      <c r="T63" s="204">
        <f t="shared" si="87"/>
        <v>2178.5233451613071</v>
      </c>
      <c r="U63" s="204">
        <f t="shared" si="87"/>
        <v>2373.1407451848336</v>
      </c>
      <c r="V63" s="204">
        <f t="shared" si="87"/>
        <v>2567.7581452083596</v>
      </c>
      <c r="W63" s="204">
        <f t="shared" si="87"/>
        <v>2762.3755452318856</v>
      </c>
      <c r="X63" s="204">
        <f t="shared" si="87"/>
        <v>2956.9929452554115</v>
      </c>
      <c r="Y63" s="204">
        <f t="shared" si="87"/>
        <v>3151.6103452789375</v>
      </c>
      <c r="Z63" s="204">
        <f t="shared" si="87"/>
        <v>3346.2277453024635</v>
      </c>
      <c r="AA63" s="204">
        <f t="shared" si="87"/>
        <v>3540.8451453259895</v>
      </c>
      <c r="AB63" s="204">
        <f t="shared" si="87"/>
        <v>3735.4625453495155</v>
      </c>
      <c r="AC63" s="204">
        <f t="shared" si="87"/>
        <v>3930.0799453730415</v>
      </c>
      <c r="AD63" s="204">
        <f t="shared" si="87"/>
        <v>4124.6973453965684</v>
      </c>
      <c r="AE63" s="204">
        <f t="shared" si="87"/>
        <v>4319.3147454200944</v>
      </c>
      <c r="AF63" s="204">
        <f t="shared" si="87"/>
        <v>4513.9321454436204</v>
      </c>
      <c r="AG63" s="204">
        <f t="shared" si="87"/>
        <v>4708.5495454671463</v>
      </c>
      <c r="AH63" s="204">
        <f t="shared" si="87"/>
        <v>4903.1669454906723</v>
      </c>
      <c r="AI63" s="204">
        <f t="shared" si="87"/>
        <v>5097.7843455141983</v>
      </c>
      <c r="AJ63" s="204">
        <f t="shared" si="87"/>
        <v>5292.4017455377243</v>
      </c>
      <c r="AK63" s="204">
        <f t="shared" si="87"/>
        <v>5487.0191455612503</v>
      </c>
      <c r="AL63" s="204">
        <f t="shared" si="87"/>
        <v>5681.6365455847763</v>
      </c>
      <c r="AM63" s="204">
        <f t="shared" si="87"/>
        <v>5876.2539456083023</v>
      </c>
      <c r="AN63" s="204">
        <f t="shared" si="87"/>
        <v>6130.5601254087978</v>
      </c>
      <c r="AO63" s="204">
        <f t="shared" si="87"/>
        <v>6444.555084986263</v>
      </c>
      <c r="AP63" s="204">
        <f t="shared" si="87"/>
        <v>6758.5500445637281</v>
      </c>
      <c r="AQ63" s="204">
        <f t="shared" si="87"/>
        <v>7072.5450041411923</v>
      </c>
      <c r="AR63" s="204">
        <f t="shared" si="87"/>
        <v>7386.5399637186574</v>
      </c>
      <c r="AS63" s="204">
        <f t="shared" si="87"/>
        <v>7700.5349232961225</v>
      </c>
      <c r="AT63" s="204">
        <f t="shared" si="87"/>
        <v>8014.5298828735877</v>
      </c>
      <c r="AU63" s="204">
        <f t="shared" si="87"/>
        <v>8328.5248424510519</v>
      </c>
      <c r="AV63" s="204">
        <f t="shared" si="87"/>
        <v>8642.519802028517</v>
      </c>
      <c r="AW63" s="204">
        <f t="shared" si="87"/>
        <v>8956.5147616059821</v>
      </c>
      <c r="AX63" s="204">
        <f t="shared" si="87"/>
        <v>9270.5097211834473</v>
      </c>
      <c r="AY63" s="204">
        <f t="shared" si="87"/>
        <v>9584.5046807609124</v>
      </c>
      <c r="AZ63" s="204">
        <f t="shared" si="87"/>
        <v>9898.4996403383775</v>
      </c>
      <c r="BA63" s="204">
        <f t="shared" si="87"/>
        <v>10212.494599915841</v>
      </c>
      <c r="BB63" s="204">
        <f t="shared" si="87"/>
        <v>10526.489559493308</v>
      </c>
      <c r="BC63" s="204">
        <f t="shared" si="87"/>
        <v>10840.484519070771</v>
      </c>
      <c r="BD63" s="204">
        <f t="shared" si="87"/>
        <v>11154.479478648238</v>
      </c>
      <c r="BE63" s="204">
        <f t="shared" si="87"/>
        <v>11468.474438225701</v>
      </c>
      <c r="BF63" s="204">
        <f t="shared" si="87"/>
        <v>11782.469397803168</v>
      </c>
      <c r="BG63" s="204">
        <f t="shared" si="87"/>
        <v>12096.464357380632</v>
      </c>
      <c r="BH63" s="204">
        <f t="shared" si="87"/>
        <v>12410.459316958097</v>
      </c>
      <c r="BI63" s="204">
        <f t="shared" si="87"/>
        <v>12724.454276535562</v>
      </c>
      <c r="BJ63" s="204">
        <f t="shared" si="87"/>
        <v>13038.449236113027</v>
      </c>
      <c r="BK63" s="204">
        <f t="shared" si="87"/>
        <v>13352.444195690492</v>
      </c>
      <c r="BL63" s="204">
        <f t="shared" si="87"/>
        <v>13666.439155267955</v>
      </c>
      <c r="BM63" s="204">
        <f t="shared" si="87"/>
        <v>13980.434114845422</v>
      </c>
      <c r="BN63" s="204">
        <f t="shared" si="87"/>
        <v>14294.429074422886</v>
      </c>
      <c r="BO63" s="204">
        <f t="shared" si="87"/>
        <v>14608.424034000353</v>
      </c>
      <c r="BP63" s="204">
        <f t="shared" si="87"/>
        <v>14922.418993577816</v>
      </c>
      <c r="BQ63" s="204">
        <f t="shared" si="87"/>
        <v>15236.413953155283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15550.408912732746</v>
      </c>
      <c r="BS63" s="204">
        <f t="shared" si="89"/>
        <v>15864.403872310213</v>
      </c>
      <c r="BT63" s="204">
        <f t="shared" si="89"/>
        <v>16178.398831887676</v>
      </c>
      <c r="BU63" s="204">
        <f t="shared" si="89"/>
        <v>17483.941611354952</v>
      </c>
      <c r="BV63" s="204">
        <f t="shared" si="89"/>
        <v>18789.484390822232</v>
      </c>
      <c r="BW63" s="204">
        <f t="shared" si="89"/>
        <v>20095.027170289512</v>
      </c>
      <c r="BX63" s="204">
        <f t="shared" si="89"/>
        <v>21400.569949756791</v>
      </c>
      <c r="BY63" s="204">
        <f t="shared" si="89"/>
        <v>22706.112729224071</v>
      </c>
      <c r="BZ63" s="204">
        <f t="shared" si="89"/>
        <v>24011.65550869135</v>
      </c>
      <c r="CA63" s="204">
        <f t="shared" si="89"/>
        <v>25317.198288158626</v>
      </c>
      <c r="CB63" s="204">
        <f t="shared" si="89"/>
        <v>26622.741067625906</v>
      </c>
      <c r="CC63" s="204">
        <f t="shared" si="89"/>
        <v>27928.283847093186</v>
      </c>
      <c r="CD63" s="204">
        <f t="shared" si="89"/>
        <v>29233.826626560462</v>
      </c>
      <c r="CE63" s="204">
        <f t="shared" si="89"/>
        <v>30539.369406027741</v>
      </c>
      <c r="CF63" s="204">
        <f t="shared" si="89"/>
        <v>31844.912185495021</v>
      </c>
      <c r="CG63" s="204">
        <f t="shared" si="89"/>
        <v>33150.4549649623</v>
      </c>
      <c r="CH63" s="204">
        <f t="shared" si="89"/>
        <v>34455.99774442958</v>
      </c>
      <c r="CI63" s="204">
        <f t="shared" si="89"/>
        <v>35761.54052389686</v>
      </c>
      <c r="CJ63" s="204">
        <f t="shared" si="89"/>
        <v>37067.083303364139</v>
      </c>
      <c r="CK63" s="204">
        <f t="shared" si="89"/>
        <v>38372.626082831419</v>
      </c>
      <c r="CL63" s="204">
        <f t="shared" si="89"/>
        <v>39678.168862298699</v>
      </c>
      <c r="CM63" s="204">
        <f t="shared" si="89"/>
        <v>40983.711641765971</v>
      </c>
      <c r="CN63" s="204">
        <f t="shared" si="89"/>
        <v>42289.25442123325</v>
      </c>
      <c r="CO63" s="204">
        <f t="shared" si="89"/>
        <v>43594.79720070053</v>
      </c>
      <c r="CP63" s="204">
        <f t="shared" si="89"/>
        <v>44900.33998016781</v>
      </c>
      <c r="CQ63" s="204">
        <f t="shared" si="89"/>
        <v>46205.882759635089</v>
      </c>
      <c r="CR63" s="204">
        <f t="shared" si="89"/>
        <v>47511.425539102369</v>
      </c>
      <c r="CS63" s="204">
        <f t="shared" si="89"/>
        <v>48816.968318569649</v>
      </c>
      <c r="CT63" s="204">
        <f t="shared" si="89"/>
        <v>50122.511098036928</v>
      </c>
      <c r="CU63" s="204">
        <f t="shared" si="89"/>
        <v>50775.282487770564</v>
      </c>
      <c r="CV63" s="204">
        <f t="shared" si="89"/>
        <v>50775.282487770564</v>
      </c>
      <c r="CW63" s="204">
        <f t="shared" si="89"/>
        <v>50775.282487770564</v>
      </c>
      <c r="CX63" s="204">
        <f t="shared" si="89"/>
        <v>50775.282487770564</v>
      </c>
      <c r="CY63" s="204">
        <f t="shared" si="89"/>
        <v>50775.282487770564</v>
      </c>
      <c r="CZ63" s="204">
        <f t="shared" si="89"/>
        <v>50775.282487770564</v>
      </c>
      <c r="DA63" s="204">
        <f t="shared" si="89"/>
        <v>50775.282487770564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75.64474943336765</v>
      </c>
      <c r="R64" s="204">
        <f t="shared" si="90"/>
        <v>151.2894988667353</v>
      </c>
      <c r="S64" s="204">
        <f t="shared" si="90"/>
        <v>226.93424830010295</v>
      </c>
      <c r="T64" s="204">
        <f t="shared" si="90"/>
        <v>302.5789977334706</v>
      </c>
      <c r="U64" s="204">
        <f t="shared" si="90"/>
        <v>378.22374716683828</v>
      </c>
      <c r="V64" s="204">
        <f t="shared" si="90"/>
        <v>453.8684966002059</v>
      </c>
      <c r="W64" s="204">
        <f t="shared" si="90"/>
        <v>529.51324603357352</v>
      </c>
      <c r="X64" s="204">
        <f t="shared" si="90"/>
        <v>605.1579954669412</v>
      </c>
      <c r="Y64" s="204">
        <f t="shared" si="90"/>
        <v>680.80274490030888</v>
      </c>
      <c r="Z64" s="204">
        <f t="shared" si="90"/>
        <v>756.44749433367656</v>
      </c>
      <c r="AA64" s="204">
        <f t="shared" si="90"/>
        <v>832.09224376704412</v>
      </c>
      <c r="AB64" s="204">
        <f t="shared" si="90"/>
        <v>907.7369932004118</v>
      </c>
      <c r="AC64" s="204">
        <f t="shared" si="90"/>
        <v>983.38174263377948</v>
      </c>
      <c r="AD64" s="204">
        <f t="shared" si="90"/>
        <v>1059.026492067147</v>
      </c>
      <c r="AE64" s="204">
        <f t="shared" si="90"/>
        <v>1134.6712415005147</v>
      </c>
      <c r="AF64" s="204">
        <f t="shared" si="90"/>
        <v>1210.3159909338824</v>
      </c>
      <c r="AG64" s="204">
        <f t="shared" si="90"/>
        <v>1285.9607403672501</v>
      </c>
      <c r="AH64" s="204">
        <f t="shared" si="90"/>
        <v>1361.6054898006178</v>
      </c>
      <c r="AI64" s="204">
        <f t="shared" si="90"/>
        <v>1437.2502392339854</v>
      </c>
      <c r="AJ64" s="204">
        <f t="shared" si="90"/>
        <v>1512.8949886673531</v>
      </c>
      <c r="AK64" s="204">
        <f t="shared" si="90"/>
        <v>1588.5397381007206</v>
      </c>
      <c r="AL64" s="204">
        <f t="shared" si="90"/>
        <v>1664.1844875340882</v>
      </c>
      <c r="AM64" s="204">
        <f t="shared" si="90"/>
        <v>1739.8292369674559</v>
      </c>
      <c r="AN64" s="204">
        <f t="shared" si="90"/>
        <v>1755.9124613728584</v>
      </c>
      <c r="AO64" s="204">
        <f t="shared" si="90"/>
        <v>1712.4341607502954</v>
      </c>
      <c r="AP64" s="204">
        <f t="shared" si="90"/>
        <v>1668.9558601277324</v>
      </c>
      <c r="AQ64" s="204">
        <f t="shared" si="90"/>
        <v>1625.4775595051694</v>
      </c>
      <c r="AR64" s="204">
        <f t="shared" si="90"/>
        <v>1581.9992588826065</v>
      </c>
      <c r="AS64" s="204">
        <f t="shared" si="90"/>
        <v>1538.5209582600435</v>
      </c>
      <c r="AT64" s="204">
        <f t="shared" si="90"/>
        <v>1495.0426576374805</v>
      </c>
      <c r="AU64" s="204">
        <f t="shared" si="90"/>
        <v>1451.5643570149175</v>
      </c>
      <c r="AV64" s="204">
        <f t="shared" si="90"/>
        <v>1408.0860563923545</v>
      </c>
      <c r="AW64" s="204">
        <f t="shared" si="90"/>
        <v>1364.6077557697915</v>
      </c>
      <c r="AX64" s="204">
        <f t="shared" si="90"/>
        <v>1321.1294551472286</v>
      </c>
      <c r="AY64" s="204">
        <f t="shared" si="90"/>
        <v>1277.6511545246656</v>
      </c>
      <c r="AZ64" s="204">
        <f t="shared" si="90"/>
        <v>1234.1728539021024</v>
      </c>
      <c r="BA64" s="204">
        <f t="shared" si="90"/>
        <v>1190.6945532795394</v>
      </c>
      <c r="BB64" s="204">
        <f t="shared" si="90"/>
        <v>1147.2162526569764</v>
      </c>
      <c r="BC64" s="204">
        <f t="shared" si="90"/>
        <v>1103.7379520344134</v>
      </c>
      <c r="BD64" s="204">
        <f t="shared" si="90"/>
        <v>1060.2596514118504</v>
      </c>
      <c r="BE64" s="204">
        <f t="shared" si="90"/>
        <v>1016.7813507892876</v>
      </c>
      <c r="BF64" s="204">
        <f t="shared" si="90"/>
        <v>973.30305016672457</v>
      </c>
      <c r="BG64" s="204">
        <f t="shared" si="90"/>
        <v>929.82474954416159</v>
      </c>
      <c r="BH64" s="204">
        <f t="shared" si="90"/>
        <v>886.34644892159861</v>
      </c>
      <c r="BI64" s="204">
        <f t="shared" si="90"/>
        <v>842.86814829903562</v>
      </c>
      <c r="BJ64" s="204">
        <f t="shared" si="90"/>
        <v>799.38984767647264</v>
      </c>
      <c r="BK64" s="204">
        <f t="shared" si="90"/>
        <v>755.91154705390966</v>
      </c>
      <c r="BL64" s="204">
        <f t="shared" si="90"/>
        <v>712.43324643134656</v>
      </c>
      <c r="BM64" s="204">
        <f t="shared" si="90"/>
        <v>668.95494580878358</v>
      </c>
      <c r="BN64" s="204">
        <f t="shared" si="90"/>
        <v>625.47664518622059</v>
      </c>
      <c r="BO64" s="204">
        <f t="shared" si="90"/>
        <v>581.99834456365761</v>
      </c>
      <c r="BP64" s="204">
        <f t="shared" si="90"/>
        <v>538.52004394109463</v>
      </c>
      <c r="BQ64" s="204">
        <f t="shared" si="90"/>
        <v>495.04174331853164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451.56344269596866</v>
      </c>
      <c r="BS64" s="204">
        <f t="shared" si="91"/>
        <v>408.08514207340568</v>
      </c>
      <c r="BT64" s="204">
        <f t="shared" si="91"/>
        <v>364.60684145084269</v>
      </c>
      <c r="BU64" s="204">
        <f t="shared" si="91"/>
        <v>350.8480927168485</v>
      </c>
      <c r="BV64" s="204">
        <f t="shared" si="91"/>
        <v>337.08934398285447</v>
      </c>
      <c r="BW64" s="204">
        <f t="shared" si="91"/>
        <v>323.33059524886039</v>
      </c>
      <c r="BX64" s="204">
        <f t="shared" si="91"/>
        <v>309.57184651486637</v>
      </c>
      <c r="BY64" s="204">
        <f t="shared" si="91"/>
        <v>295.81309778087228</v>
      </c>
      <c r="BZ64" s="204">
        <f t="shared" si="91"/>
        <v>282.0543490468782</v>
      </c>
      <c r="CA64" s="204">
        <f t="shared" si="91"/>
        <v>268.29560031288418</v>
      </c>
      <c r="CB64" s="204">
        <f t="shared" si="91"/>
        <v>254.53685157889009</v>
      </c>
      <c r="CC64" s="204">
        <f t="shared" si="91"/>
        <v>240.77810284489607</v>
      </c>
      <c r="CD64" s="204">
        <f t="shared" si="91"/>
        <v>227.01935411090199</v>
      </c>
      <c r="CE64" s="204">
        <f t="shared" si="91"/>
        <v>213.26060537690793</v>
      </c>
      <c r="CF64" s="204">
        <f t="shared" si="91"/>
        <v>199.50185664291388</v>
      </c>
      <c r="CG64" s="204">
        <f t="shared" si="91"/>
        <v>185.74310790891982</v>
      </c>
      <c r="CH64" s="204">
        <f t="shared" si="91"/>
        <v>171.98435917492574</v>
      </c>
      <c r="CI64" s="204">
        <f t="shared" si="91"/>
        <v>158.22561044093169</v>
      </c>
      <c r="CJ64" s="204">
        <f t="shared" si="91"/>
        <v>144.46686170693764</v>
      </c>
      <c r="CK64" s="204">
        <f t="shared" si="91"/>
        <v>130.70811297294358</v>
      </c>
      <c r="CL64" s="204">
        <f t="shared" si="91"/>
        <v>116.94936423894953</v>
      </c>
      <c r="CM64" s="204">
        <f t="shared" si="91"/>
        <v>103.19061550495547</v>
      </c>
      <c r="CN64" s="204">
        <f t="shared" si="91"/>
        <v>89.431866770961392</v>
      </c>
      <c r="CO64" s="204">
        <f t="shared" si="91"/>
        <v>75.673118036967367</v>
      </c>
      <c r="CP64" s="204">
        <f t="shared" si="91"/>
        <v>61.914369302973284</v>
      </c>
      <c r="CQ64" s="204">
        <f t="shared" si="91"/>
        <v>48.155620568979202</v>
      </c>
      <c r="CR64" s="204">
        <f t="shared" si="91"/>
        <v>34.396871834985177</v>
      </c>
      <c r="CS64" s="204">
        <f t="shared" si="91"/>
        <v>20.638123100991095</v>
      </c>
      <c r="CT64" s="204">
        <f t="shared" si="91"/>
        <v>6.8793743669970695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3570.6125398725226</v>
      </c>
      <c r="BV65" s="204">
        <f t="shared" si="93"/>
        <v>7141.2250797450452</v>
      </c>
      <c r="BW65" s="204">
        <f t="shared" si="93"/>
        <v>10711.837619617567</v>
      </c>
      <c r="BX65" s="204">
        <f t="shared" si="93"/>
        <v>14282.45015949009</v>
      </c>
      <c r="BY65" s="204">
        <f t="shared" si="93"/>
        <v>17853.062699362614</v>
      </c>
      <c r="BZ65" s="204">
        <f t="shared" si="93"/>
        <v>21423.675239235134</v>
      </c>
      <c r="CA65" s="204">
        <f t="shared" si="93"/>
        <v>24994.287779107657</v>
      </c>
      <c r="CB65" s="204">
        <f t="shared" si="93"/>
        <v>28564.900318980181</v>
      </c>
      <c r="CC65" s="204">
        <f t="shared" si="93"/>
        <v>32135.512858852704</v>
      </c>
      <c r="CD65" s="204">
        <f t="shared" si="93"/>
        <v>35706.125398725228</v>
      </c>
      <c r="CE65" s="204">
        <f t="shared" si="93"/>
        <v>39276.737938597747</v>
      </c>
      <c r="CF65" s="204">
        <f t="shared" si="93"/>
        <v>42847.350478470267</v>
      </c>
      <c r="CG65" s="204">
        <f t="shared" si="93"/>
        <v>46417.963018342794</v>
      </c>
      <c r="CH65" s="204">
        <f t="shared" si="93"/>
        <v>49988.575558215314</v>
      </c>
      <c r="CI65" s="204">
        <f t="shared" si="93"/>
        <v>53559.188098087841</v>
      </c>
      <c r="CJ65" s="204">
        <f t="shared" si="93"/>
        <v>57129.800637960361</v>
      </c>
      <c r="CK65" s="204">
        <f t="shared" si="93"/>
        <v>60700.413177832881</v>
      </c>
      <c r="CL65" s="204">
        <f t="shared" si="93"/>
        <v>64271.025717705408</v>
      </c>
      <c r="CM65" s="204">
        <f t="shared" si="93"/>
        <v>67841.638257577928</v>
      </c>
      <c r="CN65" s="204">
        <f t="shared" si="93"/>
        <v>71412.250797450455</v>
      </c>
      <c r="CO65" s="204">
        <f t="shared" si="93"/>
        <v>74982.863337322968</v>
      </c>
      <c r="CP65" s="204">
        <f t="shared" si="93"/>
        <v>78553.475877195495</v>
      </c>
      <c r="CQ65" s="204">
        <f t="shared" si="93"/>
        <v>82124.088417068022</v>
      </c>
      <c r="CR65" s="204">
        <f t="shared" si="93"/>
        <v>85694.700956940535</v>
      </c>
      <c r="CS65" s="204">
        <f t="shared" si="93"/>
        <v>89265.313496813062</v>
      </c>
      <c r="CT65" s="204">
        <f t="shared" si="93"/>
        <v>92835.926036685589</v>
      </c>
      <c r="CU65" s="204">
        <f t="shared" si="93"/>
        <v>94621.232306621852</v>
      </c>
      <c r="CV65" s="204">
        <f t="shared" si="93"/>
        <v>94621.232306621852</v>
      </c>
      <c r="CW65" s="204">
        <f t="shared" si="93"/>
        <v>94621.232306621852</v>
      </c>
      <c r="CX65" s="204">
        <f t="shared" si="93"/>
        <v>94621.232306621852</v>
      </c>
      <c r="CY65" s="204">
        <f t="shared" si="93"/>
        <v>94621.232306621852</v>
      </c>
      <c r="CZ65" s="204">
        <f t="shared" si="93"/>
        <v>94621.232306621852</v>
      </c>
      <c r="DA65" s="204">
        <f t="shared" si="93"/>
        <v>94621.232306621852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919.00963778770222</v>
      </c>
      <c r="AO66" s="204">
        <f t="shared" si="94"/>
        <v>2757.0289133631068</v>
      </c>
      <c r="AP66" s="204">
        <f t="shared" si="94"/>
        <v>4595.048188938511</v>
      </c>
      <c r="AQ66" s="204">
        <f t="shared" si="94"/>
        <v>6433.0674645139152</v>
      </c>
      <c r="AR66" s="204">
        <f t="shared" si="94"/>
        <v>8271.0867400893203</v>
      </c>
      <c r="AS66" s="204">
        <f t="shared" si="94"/>
        <v>10109.106015664724</v>
      </c>
      <c r="AT66" s="204">
        <f t="shared" si="94"/>
        <v>11947.125291240129</v>
      </c>
      <c r="AU66" s="204">
        <f t="shared" si="94"/>
        <v>13785.144566815534</v>
      </c>
      <c r="AV66" s="204">
        <f t="shared" si="94"/>
        <v>15623.163842390937</v>
      </c>
      <c r="AW66" s="204">
        <f t="shared" si="94"/>
        <v>17461.183117966342</v>
      </c>
      <c r="AX66" s="204">
        <f t="shared" si="94"/>
        <v>19299.202393541746</v>
      </c>
      <c r="AY66" s="204">
        <f t="shared" si="94"/>
        <v>21137.221669117152</v>
      </c>
      <c r="AZ66" s="204">
        <f t="shared" si="94"/>
        <v>22975.240944692556</v>
      </c>
      <c r="BA66" s="204">
        <f t="shared" si="94"/>
        <v>24813.260220267959</v>
      </c>
      <c r="BB66" s="204">
        <f t="shared" si="94"/>
        <v>26651.279495843366</v>
      </c>
      <c r="BC66" s="204">
        <f t="shared" si="94"/>
        <v>28489.298771418769</v>
      </c>
      <c r="BD66" s="204">
        <f t="shared" si="94"/>
        <v>30327.318046994173</v>
      </c>
      <c r="BE66" s="204">
        <f t="shared" si="94"/>
        <v>32165.337322569576</v>
      </c>
      <c r="BF66" s="204">
        <f t="shared" si="94"/>
        <v>34003.356598144979</v>
      </c>
      <c r="BG66" s="204">
        <f t="shared" si="94"/>
        <v>35841.37587372039</v>
      </c>
      <c r="BH66" s="204">
        <f t="shared" si="94"/>
        <v>37679.395149295793</v>
      </c>
      <c r="BI66" s="204">
        <f t="shared" si="94"/>
        <v>39517.414424871196</v>
      </c>
      <c r="BJ66" s="204">
        <f t="shared" si="94"/>
        <v>41355.4337004466</v>
      </c>
      <c r="BK66" s="204">
        <f t="shared" si="94"/>
        <v>43193.452976022003</v>
      </c>
      <c r="BL66" s="204">
        <f t="shared" si="94"/>
        <v>45031.472251597406</v>
      </c>
      <c r="BM66" s="204">
        <f t="shared" si="94"/>
        <v>46869.49152717281</v>
      </c>
      <c r="BN66" s="204">
        <f t="shared" si="94"/>
        <v>48707.51080274822</v>
      </c>
      <c r="BO66" s="204">
        <f t="shared" si="94"/>
        <v>50545.530078323623</v>
      </c>
      <c r="BP66" s="204">
        <f t="shared" si="94"/>
        <v>52383.549353899027</v>
      </c>
      <c r="BQ66" s="204">
        <f t="shared" si="94"/>
        <v>54221.56862947443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56059.587905049833</v>
      </c>
      <c r="BS66" s="204">
        <f t="shared" si="95"/>
        <v>57897.607180625237</v>
      </c>
      <c r="BT66" s="204">
        <f t="shared" si="95"/>
        <v>59735.626456200647</v>
      </c>
      <c r="BU66" s="204">
        <f t="shared" si="95"/>
        <v>57481.451872947793</v>
      </c>
      <c r="BV66" s="204">
        <f t="shared" si="95"/>
        <v>55227.277289694939</v>
      </c>
      <c r="BW66" s="204">
        <f t="shared" si="95"/>
        <v>52973.102706442085</v>
      </c>
      <c r="BX66" s="204">
        <f t="shared" si="95"/>
        <v>50718.928123189231</v>
      </c>
      <c r="BY66" s="204">
        <f t="shared" si="95"/>
        <v>48464.753539936377</v>
      </c>
      <c r="BZ66" s="204">
        <f t="shared" si="95"/>
        <v>46210.578956683516</v>
      </c>
      <c r="CA66" s="204">
        <f t="shared" si="95"/>
        <v>43956.404373430662</v>
      </c>
      <c r="CB66" s="204">
        <f t="shared" si="95"/>
        <v>41702.229790177807</v>
      </c>
      <c r="CC66" s="204">
        <f t="shared" si="95"/>
        <v>39448.055206924953</v>
      </c>
      <c r="CD66" s="204">
        <f t="shared" si="95"/>
        <v>37193.880623672099</v>
      </c>
      <c r="CE66" s="204">
        <f t="shared" si="95"/>
        <v>34939.706040419245</v>
      </c>
      <c r="CF66" s="204">
        <f t="shared" si="95"/>
        <v>32685.531457166391</v>
      </c>
      <c r="CG66" s="204">
        <f t="shared" si="95"/>
        <v>30431.356873913537</v>
      </c>
      <c r="CH66" s="204">
        <f t="shared" si="95"/>
        <v>28177.182290660683</v>
      </c>
      <c r="CI66" s="204">
        <f t="shared" si="95"/>
        <v>25923.007707407829</v>
      </c>
      <c r="CJ66" s="204">
        <f t="shared" si="95"/>
        <v>23668.833124154975</v>
      </c>
      <c r="CK66" s="204">
        <f t="shared" si="95"/>
        <v>21414.658540902121</v>
      </c>
      <c r="CL66" s="204">
        <f t="shared" si="95"/>
        <v>19160.483957649267</v>
      </c>
      <c r="CM66" s="204">
        <f t="shared" si="95"/>
        <v>16906.309374396413</v>
      </c>
      <c r="CN66" s="204">
        <f t="shared" si="95"/>
        <v>14652.134791143559</v>
      </c>
      <c r="CO66" s="204">
        <f t="shared" si="95"/>
        <v>12397.960207890705</v>
      </c>
      <c r="CP66" s="204">
        <f t="shared" si="95"/>
        <v>10143.785624637851</v>
      </c>
      <c r="CQ66" s="204">
        <f t="shared" si="95"/>
        <v>7889.6110413849965</v>
      </c>
      <c r="CR66" s="204">
        <f t="shared" si="95"/>
        <v>5635.4364581321352</v>
      </c>
      <c r="CS66" s="204">
        <f t="shared" si="95"/>
        <v>3381.2618748792811</v>
      </c>
      <c r="CT66" s="204">
        <f t="shared" si="95"/>
        <v>1127.087291626427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41105.577955173074</v>
      </c>
      <c r="G68" s="204">
        <f t="shared" si="98"/>
        <v>41105.577955173074</v>
      </c>
      <c r="H68" s="204">
        <f t="shared" si="98"/>
        <v>41105.577955173074</v>
      </c>
      <c r="I68" s="204">
        <f t="shared" si="98"/>
        <v>41105.577955173074</v>
      </c>
      <c r="J68" s="204">
        <f t="shared" si="98"/>
        <v>41105.577955173074</v>
      </c>
      <c r="K68" s="204">
        <f t="shared" si="98"/>
        <v>41105.577955173074</v>
      </c>
      <c r="L68" s="204">
        <f t="shared" si="88"/>
        <v>41105.577955173074</v>
      </c>
      <c r="M68" s="204">
        <f t="shared" si="98"/>
        <v>41105.577955173074</v>
      </c>
      <c r="N68" s="204">
        <f t="shared" si="98"/>
        <v>41105.577955173074</v>
      </c>
      <c r="O68" s="204">
        <f t="shared" si="98"/>
        <v>41105.577955173074</v>
      </c>
      <c r="P68" s="204">
        <f t="shared" si="98"/>
        <v>41105.577955173074</v>
      </c>
      <c r="Q68" s="204">
        <f t="shared" si="98"/>
        <v>41098.905358600838</v>
      </c>
      <c r="R68" s="204">
        <f t="shared" si="98"/>
        <v>41092.232762028601</v>
      </c>
      <c r="S68" s="204">
        <f t="shared" si="98"/>
        <v>41085.560165456372</v>
      </c>
      <c r="T68" s="204">
        <f t="shared" si="98"/>
        <v>41078.887568884136</v>
      </c>
      <c r="U68" s="204">
        <f t="shared" si="98"/>
        <v>41072.2149723119</v>
      </c>
      <c r="V68" s="204">
        <f t="shared" si="98"/>
        <v>41065.542375739664</v>
      </c>
      <c r="W68" s="204">
        <f t="shared" si="98"/>
        <v>41058.869779167428</v>
      </c>
      <c r="X68" s="204">
        <f t="shared" si="98"/>
        <v>41052.197182595199</v>
      </c>
      <c r="Y68" s="204">
        <f t="shared" si="98"/>
        <v>41045.524586022962</v>
      </c>
      <c r="Z68" s="204">
        <f t="shared" si="98"/>
        <v>41038.851989450726</v>
      </c>
      <c r="AA68" s="204">
        <f t="shared" si="98"/>
        <v>41032.17939287849</v>
      </c>
      <c r="AB68" s="204">
        <f t="shared" si="98"/>
        <v>41025.506796306254</v>
      </c>
      <c r="AC68" s="204">
        <f t="shared" si="98"/>
        <v>41018.834199734018</v>
      </c>
      <c r="AD68" s="204">
        <f t="shared" si="98"/>
        <v>41012.161603161789</v>
      </c>
      <c r="AE68" s="204">
        <f t="shared" si="98"/>
        <v>41005.489006589552</v>
      </c>
      <c r="AF68" s="204">
        <f t="shared" si="98"/>
        <v>40998.816410017316</v>
      </c>
      <c r="AG68" s="204">
        <f t="shared" si="98"/>
        <v>40992.14381344508</v>
      </c>
      <c r="AH68" s="204">
        <f t="shared" si="98"/>
        <v>40985.471216872844</v>
      </c>
      <c r="AI68" s="204">
        <f t="shared" si="98"/>
        <v>40978.798620300615</v>
      </c>
      <c r="AJ68" s="204">
        <f t="shared" si="98"/>
        <v>40972.126023728379</v>
      </c>
      <c r="AK68" s="204">
        <f t="shared" si="98"/>
        <v>40965.453427156142</v>
      </c>
      <c r="AL68" s="204">
        <f t="shared" si="98"/>
        <v>40958.780830583906</v>
      </c>
      <c r="AM68" s="204">
        <f t="shared" si="98"/>
        <v>40952.10823401167</v>
      </c>
      <c r="AN68" s="204">
        <f t="shared" si="98"/>
        <v>41018.769836470383</v>
      </c>
      <c r="AO68" s="204">
        <f t="shared" si="98"/>
        <v>41158.765637960045</v>
      </c>
      <c r="AP68" s="204">
        <f t="shared" si="98"/>
        <v>41298.761439449707</v>
      </c>
      <c r="AQ68" s="204">
        <f t="shared" si="98"/>
        <v>41438.757240939362</v>
      </c>
      <c r="AR68" s="204">
        <f t="shared" si="98"/>
        <v>41578.753042429023</v>
      </c>
      <c r="AS68" s="204">
        <f t="shared" si="98"/>
        <v>41718.748843918685</v>
      </c>
      <c r="AT68" s="204">
        <f t="shared" si="98"/>
        <v>41858.744645408347</v>
      </c>
      <c r="AU68" s="204">
        <f t="shared" si="98"/>
        <v>41998.740446898002</v>
      </c>
      <c r="AV68" s="204">
        <f t="shared" si="98"/>
        <v>42138.736248387664</v>
      </c>
      <c r="AW68" s="204">
        <f t="shared" si="98"/>
        <v>42278.732049877326</v>
      </c>
      <c r="AX68" s="204">
        <f t="shared" si="98"/>
        <v>42418.727851366981</v>
      </c>
      <c r="AY68" s="204">
        <f t="shared" si="98"/>
        <v>42558.723652856643</v>
      </c>
      <c r="AZ68" s="204">
        <f t="shared" si="98"/>
        <v>42698.719454346305</v>
      </c>
      <c r="BA68" s="204">
        <f t="shared" si="98"/>
        <v>42838.715255835967</v>
      </c>
      <c r="BB68" s="204">
        <f t="shared" si="98"/>
        <v>42978.711057325621</v>
      </c>
      <c r="BC68" s="204">
        <f t="shared" si="98"/>
        <v>43118.706858815283</v>
      </c>
      <c r="BD68" s="204">
        <f t="shared" si="98"/>
        <v>43258.702660304945</v>
      </c>
      <c r="BE68" s="204">
        <f t="shared" si="98"/>
        <v>43398.6984617946</v>
      </c>
      <c r="BF68" s="204">
        <f t="shared" si="98"/>
        <v>43538.694263284262</v>
      </c>
      <c r="BG68" s="204">
        <f t="shared" si="98"/>
        <v>43678.690064773924</v>
      </c>
      <c r="BH68" s="204">
        <f t="shared" si="98"/>
        <v>43818.685866263579</v>
      </c>
      <c r="BI68" s="204">
        <f t="shared" si="98"/>
        <v>43958.681667753241</v>
      </c>
      <c r="BJ68" s="204">
        <f t="shared" si="98"/>
        <v>44098.677469242903</v>
      </c>
      <c r="BK68" s="204">
        <f t="shared" si="98"/>
        <v>44238.673270732565</v>
      </c>
      <c r="BL68" s="204">
        <f t="shared" si="98"/>
        <v>44378.669072222219</v>
      </c>
      <c r="BM68" s="204">
        <f t="shared" si="98"/>
        <v>44518.664873711881</v>
      </c>
      <c r="BN68" s="204">
        <f t="shared" si="98"/>
        <v>44658.660675201543</v>
      </c>
      <c r="BO68" s="204">
        <f t="shared" si="98"/>
        <v>44798.656476691198</v>
      </c>
      <c r="BP68" s="204">
        <f t="shared" si="98"/>
        <v>44938.65227818086</v>
      </c>
      <c r="BQ68" s="204">
        <f t="shared" si="98"/>
        <v>45078.648079670522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45218.643881160184</v>
      </c>
      <c r="BS68" s="204">
        <f t="shared" si="99"/>
        <v>45358.639682649839</v>
      </c>
      <c r="BT68" s="204">
        <f t="shared" si="99"/>
        <v>45498.6354841395</v>
      </c>
      <c r="BU68" s="204">
        <f t="shared" si="99"/>
        <v>44255.758758086653</v>
      </c>
      <c r="BV68" s="204">
        <f t="shared" si="99"/>
        <v>43012.882032033805</v>
      </c>
      <c r="BW68" s="204">
        <f t="shared" si="99"/>
        <v>41770.005305980951</v>
      </c>
      <c r="BX68" s="204">
        <f t="shared" si="99"/>
        <v>40527.128579928103</v>
      </c>
      <c r="BY68" s="204">
        <f t="shared" si="99"/>
        <v>39284.251853875256</v>
      </c>
      <c r="BZ68" s="204">
        <f t="shared" si="99"/>
        <v>38041.375127822408</v>
      </c>
      <c r="CA68" s="204">
        <f t="shared" si="99"/>
        <v>36798.498401769553</v>
      </c>
      <c r="CB68" s="204">
        <f t="shared" si="99"/>
        <v>35555.621675716706</v>
      </c>
      <c r="CC68" s="204">
        <f t="shared" si="99"/>
        <v>34312.744949663858</v>
      </c>
      <c r="CD68" s="204">
        <f t="shared" si="99"/>
        <v>33069.868223611011</v>
      </c>
      <c r="CE68" s="204">
        <f t="shared" si="99"/>
        <v>31826.99149755816</v>
      </c>
      <c r="CF68" s="204">
        <f t="shared" si="99"/>
        <v>30584.114771505312</v>
      </c>
      <c r="CG68" s="204">
        <f t="shared" si="99"/>
        <v>29341.238045452461</v>
      </c>
      <c r="CH68" s="204">
        <f t="shared" si="99"/>
        <v>28098.361319399613</v>
      </c>
      <c r="CI68" s="204">
        <f t="shared" si="99"/>
        <v>26855.484593346762</v>
      </c>
      <c r="CJ68" s="204">
        <f t="shared" si="99"/>
        <v>25612.607867293915</v>
      </c>
      <c r="CK68" s="204">
        <f t="shared" si="99"/>
        <v>24369.731141241067</v>
      </c>
      <c r="CL68" s="204">
        <f t="shared" si="99"/>
        <v>23126.854415188216</v>
      </c>
      <c r="CM68" s="204">
        <f t="shared" si="99"/>
        <v>21883.977689135369</v>
      </c>
      <c r="CN68" s="204">
        <f t="shared" si="99"/>
        <v>20641.100963082517</v>
      </c>
      <c r="CO68" s="204">
        <f t="shared" si="99"/>
        <v>19398.22423702967</v>
      </c>
      <c r="CP68" s="204">
        <f t="shared" si="99"/>
        <v>18155.347510976819</v>
      </c>
      <c r="CQ68" s="204">
        <f t="shared" si="99"/>
        <v>16912.470784923971</v>
      </c>
      <c r="CR68" s="204">
        <f t="shared" si="99"/>
        <v>15669.594058871124</v>
      </c>
      <c r="CS68" s="204">
        <f t="shared" si="99"/>
        <v>14426.717332818273</v>
      </c>
      <c r="CT68" s="204">
        <f t="shared" si="99"/>
        <v>13183.840606765425</v>
      </c>
      <c r="CU68" s="204">
        <f t="shared" si="99"/>
        <v>15664.152243738999</v>
      </c>
      <c r="CV68" s="204">
        <f t="shared" si="99"/>
        <v>21867.652243739001</v>
      </c>
      <c r="CW68" s="204">
        <f t="shared" si="99"/>
        <v>28071.152243739001</v>
      </c>
      <c r="CX68" s="204">
        <f t="shared" si="99"/>
        <v>34274.652243739001</v>
      </c>
      <c r="CY68" s="204">
        <f t="shared" si="99"/>
        <v>40478.152243739001</v>
      </c>
      <c r="CZ68" s="204">
        <f t="shared" si="99"/>
        <v>46681.652243739001</v>
      </c>
      <c r="DA68" s="204">
        <f t="shared" si="99"/>
        <v>52885.152243739001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2921.0164124546845</v>
      </c>
      <c r="G69" s="204">
        <f t="shared" si="100"/>
        <v>2921.0164124546845</v>
      </c>
      <c r="H69" s="204">
        <f t="shared" si="100"/>
        <v>2921.0164124546845</v>
      </c>
      <c r="I69" s="204">
        <f t="shared" si="100"/>
        <v>2921.0164124546845</v>
      </c>
      <c r="J69" s="204">
        <f t="shared" si="100"/>
        <v>2921.0164124546845</v>
      </c>
      <c r="K69" s="204">
        <f t="shared" si="100"/>
        <v>2921.0164124546845</v>
      </c>
      <c r="L69" s="204">
        <f t="shared" si="88"/>
        <v>2921.0164124546845</v>
      </c>
      <c r="M69" s="204">
        <f t="shared" si="100"/>
        <v>2921.0164124546845</v>
      </c>
      <c r="N69" s="204">
        <f t="shared" si="100"/>
        <v>2921.0164124546845</v>
      </c>
      <c r="O69" s="204">
        <f t="shared" si="100"/>
        <v>2921.0164124546845</v>
      </c>
      <c r="P69" s="204">
        <f t="shared" si="100"/>
        <v>2921.0164124546845</v>
      </c>
      <c r="Q69" s="204">
        <f t="shared" si="100"/>
        <v>2933.4462695289599</v>
      </c>
      <c r="R69" s="204">
        <f t="shared" si="100"/>
        <v>2945.8761266032352</v>
      </c>
      <c r="S69" s="204">
        <f t="shared" si="100"/>
        <v>2958.3059836775105</v>
      </c>
      <c r="T69" s="204">
        <f t="shared" si="100"/>
        <v>2970.7358407517859</v>
      </c>
      <c r="U69" s="204">
        <f t="shared" si="100"/>
        <v>2983.1656978260612</v>
      </c>
      <c r="V69" s="204">
        <f t="shared" si="100"/>
        <v>2995.5955549003365</v>
      </c>
      <c r="W69" s="204">
        <f t="shared" si="100"/>
        <v>3008.0254119746119</v>
      </c>
      <c r="X69" s="204">
        <f t="shared" si="100"/>
        <v>3020.4552690488872</v>
      </c>
      <c r="Y69" s="204">
        <f t="shared" si="100"/>
        <v>3032.8851261231621</v>
      </c>
      <c r="Z69" s="204">
        <f t="shared" si="100"/>
        <v>3045.3149831974374</v>
      </c>
      <c r="AA69" s="204">
        <f t="shared" si="100"/>
        <v>3057.7448402717127</v>
      </c>
      <c r="AB69" s="204">
        <f t="shared" si="100"/>
        <v>3070.1746973459881</v>
      </c>
      <c r="AC69" s="204">
        <f t="shared" si="100"/>
        <v>3082.6045544202634</v>
      </c>
      <c r="AD69" s="204">
        <f t="shared" si="100"/>
        <v>3095.0344114945387</v>
      </c>
      <c r="AE69" s="204">
        <f t="shared" si="100"/>
        <v>3107.4642685688141</v>
      </c>
      <c r="AF69" s="204">
        <f t="shared" si="100"/>
        <v>3119.8941256430894</v>
      </c>
      <c r="AG69" s="204">
        <f t="shared" si="100"/>
        <v>3132.3239827173647</v>
      </c>
      <c r="AH69" s="204">
        <f t="shared" si="100"/>
        <v>3144.7538397916401</v>
      </c>
      <c r="AI69" s="204">
        <f t="shared" si="100"/>
        <v>3157.1836968659154</v>
      </c>
      <c r="AJ69" s="204">
        <f t="shared" si="100"/>
        <v>3169.6135539401907</v>
      </c>
      <c r="AK69" s="204">
        <f t="shared" si="100"/>
        <v>3182.0434110144661</v>
      </c>
      <c r="AL69" s="204">
        <f t="shared" si="100"/>
        <v>3194.4732680887414</v>
      </c>
      <c r="AM69" s="204">
        <f t="shared" si="100"/>
        <v>3206.9031251630167</v>
      </c>
      <c r="AN69" s="204">
        <f t="shared" si="100"/>
        <v>3218.6105631936589</v>
      </c>
      <c r="AO69" s="204">
        <f t="shared" si="100"/>
        <v>3229.5955821806679</v>
      </c>
      <c r="AP69" s="204">
        <f t="shared" si="100"/>
        <v>3240.5806011676768</v>
      </c>
      <c r="AQ69" s="204">
        <f t="shared" si="100"/>
        <v>3251.5656201546858</v>
      </c>
      <c r="AR69" s="204">
        <f t="shared" si="100"/>
        <v>3262.5506391416948</v>
      </c>
      <c r="AS69" s="204">
        <f t="shared" si="100"/>
        <v>3273.5356581287037</v>
      </c>
      <c r="AT69" s="204">
        <f t="shared" si="100"/>
        <v>3284.5206771157132</v>
      </c>
      <c r="AU69" s="204">
        <f t="shared" si="100"/>
        <v>3295.5056961027221</v>
      </c>
      <c r="AV69" s="204">
        <f t="shared" si="100"/>
        <v>3306.4907150897311</v>
      </c>
      <c r="AW69" s="204">
        <f t="shared" si="100"/>
        <v>3317.4757340767401</v>
      </c>
      <c r="AX69" s="204">
        <f t="shared" si="100"/>
        <v>3328.4607530637491</v>
      </c>
      <c r="AY69" s="204">
        <f t="shared" si="100"/>
        <v>3339.445772050758</v>
      </c>
      <c r="AZ69" s="204">
        <f t="shared" si="100"/>
        <v>3350.4307910377674</v>
      </c>
      <c r="BA69" s="204">
        <f t="shared" si="100"/>
        <v>3361.4158100247764</v>
      </c>
      <c r="BB69" s="204">
        <f t="shared" si="100"/>
        <v>3372.4008290117854</v>
      </c>
      <c r="BC69" s="204">
        <f t="shared" si="100"/>
        <v>3383.3858479987944</v>
      </c>
      <c r="BD69" s="204">
        <f t="shared" si="100"/>
        <v>3394.3708669858033</v>
      </c>
      <c r="BE69" s="204">
        <f t="shared" si="100"/>
        <v>3405.3558859728123</v>
      </c>
      <c r="BF69" s="204">
        <f t="shared" si="100"/>
        <v>3416.3409049598217</v>
      </c>
      <c r="BG69" s="204">
        <f t="shared" si="100"/>
        <v>3427.3259239468307</v>
      </c>
      <c r="BH69" s="204">
        <f t="shared" si="100"/>
        <v>3438.3109429338397</v>
      </c>
      <c r="BI69" s="204">
        <f t="shared" si="100"/>
        <v>3449.2959619208486</v>
      </c>
      <c r="BJ69" s="204">
        <f t="shared" si="100"/>
        <v>3460.2809809078576</v>
      </c>
      <c r="BK69" s="204">
        <f t="shared" si="100"/>
        <v>3471.2659998948666</v>
      </c>
      <c r="BL69" s="204">
        <f t="shared" si="100"/>
        <v>3482.251018881876</v>
      </c>
      <c r="BM69" s="204">
        <f t="shared" si="100"/>
        <v>3493.236037868885</v>
      </c>
      <c r="BN69" s="204">
        <f t="shared" si="100"/>
        <v>3504.2210568558939</v>
      </c>
      <c r="BO69" s="204">
        <f t="shared" si="100"/>
        <v>3515.2060758429029</v>
      </c>
      <c r="BP69" s="204">
        <f t="shared" si="100"/>
        <v>3526.1910948299119</v>
      </c>
      <c r="BQ69" s="204">
        <f t="shared" si="100"/>
        <v>3537.1761138169213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3548.1611328039303</v>
      </c>
      <c r="BS69" s="204">
        <f t="shared" si="101"/>
        <v>3559.1461517909393</v>
      </c>
      <c r="BT69" s="204">
        <f t="shared" si="101"/>
        <v>3570.1311707779482</v>
      </c>
      <c r="BU69" s="204">
        <f t="shared" si="101"/>
        <v>3556.6589776806732</v>
      </c>
      <c r="BV69" s="204">
        <f t="shared" si="101"/>
        <v>3543.1867845833976</v>
      </c>
      <c r="BW69" s="204">
        <f t="shared" si="101"/>
        <v>3529.7145914861226</v>
      </c>
      <c r="BX69" s="204">
        <f t="shared" si="101"/>
        <v>3516.2423983888471</v>
      </c>
      <c r="BY69" s="204">
        <f t="shared" si="101"/>
        <v>3502.770205291572</v>
      </c>
      <c r="BZ69" s="204">
        <f t="shared" si="101"/>
        <v>3489.2980121942969</v>
      </c>
      <c r="CA69" s="204">
        <f t="shared" si="101"/>
        <v>3475.8258190970214</v>
      </c>
      <c r="CB69" s="204">
        <f t="shared" si="101"/>
        <v>3462.3536259997463</v>
      </c>
      <c r="CC69" s="204">
        <f t="shared" si="101"/>
        <v>3448.8814329024708</v>
      </c>
      <c r="CD69" s="204">
        <f t="shared" si="101"/>
        <v>3435.4092398051957</v>
      </c>
      <c r="CE69" s="204">
        <f t="shared" si="101"/>
        <v>3421.9370467079207</v>
      </c>
      <c r="CF69" s="204">
        <f t="shared" si="101"/>
        <v>3408.4648536106452</v>
      </c>
      <c r="CG69" s="204">
        <f t="shared" si="101"/>
        <v>3394.9926605133701</v>
      </c>
      <c r="CH69" s="204">
        <f t="shared" si="101"/>
        <v>3381.520467416095</v>
      </c>
      <c r="CI69" s="204">
        <f t="shared" si="101"/>
        <v>3368.0482743188195</v>
      </c>
      <c r="CJ69" s="204">
        <f t="shared" si="101"/>
        <v>3354.5760812215444</v>
      </c>
      <c r="CK69" s="204">
        <f t="shared" si="101"/>
        <v>3341.1038881242689</v>
      </c>
      <c r="CL69" s="204">
        <f t="shared" si="101"/>
        <v>3327.6316950269938</v>
      </c>
      <c r="CM69" s="204">
        <f t="shared" si="101"/>
        <v>3314.1595019297183</v>
      </c>
      <c r="CN69" s="204">
        <f t="shared" si="101"/>
        <v>3300.6873088324433</v>
      </c>
      <c r="CO69" s="204">
        <f t="shared" si="101"/>
        <v>3287.2151157351682</v>
      </c>
      <c r="CP69" s="204">
        <f t="shared" si="101"/>
        <v>3273.7429226378927</v>
      </c>
      <c r="CQ69" s="204">
        <f t="shared" si="101"/>
        <v>3260.2707295406176</v>
      </c>
      <c r="CR69" s="204">
        <f t="shared" si="101"/>
        <v>3246.7985364433425</v>
      </c>
      <c r="CS69" s="204">
        <f t="shared" si="101"/>
        <v>3233.326343346067</v>
      </c>
      <c r="CT69" s="204">
        <f t="shared" si="101"/>
        <v>3219.8541502487919</v>
      </c>
      <c r="CU69" s="204">
        <f t="shared" si="101"/>
        <v>3220.483053700154</v>
      </c>
      <c r="CV69" s="204">
        <f t="shared" si="101"/>
        <v>3235.213053700154</v>
      </c>
      <c r="CW69" s="204">
        <f t="shared" si="101"/>
        <v>3249.943053700154</v>
      </c>
      <c r="CX69" s="204">
        <f t="shared" si="101"/>
        <v>3264.673053700154</v>
      </c>
      <c r="CY69" s="204">
        <f t="shared" si="101"/>
        <v>3279.403053700154</v>
      </c>
      <c r="CZ69" s="204">
        <f t="shared" si="101"/>
        <v>3294.1330537001541</v>
      </c>
      <c r="DA69" s="204">
        <f t="shared" si="101"/>
        <v>3308.8630537001541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346.97502175622935</v>
      </c>
      <c r="R70" s="204">
        <f t="shared" si="100"/>
        <v>693.95004351245871</v>
      </c>
      <c r="S70" s="204">
        <f t="shared" si="100"/>
        <v>1040.9250652686881</v>
      </c>
      <c r="T70" s="204">
        <f t="shared" si="100"/>
        <v>1387.9000870249174</v>
      </c>
      <c r="U70" s="204">
        <f t="shared" si="100"/>
        <v>1734.8751087811468</v>
      </c>
      <c r="V70" s="204">
        <f t="shared" si="100"/>
        <v>2081.8501305373761</v>
      </c>
      <c r="W70" s="204">
        <f t="shared" si="100"/>
        <v>2428.8251522936052</v>
      </c>
      <c r="X70" s="204">
        <f t="shared" si="100"/>
        <v>2775.8001740498348</v>
      </c>
      <c r="Y70" s="204">
        <f t="shared" si="100"/>
        <v>3122.7751958060644</v>
      </c>
      <c r="Z70" s="204">
        <f t="shared" si="100"/>
        <v>3469.7502175622935</v>
      </c>
      <c r="AA70" s="204">
        <f t="shared" si="100"/>
        <v>3816.7252393185227</v>
      </c>
      <c r="AB70" s="204">
        <f t="shared" si="100"/>
        <v>4163.7002610747522</v>
      </c>
      <c r="AC70" s="204">
        <f t="shared" si="100"/>
        <v>4510.6752828309818</v>
      </c>
      <c r="AD70" s="204">
        <f t="shared" si="100"/>
        <v>4857.6503045872105</v>
      </c>
      <c r="AE70" s="204">
        <f t="shared" si="100"/>
        <v>5204.6253263434401</v>
      </c>
      <c r="AF70" s="204">
        <f t="shared" si="100"/>
        <v>5551.6003480996696</v>
      </c>
      <c r="AG70" s="204">
        <f t="shared" si="100"/>
        <v>5898.5753698558992</v>
      </c>
      <c r="AH70" s="204">
        <f t="shared" si="100"/>
        <v>6245.5503916121288</v>
      </c>
      <c r="AI70" s="204">
        <f t="shared" si="100"/>
        <v>6592.5254133683575</v>
      </c>
      <c r="AJ70" s="204">
        <f t="shared" si="100"/>
        <v>6939.5004351245871</v>
      </c>
      <c r="AK70" s="204">
        <f t="shared" si="100"/>
        <v>7286.4754568808166</v>
      </c>
      <c r="AL70" s="204">
        <f t="shared" si="100"/>
        <v>7633.4504786370453</v>
      </c>
      <c r="AM70" s="204">
        <f t="shared" si="100"/>
        <v>7980.4255003932749</v>
      </c>
      <c r="AN70" s="204">
        <f t="shared" si="100"/>
        <v>8386.8819544505732</v>
      </c>
      <c r="AO70" s="204">
        <f t="shared" si="100"/>
        <v>8852.8198408089374</v>
      </c>
      <c r="AP70" s="204">
        <f t="shared" si="100"/>
        <v>9318.7577271673035</v>
      </c>
      <c r="AQ70" s="204">
        <f t="shared" si="100"/>
        <v>9784.6956135256678</v>
      </c>
      <c r="AR70" s="204">
        <f t="shared" si="100"/>
        <v>10250.633499884032</v>
      </c>
      <c r="AS70" s="204">
        <f t="shared" si="100"/>
        <v>10716.571386242398</v>
      </c>
      <c r="AT70" s="204">
        <f t="shared" si="100"/>
        <v>11182.509272600764</v>
      </c>
      <c r="AU70" s="204">
        <f t="shared" si="100"/>
        <v>11648.447158959129</v>
      </c>
      <c r="AV70" s="204">
        <f t="shared" si="100"/>
        <v>12114.385045317493</v>
      </c>
      <c r="AW70" s="204">
        <f t="shared" si="100"/>
        <v>12580.322931675859</v>
      </c>
      <c r="AX70" s="204">
        <f t="shared" si="100"/>
        <v>13046.260818034225</v>
      </c>
      <c r="AY70" s="204">
        <f t="shared" si="100"/>
        <v>13512.198704392589</v>
      </c>
      <c r="AZ70" s="204">
        <f t="shared" si="100"/>
        <v>13978.136590750953</v>
      </c>
      <c r="BA70" s="204">
        <f t="shared" si="100"/>
        <v>14444.07447710932</v>
      </c>
      <c r="BB70" s="204">
        <f t="shared" si="100"/>
        <v>14910.012363467686</v>
      </c>
      <c r="BC70" s="204">
        <f t="shared" si="100"/>
        <v>15375.95024982605</v>
      </c>
      <c r="BD70" s="204">
        <f t="shared" si="100"/>
        <v>15841.888136184414</v>
      </c>
      <c r="BE70" s="204">
        <f t="shared" si="100"/>
        <v>16307.82602254278</v>
      </c>
      <c r="BF70" s="204">
        <f t="shared" si="100"/>
        <v>16773.763908901143</v>
      </c>
      <c r="BG70" s="204">
        <f t="shared" si="100"/>
        <v>17239.701795259512</v>
      </c>
      <c r="BH70" s="204">
        <f t="shared" si="100"/>
        <v>17705.639681617875</v>
      </c>
      <c r="BI70" s="204">
        <f t="shared" si="100"/>
        <v>18171.577567976241</v>
      </c>
      <c r="BJ70" s="204">
        <f t="shared" si="100"/>
        <v>18637.515454334607</v>
      </c>
      <c r="BK70" s="204">
        <f t="shared" si="100"/>
        <v>19103.45334069297</v>
      </c>
      <c r="BL70" s="204">
        <f t="shared" si="100"/>
        <v>19569.391227051336</v>
      </c>
      <c r="BM70" s="204">
        <f t="shared" si="100"/>
        <v>20035.329113409702</v>
      </c>
      <c r="BN70" s="204">
        <f t="shared" si="100"/>
        <v>20501.266999768064</v>
      </c>
      <c r="BO70" s="204">
        <f t="shared" si="100"/>
        <v>20967.20488612643</v>
      </c>
      <c r="BP70" s="204">
        <f t="shared" si="100"/>
        <v>21433.142772484796</v>
      </c>
      <c r="BQ70" s="204">
        <f t="shared" si="100"/>
        <v>21899.080658843159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22365.018545201528</v>
      </c>
      <c r="BS70" s="204">
        <f t="shared" si="102"/>
        <v>22830.956431559891</v>
      </c>
      <c r="BT70" s="204">
        <f t="shared" si="102"/>
        <v>23296.894317918257</v>
      </c>
      <c r="BU70" s="204">
        <f t="shared" si="102"/>
        <v>22417.766230449644</v>
      </c>
      <c r="BV70" s="204">
        <f t="shared" si="102"/>
        <v>21538.638142981032</v>
      </c>
      <c r="BW70" s="204">
        <f t="shared" si="102"/>
        <v>20659.510055512415</v>
      </c>
      <c r="BX70" s="204">
        <f t="shared" si="102"/>
        <v>19780.381968043803</v>
      </c>
      <c r="BY70" s="204">
        <f t="shared" si="102"/>
        <v>18901.25388057519</v>
      </c>
      <c r="BZ70" s="204">
        <f t="shared" si="102"/>
        <v>18022.125793106577</v>
      </c>
      <c r="CA70" s="204">
        <f t="shared" si="102"/>
        <v>17142.997705637965</v>
      </c>
      <c r="CB70" s="204">
        <f t="shared" si="102"/>
        <v>16263.869618169349</v>
      </c>
      <c r="CC70" s="204">
        <f t="shared" si="102"/>
        <v>15384.741530700736</v>
      </c>
      <c r="CD70" s="204">
        <f t="shared" si="102"/>
        <v>14505.613443232123</v>
      </c>
      <c r="CE70" s="204">
        <f t="shared" si="102"/>
        <v>13626.485355763509</v>
      </c>
      <c r="CF70" s="204">
        <f t="shared" si="102"/>
        <v>12747.357268294896</v>
      </c>
      <c r="CG70" s="204">
        <f t="shared" si="102"/>
        <v>11868.229180826282</v>
      </c>
      <c r="CH70" s="204">
        <f t="shared" si="102"/>
        <v>10989.101093357669</v>
      </c>
      <c r="CI70" s="204">
        <f t="shared" si="102"/>
        <v>10109.973005889055</v>
      </c>
      <c r="CJ70" s="204">
        <f t="shared" si="102"/>
        <v>9230.8449184204419</v>
      </c>
      <c r="CK70" s="204">
        <f t="shared" si="102"/>
        <v>8351.7168309518293</v>
      </c>
      <c r="CL70" s="204">
        <f t="shared" si="102"/>
        <v>7472.5887434832148</v>
      </c>
      <c r="CM70" s="204">
        <f t="shared" si="102"/>
        <v>6593.4606560146021</v>
      </c>
      <c r="CN70" s="204">
        <f t="shared" si="102"/>
        <v>5714.3325685459895</v>
      </c>
      <c r="CO70" s="204">
        <f t="shared" si="102"/>
        <v>4835.2044810773732</v>
      </c>
      <c r="CP70" s="204">
        <f t="shared" si="102"/>
        <v>3956.0763936087606</v>
      </c>
      <c r="CQ70" s="204">
        <f t="shared" si="102"/>
        <v>3076.9483061401479</v>
      </c>
      <c r="CR70" s="204">
        <f t="shared" si="102"/>
        <v>2197.8202186715353</v>
      </c>
      <c r="CS70" s="204">
        <f t="shared" si="102"/>
        <v>1318.6921312029226</v>
      </c>
      <c r="CT70" s="204">
        <f t="shared" si="102"/>
        <v>439.56404373430632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54042.791161436391</v>
      </c>
      <c r="G72" s="204">
        <f t="shared" ref="G72:BR72" si="105">SUM(G59:G71)</f>
        <v>53702.531161436389</v>
      </c>
      <c r="H72" s="204">
        <f t="shared" si="105"/>
        <v>53362.271161436387</v>
      </c>
      <c r="I72" s="204">
        <f t="shared" si="105"/>
        <v>53022.011161436385</v>
      </c>
      <c r="J72" s="204">
        <f t="shared" si="105"/>
        <v>52681.75116143639</v>
      </c>
      <c r="K72" s="204">
        <f t="shared" si="105"/>
        <v>52341.491161436388</v>
      </c>
      <c r="L72" s="204">
        <f t="shared" si="105"/>
        <v>52001.231161436386</v>
      </c>
      <c r="M72" s="204">
        <f t="shared" si="105"/>
        <v>51660.971161436391</v>
      </c>
      <c r="N72" s="204">
        <f t="shared" si="105"/>
        <v>51320.711161436389</v>
      </c>
      <c r="O72" s="204">
        <f t="shared" si="105"/>
        <v>50980.451161436387</v>
      </c>
      <c r="P72" s="204">
        <f t="shared" si="105"/>
        <v>50640.191161436385</v>
      </c>
      <c r="Q72" s="204">
        <f t="shared" si="105"/>
        <v>51259.599778226402</v>
      </c>
      <c r="R72" s="204">
        <f t="shared" si="105"/>
        <v>51879.008395016404</v>
      </c>
      <c r="S72" s="204">
        <f t="shared" si="105"/>
        <v>52498.417011806421</v>
      </c>
      <c r="T72" s="204">
        <f t="shared" si="105"/>
        <v>53117.825628596416</v>
      </c>
      <c r="U72" s="204">
        <f t="shared" si="105"/>
        <v>53737.234245386433</v>
      </c>
      <c r="V72" s="204">
        <f t="shared" si="105"/>
        <v>54356.642862176443</v>
      </c>
      <c r="W72" s="204">
        <f t="shared" si="105"/>
        <v>54976.051478966445</v>
      </c>
      <c r="X72" s="204">
        <f t="shared" si="105"/>
        <v>55595.460095756462</v>
      </c>
      <c r="Y72" s="204">
        <f t="shared" si="105"/>
        <v>56214.868712546471</v>
      </c>
      <c r="Z72" s="204">
        <f t="shared" si="105"/>
        <v>56834.277329336481</v>
      </c>
      <c r="AA72" s="204">
        <f t="shared" si="105"/>
        <v>57453.685946126483</v>
      </c>
      <c r="AB72" s="204">
        <f t="shared" si="105"/>
        <v>58073.094562916493</v>
      </c>
      <c r="AC72" s="204">
        <f t="shared" si="105"/>
        <v>58692.503179706502</v>
      </c>
      <c r="AD72" s="204">
        <f t="shared" si="105"/>
        <v>59311.911796496519</v>
      </c>
      <c r="AE72" s="204">
        <f t="shared" si="105"/>
        <v>59931.320413286528</v>
      </c>
      <c r="AF72" s="204">
        <f t="shared" si="105"/>
        <v>60550.729030076531</v>
      </c>
      <c r="AG72" s="204">
        <f t="shared" si="105"/>
        <v>61170.13764686654</v>
      </c>
      <c r="AH72" s="204">
        <f t="shared" si="105"/>
        <v>61789.54626365655</v>
      </c>
      <c r="AI72" s="204">
        <f t="shared" si="105"/>
        <v>62408.954880446567</v>
      </c>
      <c r="AJ72" s="204">
        <f t="shared" si="105"/>
        <v>63028.363497236569</v>
      </c>
      <c r="AK72" s="204">
        <f t="shared" si="105"/>
        <v>63647.772114026578</v>
      </c>
      <c r="AL72" s="204">
        <f t="shared" si="105"/>
        <v>64267.180730816581</v>
      </c>
      <c r="AM72" s="204">
        <f t="shared" si="105"/>
        <v>64886.589347606598</v>
      </c>
      <c r="AN72" s="204">
        <f t="shared" si="105"/>
        <v>66626.3325921957</v>
      </c>
      <c r="AO72" s="204">
        <f t="shared" si="105"/>
        <v>69486.410464583911</v>
      </c>
      <c r="AP72" s="204">
        <f t="shared" si="105"/>
        <v>72346.488336972106</v>
      </c>
      <c r="AQ72" s="204">
        <f t="shared" si="105"/>
        <v>75206.566209360302</v>
      </c>
      <c r="AR72" s="204">
        <f t="shared" si="105"/>
        <v>78066.644081748513</v>
      </c>
      <c r="AS72" s="204">
        <f t="shared" si="105"/>
        <v>80926.721954136709</v>
      </c>
      <c r="AT72" s="204">
        <f t="shared" si="105"/>
        <v>83786.799826524919</v>
      </c>
      <c r="AU72" s="204">
        <f t="shared" si="105"/>
        <v>86646.877698913115</v>
      </c>
      <c r="AV72" s="204">
        <f t="shared" si="105"/>
        <v>89506.955571301325</v>
      </c>
      <c r="AW72" s="204">
        <f t="shared" si="105"/>
        <v>92367.033443689521</v>
      </c>
      <c r="AX72" s="204">
        <f t="shared" si="105"/>
        <v>95227.111316077702</v>
      </c>
      <c r="AY72" s="204">
        <f t="shared" si="105"/>
        <v>98087.189188465927</v>
      </c>
      <c r="AZ72" s="204">
        <f t="shared" si="105"/>
        <v>100947.26706085412</v>
      </c>
      <c r="BA72" s="204">
        <f t="shared" si="105"/>
        <v>103807.34493324232</v>
      </c>
      <c r="BB72" s="204">
        <f t="shared" si="105"/>
        <v>106667.42280563051</v>
      </c>
      <c r="BC72" s="204">
        <f t="shared" si="105"/>
        <v>109527.50067801873</v>
      </c>
      <c r="BD72" s="204">
        <f t="shared" si="105"/>
        <v>112387.57855040692</v>
      </c>
      <c r="BE72" s="204">
        <f t="shared" si="105"/>
        <v>115247.6564227951</v>
      </c>
      <c r="BF72" s="204">
        <f t="shared" si="105"/>
        <v>118107.73429518333</v>
      </c>
      <c r="BG72" s="204">
        <f t="shared" si="105"/>
        <v>120967.81216757154</v>
      </c>
      <c r="BH72" s="204">
        <f t="shared" si="105"/>
        <v>123827.89003995972</v>
      </c>
      <c r="BI72" s="204">
        <f t="shared" si="105"/>
        <v>126687.96791234791</v>
      </c>
      <c r="BJ72" s="204">
        <f t="shared" si="105"/>
        <v>129548.04578473614</v>
      </c>
      <c r="BK72" s="204">
        <f t="shared" si="105"/>
        <v>132408.12365712435</v>
      </c>
      <c r="BL72" s="204">
        <f t="shared" si="105"/>
        <v>135268.20152951253</v>
      </c>
      <c r="BM72" s="204">
        <f t="shared" si="105"/>
        <v>138128.27940190074</v>
      </c>
      <c r="BN72" s="204">
        <f t="shared" si="105"/>
        <v>140988.35727428892</v>
      </c>
      <c r="BO72" s="204">
        <f t="shared" si="105"/>
        <v>143848.4351466771</v>
      </c>
      <c r="BP72" s="204">
        <f t="shared" si="105"/>
        <v>146708.51301906534</v>
      </c>
      <c r="BQ72" s="204">
        <f t="shared" si="105"/>
        <v>149568.59089145355</v>
      </c>
      <c r="BR72" s="204">
        <f t="shared" si="105"/>
        <v>152428.66876384174</v>
      </c>
      <c r="BS72" s="204">
        <f t="shared" ref="BS72:DA72" si="106">SUM(BS59:BS71)</f>
        <v>155288.74663622995</v>
      </c>
      <c r="BT72" s="204">
        <f t="shared" si="106"/>
        <v>158148.82450861813</v>
      </c>
      <c r="BU72" s="204">
        <f t="shared" si="106"/>
        <v>159904.50972683067</v>
      </c>
      <c r="BV72" s="204">
        <f t="shared" si="106"/>
        <v>161660.1949450433</v>
      </c>
      <c r="BW72" s="204">
        <f t="shared" si="106"/>
        <v>163415.88016325582</v>
      </c>
      <c r="BX72" s="204">
        <f t="shared" si="106"/>
        <v>165171.56538146842</v>
      </c>
      <c r="BY72" s="204">
        <f t="shared" si="106"/>
        <v>166927.25059968096</v>
      </c>
      <c r="BZ72" s="204">
        <f t="shared" si="106"/>
        <v>168682.93581789354</v>
      </c>
      <c r="CA72" s="204">
        <f t="shared" si="106"/>
        <v>170438.62103610608</v>
      </c>
      <c r="CB72" s="204">
        <f t="shared" si="106"/>
        <v>172194.30625431865</v>
      </c>
      <c r="CC72" s="204">
        <f t="shared" si="106"/>
        <v>173949.99147253123</v>
      </c>
      <c r="CD72" s="204">
        <f t="shared" si="106"/>
        <v>175705.67669074377</v>
      </c>
      <c r="CE72" s="204">
        <f t="shared" si="106"/>
        <v>177461.36190895637</v>
      </c>
      <c r="CF72" s="204">
        <f t="shared" si="106"/>
        <v>179217.04712716892</v>
      </c>
      <c r="CG72" s="204">
        <f t="shared" si="106"/>
        <v>180972.73234538152</v>
      </c>
      <c r="CH72" s="204">
        <f t="shared" si="106"/>
        <v>182728.41756359403</v>
      </c>
      <c r="CI72" s="204">
        <f t="shared" si="106"/>
        <v>184484.10278180664</v>
      </c>
      <c r="CJ72" s="204">
        <f t="shared" si="106"/>
        <v>186239.78800001918</v>
      </c>
      <c r="CK72" s="204">
        <f t="shared" si="106"/>
        <v>187995.47321823172</v>
      </c>
      <c r="CL72" s="204">
        <f t="shared" si="106"/>
        <v>189751.15843644433</v>
      </c>
      <c r="CM72" s="204">
        <f t="shared" si="106"/>
        <v>191506.84365465681</v>
      </c>
      <c r="CN72" s="204">
        <f t="shared" si="106"/>
        <v>193262.52887286947</v>
      </c>
      <c r="CO72" s="204">
        <f t="shared" si="106"/>
        <v>195018.21409108202</v>
      </c>
      <c r="CP72" s="204">
        <f t="shared" si="106"/>
        <v>196773.89930929459</v>
      </c>
      <c r="CQ72" s="204">
        <f t="shared" si="106"/>
        <v>198529.5845275071</v>
      </c>
      <c r="CR72" s="204">
        <f t="shared" si="106"/>
        <v>200285.26974571974</v>
      </c>
      <c r="CS72" s="204">
        <f t="shared" si="106"/>
        <v>202040.95496393228</v>
      </c>
      <c r="CT72" s="204">
        <f t="shared" si="106"/>
        <v>203796.64018214482</v>
      </c>
      <c r="CU72" s="204">
        <f t="shared" si="106"/>
        <v>210128.29829125115</v>
      </c>
      <c r="CV72" s="204">
        <f t="shared" si="106"/>
        <v>221035.92929125114</v>
      </c>
      <c r="CW72" s="204">
        <f t="shared" si="106"/>
        <v>231943.56029125114</v>
      </c>
      <c r="CX72" s="204">
        <f t="shared" si="106"/>
        <v>242851.19129125113</v>
      </c>
      <c r="CY72" s="204">
        <f t="shared" si="106"/>
        <v>253758.82229125113</v>
      </c>
      <c r="CZ72" s="204">
        <f t="shared" si="106"/>
        <v>264666.45329125115</v>
      </c>
      <c r="DA72" s="204">
        <f t="shared" si="106"/>
        <v>275574.08429125109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-7.4442737225076305</v>
      </c>
      <c r="D108" s="212">
        <f>BU42</f>
        <v>137.80557221848568</v>
      </c>
      <c r="E108" s="212">
        <f>CR42</f>
        <v>137.80557221848568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-6.3548538783192186</v>
      </c>
      <c r="D109" s="212">
        <f t="shared" ref="D109:D120" si="108">BU43</f>
        <v>1020.0139989219171</v>
      </c>
      <c r="E109" s="212">
        <f t="shared" ref="E109:E120" si="109">CR43</f>
        <v>1020.0139989219171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10.213312675672521</v>
      </c>
      <c r="D110" s="212">
        <f t="shared" si="108"/>
        <v>125.1206663379476</v>
      </c>
      <c r="E110" s="212">
        <f t="shared" si="109"/>
        <v>125.1206663379476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110765.64656490735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0.12053052583583276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194.61740002352607</v>
      </c>
      <c r="D112" s="212">
        <f t="shared" si="108"/>
        <v>1305.5427794672789</v>
      </c>
      <c r="E112" s="212">
        <f t="shared" si="109"/>
        <v>1305.5427794672789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75.64474943336765</v>
      </c>
      <c r="D113" s="212">
        <f t="shared" si="108"/>
        <v>-13.758748733994059</v>
      </c>
      <c r="E113" s="212">
        <f t="shared" si="109"/>
        <v>-13.758748733994059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3570.6125398725226</v>
      </c>
      <c r="E114" s="212">
        <f t="shared" si="109"/>
        <v>3570.6125398725226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-2254.1745832528545</v>
      </c>
      <c r="E115" s="212">
        <f t="shared" si="109"/>
        <v>-2254.1745832528545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-6.6725965722348226</v>
      </c>
      <c r="D117" s="212">
        <f t="shared" si="108"/>
        <v>-1242.8767260528491</v>
      </c>
      <c r="E117" s="212">
        <f t="shared" si="109"/>
        <v>-1242.8767260528491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12.429857074275304</v>
      </c>
      <c r="D118" s="212">
        <f t="shared" si="108"/>
        <v>-13.472193097275246</v>
      </c>
      <c r="E118" s="212">
        <f t="shared" si="109"/>
        <v>-13.472193097275246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346.97502175622935</v>
      </c>
      <c r="D119" s="212">
        <f t="shared" si="108"/>
        <v>-879.12808746861344</v>
      </c>
      <c r="E119" s="212">
        <f t="shared" si="109"/>
        <v>-879.12808746861344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2016-06-02T07:49:17Z</dcterms:modified>
  <cp:category/>
</cp:coreProperties>
</file>