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40" windowHeight="168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<sst xmlns="http://schemas.openxmlformats.org/spreadsheetml/2006/main" count="790" uniqueCount="145">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</sst>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831656"/>
        <c:axId val="2102345384"/>
      </c:barChart>
      <c:catAx>
        <c:axId val="-20718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34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4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3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0.00839887030978181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607512"/>
        <c:axId val="-2046102024"/>
      </c:barChart>
      <c:catAx>
        <c:axId val="-20466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10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10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0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0.242090890322468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0.00535653221874589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0.0572855416120168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0.10311397490163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0.00114571083224034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61192"/>
        <c:axId val="-2034996904"/>
      </c:barChart>
      <c:catAx>
        <c:axId val="-203496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99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9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96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77304"/>
        <c:axId val="-2066890312"/>
      </c:barChart>
      <c:catAx>
        <c:axId val="-206687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9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9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7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Non-Affected Area without Grants</a:t>
            </a:r>
          </a:p>
        </c:rich>
      </c:tx>
      <c:layout>
        <c:manualLayout>
          <c:xMode val="edge"/>
          <c:yMode val="edge"/>
          <c:x val="0.302900874437327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6399.499843633405</c:v>
                </c:pt>
                <c:pt idx="7">
                  <c:v>9156.47721499999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26890.34749305003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10272.51468926181</c:v>
                </c:pt>
                <c:pt idx="7">
                  <c:v>31839.5547532231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  <c:pt idx="4">
                  <c:v>0.0</c:v>
                </c:pt>
                <c:pt idx="5">
                  <c:v>1093.838640804208</c:v>
                </c:pt>
                <c:pt idx="6">
                  <c:v>414.5816513009838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  <c:pt idx="4">
                  <c:v>999.0</c:v>
                </c:pt>
                <c:pt idx="5">
                  <c:v>732.6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71960"/>
        <c:axId val="-2067509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71960"/>
        <c:axId val="-2067509272"/>
      </c:lineChart>
      <c:catAx>
        <c:axId val="-206747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50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0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47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850184"/>
        <c:axId val="2100303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0184"/>
        <c:axId val="2100303800"/>
      </c:lineChart>
      <c:catAx>
        <c:axId val="-206385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30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0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85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656680"/>
        <c:axId val="-20426533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56680"/>
        <c:axId val="-2042653336"/>
      </c:lineChart>
      <c:catAx>
        <c:axId val="-2042656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5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65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5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0.32327263400872</c:v>
                </c:pt>
                <c:pt idx="2">
                  <c:v>0.317886637599384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-0.874259173126374</c:v>
                </c:pt>
                <c:pt idx="2">
                  <c:v>-0.874259173126374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198104"/>
        <c:axId val="-2046479272"/>
      </c:barChart>
      <c:catAx>
        <c:axId val="-204619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7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47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9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0.0619588284765872</c:v>
                </c:pt>
                <c:pt idx="2">
                  <c:v>0.0843347991610925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0.163818678034145</c:v>
                </c:pt>
                <c:pt idx="2">
                  <c:v>0.141905247651574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0.0619588284765872</c:v>
                </c:pt>
                <c:pt idx="2">
                  <c:v>0.0843347991610925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-0.0441925314715162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176328"/>
        <c:axId val="-2046691992"/>
      </c:barChart>
      <c:catAx>
        <c:axId val="-20461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69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9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7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0.0599337571430831</c:v>
                </c:pt>
                <c:pt idx="2">
                  <c:v>0.0260939532283891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0.275945337297064</c:v>
                </c:pt>
                <c:pt idx="2">
                  <c:v>0.315924023379387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0.0599337571430831</c:v>
                </c:pt>
                <c:pt idx="2">
                  <c:v>0.0260939532283891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45992"/>
        <c:axId val="2102227384"/>
      </c:barChart>
      <c:catAx>
        <c:axId val="210174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22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22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74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0.0754411143942592</c:v>
                </c:pt>
                <c:pt idx="2">
                  <c:v>0.0636217813423385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-1.506045256570615</c:v>
                </c:pt>
                <c:pt idx="2">
                  <c:v>-1.506045256570615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36648"/>
        <c:axId val="-2046556824"/>
      </c:barChart>
      <c:catAx>
        <c:axId val="-204623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55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55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3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0.0228050144024969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0.0152927743640273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0.000506681506500565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0.213575065743946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0.22654288724081</c:v>
                </c:pt>
                <c:pt idx="2" formatCode="0.0%">
                  <c:v>0.308357168245155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681112"/>
        <c:axId val="2086890536"/>
      </c:barChart>
      <c:catAx>
        <c:axId val="210368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9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9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68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796.5982747721014</c:v>
                </c:pt>
                <c:pt idx="21">
                  <c:v>796.5982747721014</c:v>
                </c:pt>
                <c:pt idx="22">
                  <c:v>796.5982747721014</c:v>
                </c:pt>
                <c:pt idx="23">
                  <c:v>796.5982747721014</c:v>
                </c:pt>
                <c:pt idx="24">
                  <c:v>796.5982747721014</c:v>
                </c:pt>
                <c:pt idx="25">
                  <c:v>796.5982747721014</c:v>
                </c:pt>
                <c:pt idx="26">
                  <c:v>796.5982747721014</c:v>
                </c:pt>
                <c:pt idx="27">
                  <c:v>796.5982747721014</c:v>
                </c:pt>
                <c:pt idx="28">
                  <c:v>796.5982747721014</c:v>
                </c:pt>
                <c:pt idx="29">
                  <c:v>796.5982747721014</c:v>
                </c:pt>
                <c:pt idx="30">
                  <c:v>796.5982747721014</c:v>
                </c:pt>
                <c:pt idx="31">
                  <c:v>796.5982747721014</c:v>
                </c:pt>
                <c:pt idx="32">
                  <c:v>796.5982747721014</c:v>
                </c:pt>
                <c:pt idx="33">
                  <c:v>796.5982747721014</c:v>
                </c:pt>
                <c:pt idx="34">
                  <c:v>796.5982747721014</c:v>
                </c:pt>
                <c:pt idx="35">
                  <c:v>796.5982747721014</c:v>
                </c:pt>
                <c:pt idx="36">
                  <c:v>796.5982747721014</c:v>
                </c:pt>
                <c:pt idx="37">
                  <c:v>796.5982747721014</c:v>
                </c:pt>
                <c:pt idx="38">
                  <c:v>796.5982747721014</c:v>
                </c:pt>
                <c:pt idx="39">
                  <c:v>796.5982747721014</c:v>
                </c:pt>
                <c:pt idx="40">
                  <c:v>796.5982747721014</c:v>
                </c:pt>
                <c:pt idx="41">
                  <c:v>796.5982747721014</c:v>
                </c:pt>
                <c:pt idx="42">
                  <c:v>796.5982747721014</c:v>
                </c:pt>
                <c:pt idx="43">
                  <c:v>796.5982747721014</c:v>
                </c:pt>
                <c:pt idx="44">
                  <c:v>796.5982747721014</c:v>
                </c:pt>
                <c:pt idx="45">
                  <c:v>796.5982747721014</c:v>
                </c:pt>
                <c:pt idx="46">
                  <c:v>796.5982747721014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991.3431113900654</c:v>
                </c:pt>
                <c:pt idx="21">
                  <c:v>991.3431113900654</c:v>
                </c:pt>
                <c:pt idx="22">
                  <c:v>991.3431113900654</c:v>
                </c:pt>
                <c:pt idx="23">
                  <c:v>991.3431113900654</c:v>
                </c:pt>
                <c:pt idx="24">
                  <c:v>991.3431113900654</c:v>
                </c:pt>
                <c:pt idx="25">
                  <c:v>991.3431113900654</c:v>
                </c:pt>
                <c:pt idx="26">
                  <c:v>991.3431113900654</c:v>
                </c:pt>
                <c:pt idx="27">
                  <c:v>991.3431113900654</c:v>
                </c:pt>
                <c:pt idx="28">
                  <c:v>991.3431113900654</c:v>
                </c:pt>
                <c:pt idx="29">
                  <c:v>991.3431113900654</c:v>
                </c:pt>
                <c:pt idx="30">
                  <c:v>991.3431113900654</c:v>
                </c:pt>
                <c:pt idx="31">
                  <c:v>991.3431113900654</c:v>
                </c:pt>
                <c:pt idx="32">
                  <c:v>991.3431113900654</c:v>
                </c:pt>
                <c:pt idx="33">
                  <c:v>991.3431113900654</c:v>
                </c:pt>
                <c:pt idx="34">
                  <c:v>991.3431113900654</c:v>
                </c:pt>
                <c:pt idx="35">
                  <c:v>991.3431113900654</c:v>
                </c:pt>
                <c:pt idx="36">
                  <c:v>991.3431113900654</c:v>
                </c:pt>
                <c:pt idx="37">
                  <c:v>991.3431113900654</c:v>
                </c:pt>
                <c:pt idx="38">
                  <c:v>991.3431113900654</c:v>
                </c:pt>
                <c:pt idx="39">
                  <c:v>991.3431113900654</c:v>
                </c:pt>
                <c:pt idx="40">
                  <c:v>991.3431113900654</c:v>
                </c:pt>
                <c:pt idx="41">
                  <c:v>991.3431113900654</c:v>
                </c:pt>
                <c:pt idx="42">
                  <c:v>991.3431113900654</c:v>
                </c:pt>
                <c:pt idx="43">
                  <c:v>991.3431113900654</c:v>
                </c:pt>
                <c:pt idx="44">
                  <c:v>991.3431113900654</c:v>
                </c:pt>
                <c:pt idx="45">
                  <c:v>991.3431113900654</c:v>
                </c:pt>
                <c:pt idx="46">
                  <c:v>991.3431113900654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1952.645522434977</c:v>
                </c:pt>
                <c:pt idx="21">
                  <c:v>1952.645522434977</c:v>
                </c:pt>
                <c:pt idx="22">
                  <c:v>1952.645522434977</c:v>
                </c:pt>
                <c:pt idx="23">
                  <c:v>1952.645522434977</c:v>
                </c:pt>
                <c:pt idx="24">
                  <c:v>1952.645522434977</c:v>
                </c:pt>
                <c:pt idx="25">
                  <c:v>1952.645522434977</c:v>
                </c:pt>
                <c:pt idx="26">
                  <c:v>1952.645522434977</c:v>
                </c:pt>
                <c:pt idx="27">
                  <c:v>1952.645522434977</c:v>
                </c:pt>
                <c:pt idx="28">
                  <c:v>1952.645522434977</c:v>
                </c:pt>
                <c:pt idx="29">
                  <c:v>1952.645522434977</c:v>
                </c:pt>
                <c:pt idx="30">
                  <c:v>1952.645522434977</c:v>
                </c:pt>
                <c:pt idx="31">
                  <c:v>1952.645522434977</c:v>
                </c:pt>
                <c:pt idx="32">
                  <c:v>1952.645522434977</c:v>
                </c:pt>
                <c:pt idx="33">
                  <c:v>1952.645522434977</c:v>
                </c:pt>
                <c:pt idx="34">
                  <c:v>1952.645522434977</c:v>
                </c:pt>
                <c:pt idx="35">
                  <c:v>1952.645522434977</c:v>
                </c:pt>
                <c:pt idx="36">
                  <c:v>1952.645522434977</c:v>
                </c:pt>
                <c:pt idx="37">
                  <c:v>1952.645522434977</c:v>
                </c:pt>
                <c:pt idx="38">
                  <c:v>1952.645522434977</c:v>
                </c:pt>
                <c:pt idx="39">
                  <c:v>1952.645522434977</c:v>
                </c:pt>
                <c:pt idx="40">
                  <c:v>1952.645522434977</c:v>
                </c:pt>
                <c:pt idx="41">
                  <c:v>1952.645522434977</c:v>
                </c:pt>
                <c:pt idx="42">
                  <c:v>1952.645522434977</c:v>
                </c:pt>
                <c:pt idx="43">
                  <c:v>1952.645522434977</c:v>
                </c:pt>
                <c:pt idx="44">
                  <c:v>1952.645522434977</c:v>
                </c:pt>
                <c:pt idx="45">
                  <c:v>1952.645522434977</c:v>
                </c:pt>
                <c:pt idx="46">
                  <c:v>1952.645522434977</c:v>
                </c:pt>
                <c:pt idx="47">
                  <c:v>3337.855593905943</c:v>
                </c:pt>
                <c:pt idx="48">
                  <c:v>3337.855593905943</c:v>
                </c:pt>
                <c:pt idx="49">
                  <c:v>3337.855593905943</c:v>
                </c:pt>
                <c:pt idx="50">
                  <c:v>3337.855593905943</c:v>
                </c:pt>
                <c:pt idx="51">
                  <c:v>3337.855593905943</c:v>
                </c:pt>
                <c:pt idx="52">
                  <c:v>3337.855593905943</c:v>
                </c:pt>
                <c:pt idx="53">
                  <c:v>3337.855593905943</c:v>
                </c:pt>
                <c:pt idx="54">
                  <c:v>3337.855593905943</c:v>
                </c:pt>
                <c:pt idx="55">
                  <c:v>3337.855593905943</c:v>
                </c:pt>
                <c:pt idx="56">
                  <c:v>3337.855593905943</c:v>
                </c:pt>
                <c:pt idx="57">
                  <c:v>3337.855593905943</c:v>
                </c:pt>
                <c:pt idx="58">
                  <c:v>3337.855593905943</c:v>
                </c:pt>
                <c:pt idx="59">
                  <c:v>3337.855593905943</c:v>
                </c:pt>
                <c:pt idx="60">
                  <c:v>3337.855593905943</c:v>
                </c:pt>
                <c:pt idx="61">
                  <c:v>3337.855593905943</c:v>
                </c:pt>
                <c:pt idx="62">
                  <c:v>3337.855593905943</c:v>
                </c:pt>
                <c:pt idx="63">
                  <c:v>3337.855593905943</c:v>
                </c:pt>
                <c:pt idx="64">
                  <c:v>3337.855593905943</c:v>
                </c:pt>
                <c:pt idx="65">
                  <c:v>3337.855593905943</c:v>
                </c:pt>
                <c:pt idx="66">
                  <c:v>3337.855593905943</c:v>
                </c:pt>
                <c:pt idx="67">
                  <c:v>3337.855593905943</c:v>
                </c:pt>
                <c:pt idx="68">
                  <c:v>3337.855593905943</c:v>
                </c:pt>
                <c:pt idx="69">
                  <c:v>3337.855593905943</c:v>
                </c:pt>
                <c:pt idx="70">
                  <c:v>3337.855593905943</c:v>
                </c:pt>
                <c:pt idx="71">
                  <c:v>3337.855593905943</c:v>
                </c:pt>
                <c:pt idx="72">
                  <c:v>3337.855593905943</c:v>
                </c:pt>
                <c:pt idx="73">
                  <c:v>3337.855593905943</c:v>
                </c:pt>
                <c:pt idx="74">
                  <c:v>3337.855593905943</c:v>
                </c:pt>
                <c:pt idx="75">
                  <c:v>3337.855593905943</c:v>
                </c:pt>
                <c:pt idx="76">
                  <c:v>3337.855593905943</c:v>
                </c:pt>
                <c:pt idx="77">
                  <c:v>3337.855593905943</c:v>
                </c:pt>
                <c:pt idx="78">
                  <c:v>3337.855593905943</c:v>
                </c:pt>
                <c:pt idx="79">
                  <c:v>3337.855593905943</c:v>
                </c:pt>
                <c:pt idx="80">
                  <c:v>3337.855593905943</c:v>
                </c:pt>
                <c:pt idx="81">
                  <c:v>3337.855593905943</c:v>
                </c:pt>
                <c:pt idx="82">
                  <c:v>3337.855593905943</c:v>
                </c:pt>
                <c:pt idx="83">
                  <c:v>3337.855593905943</c:v>
                </c:pt>
                <c:pt idx="84">
                  <c:v>3337.855593905943</c:v>
                </c:pt>
                <c:pt idx="85">
                  <c:v>7209.768082836837</c:v>
                </c:pt>
                <c:pt idx="86">
                  <c:v>7209.768082836837</c:v>
                </c:pt>
                <c:pt idx="87">
                  <c:v>7209.768082836837</c:v>
                </c:pt>
                <c:pt idx="88">
                  <c:v>7209.768082836837</c:v>
                </c:pt>
                <c:pt idx="89">
                  <c:v>7209.768082836837</c:v>
                </c:pt>
                <c:pt idx="90">
                  <c:v>7209.768082836837</c:v>
                </c:pt>
                <c:pt idx="91">
                  <c:v>7209.768082836837</c:v>
                </c:pt>
                <c:pt idx="92">
                  <c:v>7209.768082836837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329288"/>
        <c:axId val="-20457886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29288"/>
        <c:axId val="-20457886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89420.73464533224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101097.7547295784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144886.5800455017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</c:v>
                </c:pt>
                <c:pt idx="54">
                  <c:v>164314.067919336</c:v>
                </c:pt>
                <c:pt idx="55">
                  <c:v>166226.0256668009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171961.8989091958</c:v>
                </c:pt>
                <c:pt idx="59">
                  <c:v>173873.8566566608</c:v>
                </c:pt>
                <c:pt idx="60">
                  <c:v>175785.8144041257</c:v>
                </c:pt>
                <c:pt idx="61">
                  <c:v>177697.7721515907</c:v>
                </c:pt>
                <c:pt idx="62">
                  <c:v>179609.7298990556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329288"/>
        <c:axId val="-2045788696"/>
      </c:scatterChart>
      <c:catAx>
        <c:axId val="-2046329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788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78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329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440.6713860441412</c:v>
                </c:pt>
                <c:pt idx="24">
                  <c:v>474.5691849706136</c:v>
                </c:pt>
                <c:pt idx="25">
                  <c:v>508.4669838970861</c:v>
                </c:pt>
                <c:pt idx="26">
                  <c:v>542.3647828235585</c:v>
                </c:pt>
                <c:pt idx="27">
                  <c:v>576.2625817500308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1244.451990893912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854.0802190437486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457.5429744877224</c:v>
                </c:pt>
                <c:pt idx="52">
                  <c:v>427.0401095218742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244.0229197267854</c:v>
                </c:pt>
                <c:pt idx="59">
                  <c:v>213.5200547609372</c:v>
                </c:pt>
                <c:pt idx="60">
                  <c:v>183.0171897950889</c:v>
                </c:pt>
                <c:pt idx="61">
                  <c:v>152.5143248292408</c:v>
                </c:pt>
                <c:pt idx="62">
                  <c:v>122.0114598633926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830.9129882702031</c:v>
                </c:pt>
                <c:pt idx="21">
                  <c:v>914.0042870972234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2187.065688376217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2570.662323552792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33256"/>
        <c:axId val="-20466061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33256"/>
        <c:axId val="-2046606152"/>
      </c:lineChart>
      <c:catAx>
        <c:axId val="-2046733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606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6606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733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33.8977989264724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50376"/>
        <c:axId val="-20666090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-15.33993209114219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83.0912988270203</c:v>
                </c:pt>
                <c:pt idx="1">
                  <c:v>146.1099052426753</c:v>
                </c:pt>
                <c:pt idx="2">
                  <c:v>146.1099052426753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94008"/>
        <c:axId val="-2135450088"/>
      </c:scatterChart>
      <c:valAx>
        <c:axId val="-2067750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609080"/>
        <c:crosses val="autoZero"/>
        <c:crossBetween val="midCat"/>
      </c:valAx>
      <c:valAx>
        <c:axId val="-206660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750376"/>
        <c:crosses val="autoZero"/>
        <c:crossBetween val="midCat"/>
      </c:valAx>
      <c:valAx>
        <c:axId val="-21356940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5450088"/>
        <c:crosses val="autoZero"/>
        <c:crossBetween val="midCat"/>
      </c:valAx>
      <c:valAx>
        <c:axId val="-21354500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6940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440.6713860441413</c:v>
                </c:pt>
                <c:pt idx="24">
                  <c:v>474.5691849706137</c:v>
                </c:pt>
                <c:pt idx="25">
                  <c:v>508.466983897086</c:v>
                </c:pt>
                <c:pt idx="26">
                  <c:v>542.3647828235585</c:v>
                </c:pt>
                <c:pt idx="27">
                  <c:v>576.262581750031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1244.451990893911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854.0802190437487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457.5429744877225</c:v>
                </c:pt>
                <c:pt idx="52">
                  <c:v>427.0401095218743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244.0229197267853</c:v>
                </c:pt>
                <c:pt idx="59">
                  <c:v>213.5200547609371</c:v>
                </c:pt>
                <c:pt idx="60">
                  <c:v>183.0171897950889</c:v>
                </c:pt>
                <c:pt idx="61">
                  <c:v>152.5143248292409</c:v>
                </c:pt>
                <c:pt idx="62">
                  <c:v>122.0114598633927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96504.78869344627</c:v>
                </c:pt>
                <c:pt idx="94">
                  <c:v>99176.48869344627</c:v>
                </c:pt>
                <c:pt idx="95">
                  <c:v>101848.1886934463</c:v>
                </c:pt>
                <c:pt idx="96">
                  <c:v>104519.8886934463</c:v>
                </c:pt>
                <c:pt idx="97">
                  <c:v>107191.5886934463</c:v>
                </c:pt>
                <c:pt idx="98">
                  <c:v>109863.2886934463</c:v>
                </c:pt>
                <c:pt idx="99">
                  <c:v>112534.9886934463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12071.20356517156</c:v>
                </c:pt>
                <c:pt idx="94">
                  <c:v>10943.37356517156</c:v>
                </c:pt>
                <c:pt idx="95">
                  <c:v>9815.54356517156</c:v>
                </c:pt>
                <c:pt idx="96">
                  <c:v>8687.713565171558</c:v>
                </c:pt>
                <c:pt idx="97">
                  <c:v>7559.883565171558</c:v>
                </c:pt>
                <c:pt idx="98">
                  <c:v>6432.05356517156</c:v>
                </c:pt>
                <c:pt idx="99">
                  <c:v>5304.22356517156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</c:v>
                </c:pt>
                <c:pt idx="21">
                  <c:v>914.0042870972233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2187.065688376218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2570.662323552793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4652.844741090021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7357.933082836837</c:v>
                </c:pt>
                <c:pt idx="94">
                  <c:v>7654.263082836837</c:v>
                </c:pt>
                <c:pt idx="95">
                  <c:v>7950.593082836837</c:v>
                </c:pt>
                <c:pt idx="96">
                  <c:v>8246.923082836838</c:v>
                </c:pt>
                <c:pt idx="97">
                  <c:v>8543.253082836838</c:v>
                </c:pt>
                <c:pt idx="98">
                  <c:v>8839.583082836838</c:v>
                </c:pt>
                <c:pt idx="99">
                  <c:v>9135.913082836837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81224"/>
        <c:axId val="-21350070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52584.72591769342</c:v>
                </c:pt>
                <c:pt idx="12">
                  <c:v>52884.30302326897</c:v>
                </c:pt>
                <c:pt idx="13">
                  <c:v>53183.88012884455</c:v>
                </c:pt>
                <c:pt idx="14">
                  <c:v>53483.4572344201</c:v>
                </c:pt>
                <c:pt idx="15">
                  <c:v>53783.03433999568</c:v>
                </c:pt>
                <c:pt idx="16">
                  <c:v>54082.61144557125</c:v>
                </c:pt>
                <c:pt idx="17">
                  <c:v>54382.18855114682</c:v>
                </c:pt>
                <c:pt idx="18">
                  <c:v>54681.7656567224</c:v>
                </c:pt>
                <c:pt idx="19">
                  <c:v>54981.34276229796</c:v>
                </c:pt>
                <c:pt idx="20">
                  <c:v>55280.91986787353</c:v>
                </c:pt>
                <c:pt idx="21">
                  <c:v>55580.4969734491</c:v>
                </c:pt>
                <c:pt idx="22">
                  <c:v>55880.07407902466</c:v>
                </c:pt>
                <c:pt idx="23">
                  <c:v>56179.65118460024</c:v>
                </c:pt>
                <c:pt idx="24">
                  <c:v>56479.2282901758</c:v>
                </c:pt>
                <c:pt idx="25">
                  <c:v>56778.80539575137</c:v>
                </c:pt>
                <c:pt idx="26">
                  <c:v>57078.38250132694</c:v>
                </c:pt>
                <c:pt idx="27">
                  <c:v>57377.9596069025</c:v>
                </c:pt>
                <c:pt idx="28">
                  <c:v>57677.53671247807</c:v>
                </c:pt>
                <c:pt idx="29">
                  <c:v>57977.11381805365</c:v>
                </c:pt>
                <c:pt idx="30">
                  <c:v>58276.69092362921</c:v>
                </c:pt>
                <c:pt idx="31">
                  <c:v>58576.26802920479</c:v>
                </c:pt>
                <c:pt idx="32">
                  <c:v>58875.84513478036</c:v>
                </c:pt>
                <c:pt idx="33">
                  <c:v>59175.42224035592</c:v>
                </c:pt>
                <c:pt idx="34">
                  <c:v>60550.52084098228</c:v>
                </c:pt>
                <c:pt idx="35">
                  <c:v>63001.14093665944</c:v>
                </c:pt>
                <c:pt idx="36">
                  <c:v>65451.7610323366</c:v>
                </c:pt>
                <c:pt idx="37">
                  <c:v>67902.38112801375</c:v>
                </c:pt>
                <c:pt idx="38">
                  <c:v>70353.0012236909</c:v>
                </c:pt>
                <c:pt idx="39">
                  <c:v>72803.62131936805</c:v>
                </c:pt>
                <c:pt idx="40">
                  <c:v>75254.24141504522</c:v>
                </c:pt>
                <c:pt idx="41">
                  <c:v>77704.86151072239</c:v>
                </c:pt>
                <c:pt idx="42">
                  <c:v>80155.48160639954</c:v>
                </c:pt>
                <c:pt idx="43">
                  <c:v>82606.1017020767</c:v>
                </c:pt>
                <c:pt idx="44">
                  <c:v>85056.72179775385</c:v>
                </c:pt>
                <c:pt idx="45">
                  <c:v>87507.34189343101</c:v>
                </c:pt>
                <c:pt idx="46">
                  <c:v>89957.96198910817</c:v>
                </c:pt>
                <c:pt idx="47">
                  <c:v>92408.58208478533</c:v>
                </c:pt>
                <c:pt idx="48">
                  <c:v>94859.20218046248</c:v>
                </c:pt>
                <c:pt idx="49">
                  <c:v>97309.82227613963</c:v>
                </c:pt>
                <c:pt idx="50">
                  <c:v>99760.44237181681</c:v>
                </c:pt>
                <c:pt idx="51">
                  <c:v>102211.062467494</c:v>
                </c:pt>
                <c:pt idx="52">
                  <c:v>104661.6825631711</c:v>
                </c:pt>
                <c:pt idx="53">
                  <c:v>107112.3026588483</c:v>
                </c:pt>
                <c:pt idx="54">
                  <c:v>109562.9227545254</c:v>
                </c:pt>
                <c:pt idx="55">
                  <c:v>112013.5428502026</c:v>
                </c:pt>
                <c:pt idx="56">
                  <c:v>114464.1629458797</c:v>
                </c:pt>
                <c:pt idx="57">
                  <c:v>116914.7830415569</c:v>
                </c:pt>
                <c:pt idx="58">
                  <c:v>119365.403137234</c:v>
                </c:pt>
                <c:pt idx="59">
                  <c:v>121816.0232329112</c:v>
                </c:pt>
                <c:pt idx="60">
                  <c:v>124266.6433285884</c:v>
                </c:pt>
                <c:pt idx="61">
                  <c:v>126717.2634242655</c:v>
                </c:pt>
                <c:pt idx="62">
                  <c:v>129167.8835199427</c:v>
                </c:pt>
                <c:pt idx="63">
                  <c:v>131618.5036156198</c:v>
                </c:pt>
                <c:pt idx="64">
                  <c:v>134069.123711297</c:v>
                </c:pt>
                <c:pt idx="65">
                  <c:v>136519.7438069741</c:v>
                </c:pt>
                <c:pt idx="66">
                  <c:v>138970.3639026513</c:v>
                </c:pt>
                <c:pt idx="67">
                  <c:v>141766.5384904642</c:v>
                </c:pt>
                <c:pt idx="68">
                  <c:v>144562.713078277</c:v>
                </c:pt>
                <c:pt idx="69">
                  <c:v>147358.8876660899</c:v>
                </c:pt>
                <c:pt idx="70">
                  <c:v>150155.0622539028</c:v>
                </c:pt>
                <c:pt idx="71">
                  <c:v>152951.2368417156</c:v>
                </c:pt>
                <c:pt idx="72">
                  <c:v>155747.4114295285</c:v>
                </c:pt>
                <c:pt idx="73">
                  <c:v>158543.5860173414</c:v>
                </c:pt>
                <c:pt idx="74">
                  <c:v>161339.7606051543</c:v>
                </c:pt>
                <c:pt idx="75">
                  <c:v>164135.9351929672</c:v>
                </c:pt>
                <c:pt idx="76">
                  <c:v>166932.10978078</c:v>
                </c:pt>
                <c:pt idx="77">
                  <c:v>169728.2843685929</c:v>
                </c:pt>
                <c:pt idx="78">
                  <c:v>172524.4589564058</c:v>
                </c:pt>
                <c:pt idx="79">
                  <c:v>175320.6335442186</c:v>
                </c:pt>
                <c:pt idx="80">
                  <c:v>178116.8081320315</c:v>
                </c:pt>
                <c:pt idx="81">
                  <c:v>180912.9827198444</c:v>
                </c:pt>
                <c:pt idx="82">
                  <c:v>183709.1573076572</c:v>
                </c:pt>
                <c:pt idx="83">
                  <c:v>186505.3318954701</c:v>
                </c:pt>
                <c:pt idx="84">
                  <c:v>189301.506483283</c:v>
                </c:pt>
                <c:pt idx="85">
                  <c:v>192097.6810710959</c:v>
                </c:pt>
                <c:pt idx="86">
                  <c:v>194893.8556589087</c:v>
                </c:pt>
                <c:pt idx="87">
                  <c:v>197690.0302467216</c:v>
                </c:pt>
                <c:pt idx="88">
                  <c:v>200486.2048345344</c:v>
                </c:pt>
                <c:pt idx="89">
                  <c:v>203282.3794223473</c:v>
                </c:pt>
                <c:pt idx="90">
                  <c:v>206078.5540101602</c:v>
                </c:pt>
                <c:pt idx="91">
                  <c:v>208874.7285979731</c:v>
                </c:pt>
                <c:pt idx="92">
                  <c:v>211670.903185786</c:v>
                </c:pt>
                <c:pt idx="93">
                  <c:v>217958.8909796924</c:v>
                </c:pt>
                <c:pt idx="94">
                  <c:v>227738.6919796924</c:v>
                </c:pt>
                <c:pt idx="95">
                  <c:v>237518.4929796924</c:v>
                </c:pt>
                <c:pt idx="96">
                  <c:v>247298.2939796924</c:v>
                </c:pt>
                <c:pt idx="97">
                  <c:v>257078.0949796924</c:v>
                </c:pt>
                <c:pt idx="98">
                  <c:v>266857.8959796923</c:v>
                </c:pt>
                <c:pt idx="99">
                  <c:v>276637.6969796924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81224"/>
        <c:axId val="-2135007032"/>
      </c:lineChart>
      <c:catAx>
        <c:axId val="-213498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007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007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9812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0.203199102396237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0.0196790683494563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0.00313558030685436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0.00436973760881227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0.0335019362945672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0.000543541739292388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0.225121470067083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0.284466912375147</c:v>
                </c:pt>
                <c:pt idx="2" formatCode="0.0%">
                  <c:v>0.12385117603791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061960"/>
        <c:axId val="2104089400"/>
      </c:barChart>
      <c:catAx>
        <c:axId val="-206706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8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08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6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86664"/>
        <c:axId val="2104050584"/>
      </c:barChart>
      <c:catAx>
        <c:axId val="-209968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5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05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8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0.015946933615377</c:v>
                </c:pt>
                <c:pt idx="1">
                  <c:v>0.262625530059067</c:v>
                </c:pt>
                <c:pt idx="2">
                  <c:v>-0.139286231837222</c:v>
                </c:pt>
                <c:pt idx="3">
                  <c:v>-0.139286231837222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86552"/>
        <c:axId val="-2042991832"/>
      </c:barChart>
      <c:catAx>
        <c:axId val="-2042986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1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8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0.0979356317605467</c:v>
                </c:pt>
                <c:pt idx="1">
                  <c:v>-0.0326452105868489</c:v>
                </c:pt>
                <c:pt idx="2">
                  <c:v>-0.0326452105868489</c:v>
                </c:pt>
                <c:pt idx="3">
                  <c:v>-0.0326452105868489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373976"/>
        <c:axId val="-2066878744"/>
      </c:barChart>
      <c:catAx>
        <c:axId val="-2067373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78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687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37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0.0680396691260415</c:v>
                </c:pt>
                <c:pt idx="1">
                  <c:v>0.0295408103260133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0.0790236176769368</c:v>
                </c:pt>
                <c:pt idx="1">
                  <c:v>0.0343097156563965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0.319658696942199</c:v>
                </c:pt>
                <c:pt idx="1">
                  <c:v>0.138786344153691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0.136937723688181</c:v>
                </c:pt>
                <c:pt idx="1">
                  <c:v>0.0594543061997388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0.0611174385986916</c:v>
                </c:pt>
                <c:pt idx="3">
                  <c:v>0.0301026190112959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0.00101336301300113</c:v>
                </c:pt>
                <c:pt idx="3">
                  <c:v>0.00101336301300113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0.213575065743946</c:v>
                </c:pt>
                <c:pt idx="1">
                  <c:v>0.213575065743946</c:v>
                </c:pt>
                <c:pt idx="2">
                  <c:v>0.213575065743946</c:v>
                </c:pt>
                <c:pt idx="3">
                  <c:v>0.213575065743946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0.305192679430161</c:v>
                </c:pt>
                <c:pt idx="2">
                  <c:v>0.524370332471729</c:v>
                </c:pt>
                <c:pt idx="3">
                  <c:v>0.46503675853484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995928"/>
        <c:axId val="-2067291512"/>
      </c:barChart>
      <c:catAx>
        <c:axId val="-2066995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291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29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99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0.0487725823027826</c:v>
                </c:pt>
                <c:pt idx="1">
                  <c:v>0.0483816270376218</c:v>
                </c:pt>
                <c:pt idx="2">
                  <c:v>0.0230924594018122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0.0459685027906977</c:v>
                </c:pt>
                <c:pt idx="1">
                  <c:v>0.0456000246960582</c:v>
                </c:pt>
                <c:pt idx="2">
                  <c:v>0.0217648058465774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0.329673829608307</c:v>
                </c:pt>
                <c:pt idx="1">
                  <c:v>0.327031203087715</c:v>
                </c:pt>
                <c:pt idx="2">
                  <c:v>0.156091376888926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0.114706769175195</c:v>
                </c:pt>
                <c:pt idx="1">
                  <c:v>0.113787293247506</c:v>
                </c:pt>
                <c:pt idx="2">
                  <c:v>0.0543104606159045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0.0527399031765429</c:v>
                </c:pt>
                <c:pt idx="3">
                  <c:v>0.0259763702212823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0.0125423212274174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0.0174789504352491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0.00108708347858478</c:v>
                </c:pt>
                <c:pt idx="3">
                  <c:v>0.00108708347858478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0.225121470067083</c:v>
                </c:pt>
                <c:pt idx="1">
                  <c:v>0.225121470067083</c:v>
                </c:pt>
                <c:pt idx="2">
                  <c:v>0.225121470067083</c:v>
                </c:pt>
                <c:pt idx="3">
                  <c:v>0.225121470067083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0.192457828742129</c:v>
                </c:pt>
                <c:pt idx="3">
                  <c:v>0.302946875409514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865096"/>
        <c:axId val="-2144172712"/>
      </c:barChart>
      <c:catAx>
        <c:axId val="-2143865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17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17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86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061832"/>
        <c:axId val="-2034665512"/>
      </c:barChart>
      <c:catAx>
        <c:axId val="-203506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66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66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06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1351.8315155319069</v>
      </c>
      <c r="S13" s="223">
        <f>IF($B$81=0,0,(SUMIF($N$6:$N$28,$U13,L$6:L$28)+SUMIF($N$91:$N$118,$U13,L$91:L$118))*$I$83*Poor!$B$81/$B$81)</f>
        <v>999</v>
      </c>
      <c r="T13" s="223">
        <f>IF($B$81=0,0,(SUMIF($N$6:$N$28,$U13,M$6:M$28)+SUMIF($N$91:$N$118,$U13,M$91:M$118))*$I$83*Poor!$B$81/$B$81)</f>
        <v>999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41343.513850017487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10300.954421677779</v>
      </c>
      <c r="T23" s="179">
        <f>SUM(T7:T22)</f>
        <v>10261.861913610321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36582.097548045589</v>
      </c>
      <c r="T30" s="235">
        <f t="shared" si="24"/>
        <v>36621.190056113046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9.7935631760546718E-2</v>
      </c>
      <c r="AB30" s="122">
        <f>IF($Y30=0,0,AC30/($Y$30))</f>
        <v>0</v>
      </c>
      <c r="AC30" s="187">
        <f>IF(AC79*4/$I$83+SUM(AC6:AC29)&lt;1,AC79*4/$I$83,1-SUM(AC6:AC29))</f>
        <v>-3.2645210586848911E-2</v>
      </c>
      <c r="AD30" s="122">
        <f>IF($Y30=0,0,AE30/($Y$30))</f>
        <v>0</v>
      </c>
      <c r="AE30" s="187">
        <f>IF(AE79*4/$I$83+SUM(AE6:AE29)&lt;1,AE79*4/$I$83,1-SUM(AE6:AE29))</f>
        <v>-3.2645210586848904E-2</v>
      </c>
      <c r="AF30" s="122">
        <f>IF($Y30=0,0,AG30/($Y$30))</f>
        <v>0</v>
      </c>
      <c r="AG30" s="187">
        <f>IF(AG79*4/$I$83+SUM(AG6:AG29)&lt;1,AG79*4/$I$83,1-SUM(AG6:AG29))</f>
        <v>-3.2645210586848911E-2</v>
      </c>
      <c r="AH30" s="123">
        <f t="shared" si="12"/>
        <v>0</v>
      </c>
      <c r="AI30" s="183">
        <f t="shared" si="13"/>
        <v>0</v>
      </c>
      <c r="AJ30" s="120">
        <f t="shared" si="14"/>
        <v>3.2645210586848904E-2</v>
      </c>
      <c r="AK30" s="119">
        <f t="shared" si="15"/>
        <v>-3.2645210586848911E-2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0.46632699279546064</v>
      </c>
      <c r="K31" s="22" t="str">
        <f t="shared" si="4"/>
        <v/>
      </c>
      <c r="L31" s="22">
        <f>(1-SUM(L6:L30))</f>
        <v>0.46313913523060846</v>
      </c>
      <c r="M31" s="242">
        <f t="shared" si="6"/>
        <v>0.46632699279546064</v>
      </c>
      <c r="N31" s="167">
        <f>M31*I83</f>
        <v>10113.566583399237</v>
      </c>
      <c r="P31" s="22"/>
      <c r="Q31" s="239" t="s">
        <v>142</v>
      </c>
      <c r="R31" s="235">
        <f t="shared" si="24"/>
        <v>15216.436490938868</v>
      </c>
      <c r="S31" s="235">
        <f t="shared" si="24"/>
        <v>57200.630881378929</v>
      </c>
      <c r="T31" s="235">
        <f>IF(T25&gt;T$23,T25-T$23,0)</f>
        <v>57239.723389446386</v>
      </c>
      <c r="U31" s="243"/>
      <c r="V31" s="56"/>
      <c r="W31" s="129" t="s">
        <v>84</v>
      </c>
      <c r="X31" s="130"/>
      <c r="Y31" s="121">
        <f>M31*4</f>
        <v>1.8653079711818426</v>
      </c>
      <c r="Z31" s="131"/>
      <c r="AA31" s="132">
        <f>1-AA32+IF($Y32&lt;0,$Y32/4,0)</f>
        <v>3.7451800208326058E-2</v>
      </c>
      <c r="AB31" s="131"/>
      <c r="AC31" s="133">
        <f>1-AC32+IF($Y32&lt;0,$Y32/4,0)</f>
        <v>0.63194694063583801</v>
      </c>
      <c r="AD31" s="134"/>
      <c r="AE31" s="133">
        <f>1-AE32+IF($Y32&lt;0,$Y32/4,0)</f>
        <v>0.588506462148914</v>
      </c>
      <c r="AF31" s="134"/>
      <c r="AG31" s="133">
        <f>1-AG32+IF($Y32&lt;0,$Y32/4,0)</f>
        <v>0.63088608076659769</v>
      </c>
      <c r="AH31" s="123"/>
      <c r="AI31" s="182">
        <f>SUM(AA31,AC31,AE31,AG31)/4</f>
        <v>0.47219782093991891</v>
      </c>
      <c r="AJ31" s="135">
        <f t="shared" si="14"/>
        <v>0.33469937042208203</v>
      </c>
      <c r="AK31" s="136">
        <f t="shared" si="15"/>
        <v>0.60969627145775585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0.53367300720453936</v>
      </c>
      <c r="J32" s="17"/>
      <c r="L32" s="22">
        <f>SUM(L6:L30)</f>
        <v>0.53686086476939154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98123.030881378916</v>
      </c>
      <c r="T32" s="235">
        <f t="shared" si="24"/>
        <v>98162.12338944638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0.96254819979167394</v>
      </c>
      <c r="AB32" s="137"/>
      <c r="AC32" s="139">
        <f>SUM(AC6:AC30)</f>
        <v>0.36805305936416199</v>
      </c>
      <c r="AD32" s="137"/>
      <c r="AE32" s="139">
        <f>SUM(AE6:AE30)</f>
        <v>0.41149353785108606</v>
      </c>
      <c r="AF32" s="137"/>
      <c r="AG32" s="139">
        <f>SUM(AG6:AG30)</f>
        <v>0.36911391923340231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-145.28225487141046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35678.212128157866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3.1658927817644573E-2</v>
      </c>
      <c r="L38" s="22">
        <f t="shared" ref="L38:L64" si="34">(K38*H38)</f>
        <v>2.9886027859856477E-2</v>
      </c>
      <c r="M38" s="24">
        <f t="shared" ref="M38:M64" si="35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707.99999999999989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1.1819333051920643E-2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799.2</v>
      </c>
      <c r="J44" s="38">
        <f t="shared" si="32"/>
        <v>799.2</v>
      </c>
      <c r="K44" s="40">
        <f t="shared" si="33"/>
        <v>3.0392570704938792E-2</v>
      </c>
      <c r="L44" s="22">
        <f t="shared" si="34"/>
        <v>3.3735753482482062E-2</v>
      </c>
      <c r="M44" s="24">
        <f t="shared" si="35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199.8</v>
      </c>
      <c r="AB44" s="156">
        <f>Poor!AB44</f>
        <v>0.25</v>
      </c>
      <c r="AC44" s="147">
        <f t="shared" si="41"/>
        <v>199.8</v>
      </c>
      <c r="AD44" s="156">
        <f>Poor!AD44</f>
        <v>0.25</v>
      </c>
      <c r="AE44" s="147">
        <f t="shared" si="42"/>
        <v>199.8</v>
      </c>
      <c r="AF44" s="122">
        <f t="shared" si="29"/>
        <v>0.25</v>
      </c>
      <c r="AG44" s="147">
        <f t="shared" si="36"/>
        <v>199.8</v>
      </c>
      <c r="AH44" s="123">
        <f t="shared" si="37"/>
        <v>1</v>
      </c>
      <c r="AI44" s="112">
        <f t="shared" si="37"/>
        <v>799.2</v>
      </c>
      <c r="AJ44" s="148">
        <f t="shared" si="38"/>
        <v>399.6</v>
      </c>
      <c r="AK44" s="147">
        <f t="shared" si="39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0.92950612072604477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1507.2</v>
      </c>
      <c r="J65" s="39">
        <f>SUM(J37:J64)</f>
        <v>1507.1999999999998</v>
      </c>
      <c r="K65" s="40">
        <f>SUM(K37:K64)</f>
        <v>1</v>
      </c>
      <c r="L65" s="22">
        <f>SUM(L37:L64)</f>
        <v>7.5441114394259184E-2</v>
      </c>
      <c r="M65" s="24">
        <f>SUM(M37:M64)</f>
        <v>6.3621781342338535E-2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907.8</v>
      </c>
      <c r="AB65" s="137"/>
      <c r="AC65" s="153">
        <f>SUM(AC37:AC64)</f>
        <v>199.8</v>
      </c>
      <c r="AD65" s="137"/>
      <c r="AE65" s="153">
        <f>SUM(AE37:AE64)</f>
        <v>199.8</v>
      </c>
      <c r="AF65" s="137"/>
      <c r="AG65" s="153">
        <f>SUM(AG37:AG64)</f>
        <v>199.8</v>
      </c>
      <c r="AH65" s="137"/>
      <c r="AI65" s="153">
        <f>SUM(AI37:AI64)</f>
        <v>1507.1999999999998</v>
      </c>
      <c r="AJ65" s="153">
        <f>SUM(AJ37:AJ64)</f>
        <v>1107.5999999999999</v>
      </c>
      <c r="AK65" s="153">
        <f>SUM(AK37:AK64)</f>
        <v>399.6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1507.2</v>
      </c>
      <c r="J70" s="51">
        <f t="shared" ref="J70:J77" si="44">J124*I$83</f>
        <v>1507.2</v>
      </c>
      <c r="K70" s="40">
        <f>B70/B$76</f>
        <v>0.62384928726681554</v>
      </c>
      <c r="L70" s="22">
        <f t="shared" ref="L70:L74" si="45">(L124*G$37*F$9/F$7)/B$130</f>
        <v>7.5441114394259184E-2</v>
      </c>
      <c r="M70" s="24">
        <f>J70/B$76</f>
        <v>6.3621781342338535E-2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376.8</v>
      </c>
      <c r="AB70" s="156">
        <f>Poor!AB70</f>
        <v>0.25</v>
      </c>
      <c r="AC70" s="147">
        <f>$J70*AB70</f>
        <v>376.8</v>
      </c>
      <c r="AD70" s="156">
        <f>Poor!AD70</f>
        <v>0.25</v>
      </c>
      <c r="AE70" s="147">
        <f>$J70*AD70</f>
        <v>376.8</v>
      </c>
      <c r="AF70" s="156">
        <f>Poor!AF70</f>
        <v>0.25</v>
      </c>
      <c r="AG70" s="147">
        <f>$J70*AF70</f>
        <v>376.8</v>
      </c>
      <c r="AH70" s="155">
        <f>SUM(Z70,AB70,AD70,AF70)</f>
        <v>1</v>
      </c>
      <c r="AI70" s="147">
        <f>SUM(AA70,AC70,AE70,AG70)</f>
        <v>1507.2</v>
      </c>
      <c r="AJ70" s="148">
        <f>(AA70+AC70)</f>
        <v>753.6</v>
      </c>
      <c r="AK70" s="147">
        <f>(AE70+AG70)</f>
        <v>753.6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0.59006613198255242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0.31980864210911175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531</v>
      </c>
      <c r="AB74" s="156"/>
      <c r="AC74" s="147">
        <f>AC30*$I$83/4</f>
        <v>-177.00000000000003</v>
      </c>
      <c r="AD74" s="156"/>
      <c r="AE74" s="147">
        <f>AE30*$I$83/4</f>
        <v>-176.99999999999997</v>
      </c>
      <c r="AF74" s="156"/>
      <c r="AG74" s="147">
        <f>AG30*$I$83/4</f>
        <v>-177.00000000000003</v>
      </c>
      <c r="AH74" s="155"/>
      <c r="AI74" s="147">
        <f>SUM(AA74,AC74,AE74,AG74)</f>
        <v>0</v>
      </c>
      <c r="AJ74" s="148">
        <f>(AA74+AC74)</f>
        <v>354</v>
      </c>
      <c r="AK74" s="147">
        <f>(AE74+AG74)</f>
        <v>-354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1507.2</v>
      </c>
      <c r="J76" s="51">
        <f t="shared" si="44"/>
        <v>1507.2</v>
      </c>
      <c r="K76" s="40">
        <f>SUM(K70:K75)</f>
        <v>2.7048511191887878</v>
      </c>
      <c r="L76" s="22">
        <f>SUM(L70:L75)</f>
        <v>7.5441114394259184E-2</v>
      </c>
      <c r="M76" s="24">
        <f>SUM(M70:M75)</f>
        <v>6.3621781342338535E-2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907.8</v>
      </c>
      <c r="AB76" s="137"/>
      <c r="AC76" s="153">
        <f>AC65</f>
        <v>199.8</v>
      </c>
      <c r="AD76" s="137"/>
      <c r="AE76" s="153">
        <f>AE65</f>
        <v>199.8</v>
      </c>
      <c r="AF76" s="137"/>
      <c r="AG76" s="153">
        <f>AG65</f>
        <v>199.8</v>
      </c>
      <c r="AH76" s="137"/>
      <c r="AI76" s="153">
        <f>SUM(AA76,AC76,AE76,AG76)</f>
        <v>1507.1999999999998</v>
      </c>
      <c r="AJ76" s="154">
        <f>SUM(AA76,AC76)</f>
        <v>1107.5999999999999</v>
      </c>
      <c r="AK76" s="154">
        <f>SUM(AE76,AG76)</f>
        <v>399.6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35678.212128157866</v>
      </c>
      <c r="J77" s="100">
        <f t="shared" si="44"/>
        <v>35678.212128157866</v>
      </c>
      <c r="K77" s="40"/>
      <c r="L77" s="22">
        <f>-(L131*G$37*F$9/F$7)/B$130</f>
        <v>-1.5060452565706153</v>
      </c>
      <c r="M77" s="24">
        <f>-J77/B$76</f>
        <v>-1.5060452565706148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203.06098559965136</v>
      </c>
      <c r="AB77" s="112"/>
      <c r="AC77" s="111">
        <f>AC31*$I$83/4</f>
        <v>3426.3711730382847</v>
      </c>
      <c r="AD77" s="112"/>
      <c r="AE77" s="111">
        <f>AE31*$I$83/4</f>
        <v>3190.8400015750185</v>
      </c>
      <c r="AF77" s="112"/>
      <c r="AG77" s="111">
        <f>AG31*$I$83/4</f>
        <v>3420.6192666030056</v>
      </c>
      <c r="AH77" s="110"/>
      <c r="AI77" s="154">
        <f>SUM(AA77,AC77,AE77,AG77)</f>
        <v>10240.891426815961</v>
      </c>
      <c r="AJ77" s="153">
        <f>SUM(AA77,AC77)</f>
        <v>3629.432158637936</v>
      </c>
      <c r="AK77" s="160">
        <f>SUM(AE77,AG77)</f>
        <v>6611.4592681780241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531</v>
      </c>
      <c r="AB79" s="112"/>
      <c r="AC79" s="112">
        <f>AA79-AA74+AC65-AC70</f>
        <v>-177</v>
      </c>
      <c r="AD79" s="112"/>
      <c r="AE79" s="112">
        <f>AC79-AC74+AE65-AE70</f>
        <v>-176.99999999999997</v>
      </c>
      <c r="AF79" s="112"/>
      <c r="AG79" s="112">
        <f>AE79-AE74+AG65-AG70</f>
        <v>-177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0.67272727272727284</v>
      </c>
      <c r="I98" s="22">
        <f t="shared" si="54"/>
        <v>3.6850356357358262E-2</v>
      </c>
      <c r="J98" s="24">
        <f t="shared" si="55"/>
        <v>3.6850356357358262E-2</v>
      </c>
      <c r="K98" s="22">
        <f t="shared" si="56"/>
        <v>5.4777556747424433E-2</v>
      </c>
      <c r="L98" s="22">
        <f t="shared" si="57"/>
        <v>3.6850356357358262E-2</v>
      </c>
      <c r="M98" s="229">
        <f t="shared" si="49"/>
        <v>3.6850356357358262E-2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6.9495566944207166E-2</v>
      </c>
      <c r="J119" s="24">
        <f>SUM(J91:J118)</f>
        <v>6.9495566944207166E-2</v>
      </c>
      <c r="K119" s="22">
        <f>SUM(K91:K118)</f>
        <v>1.8023337768701178</v>
      </c>
      <c r="L119" s="22">
        <f>SUM(L91:L118)</f>
        <v>8.2406102204542891E-2</v>
      </c>
      <c r="M119" s="57">
        <f t="shared" si="49"/>
        <v>6.9495566944207166E-2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6.9495566944207166E-2</v>
      </c>
      <c r="J124" s="238">
        <f>IF(SUMPRODUCT($B$124:$B124,$H$124:$H124)&lt;J$119,($B124*$H124),J$119)</f>
        <v>6.9495566944207166E-2</v>
      </c>
      <c r="K124" s="29">
        <f>(B124)</f>
        <v>1.1243846421173307</v>
      </c>
      <c r="L124" s="29">
        <f>IF(SUMPRODUCT($B$124:$B124,$H$124:$H124)&lt;L$119,($B124*$H124),L$119)</f>
        <v>8.2406102204542891E-2</v>
      </c>
      <c r="M124" s="241">
        <f t="shared" si="66"/>
        <v>6.9495566944207166E-2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6.9495566944207166E-2</v>
      </c>
      <c r="J130" s="229">
        <f>(J119)</f>
        <v>6.9495566944207166E-2</v>
      </c>
      <c r="K130" s="29">
        <f>(B130)</f>
        <v>1.8023337768701178</v>
      </c>
      <c r="L130" s="29">
        <f>(L119)</f>
        <v>8.2406102204542891E-2</v>
      </c>
      <c r="M130" s="241">
        <f t="shared" si="66"/>
        <v>6.9495566944207166E-2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1.6450886275225711</v>
      </c>
      <c r="J131" s="238">
        <f>IF(SUMPRODUCT($B124:$B125,$H124:$H125)&gt;(J119-J128),SUMPRODUCT($B124:$B125,$H124:$H125)+J128-J119,0)</f>
        <v>1.6450886275225711</v>
      </c>
      <c r="K131" s="29"/>
      <c r="L131" s="29">
        <f>IF(I131&lt;SUM(L126:L127),0,I131-(SUM(L126:L127)))</f>
        <v>1.6450886275225711</v>
      </c>
      <c r="M131" s="238">
        <f>IF(I131&lt;SUM(M126:M127),0,I131-(SUM(M126:M127)))</f>
        <v>1.6450886275225711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796.59827477210149</v>
      </c>
      <c r="S12" s="223">
        <f>IF($B$81=0,0,(SUMIF($N$6:$N$28,$U12,L$6:L$28)+SUMIF($N$91:$N$118,$U12,L$91:L$118))*$I$83*Poor!$B$81/$B$81)</f>
        <v>875.070912643366</v>
      </c>
      <c r="T12" s="223">
        <f>IF($B$81=0,0,(SUMIF($N$6:$N$28,$U12,M$6:M$28)+SUMIF($N$91:$N$118,$U12,M$91:M$118))*$I$83*Poor!$B$81/$B$81)</f>
        <v>1093.8386408042077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991.34311139006536</v>
      </c>
      <c r="S13" s="223">
        <f>IF($B$81=0,0,(SUMIF($N$6:$N$28,$U13,L$6:L$28)+SUMIF($N$91:$N$118,$U13,L$91:L$118))*$I$83*Poor!$B$81/$B$81)</f>
        <v>732.6</v>
      </c>
      <c r="T13" s="223">
        <f>IF($B$81=0,0,(SUMIF($N$6:$N$28,$U13,M$6:M$28)+SUMIF($N$91:$N$118,$U13,M$91:M$118))*$I$83*Poor!$B$81/$B$81)</f>
        <v>732.6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8201.1111942269035</v>
      </c>
      <c r="S15" s="223">
        <f>IF($B$81=0,0,(SUMIF($N$6:$N$28,$U15,L$6:L$28)+SUMIF($N$91:$N$118,$U15,L$91:L$118))*$I$83*Poor!$B$81/$B$81)</f>
        <v>6442.7999999999993</v>
      </c>
      <c r="T15" s="223">
        <f>IF($B$81=0,0,(SUMIF($N$6:$N$28,$U15,M$6:M$28)+SUMIF($N$91:$N$118,$U15,M$91:M$118))*$I$83*Poor!$B$81/$B$81)</f>
        <v>6442.7999999999993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41185.80017320544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1952.645522434977</v>
      </c>
      <c r="S21" s="223">
        <f>IF($B$81=0,0,(SUMIF($N$6:$N$28,$U21,L$6:L$28)+SUMIF($N$91:$N$118,$U21,L$91:L$118))*$I$83*Poor!$B$81/$B$81)</f>
        <v>1443.0000000000002</v>
      </c>
      <c r="T21" s="223">
        <f>IF($B$81=0,0,(SUMIF($N$6:$N$28,$U21,M$6:M$28)+SUMIF($N$91:$N$118,$U21,M$91:M$118))*$I$83*Poor!$B$81/$B$81)</f>
        <v>1443.0000000000002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21788.261249801566</v>
      </c>
      <c r="T23" s="179">
        <f>SUM(T7:T22)</f>
        <v>21926.73100873729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25094.790719921817</v>
      </c>
      <c r="T30" s="235">
        <f t="shared" si="50"/>
        <v>24956.320960986093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1.5946933615377024E-2</v>
      </c>
      <c r="AB30" s="122">
        <f>IF($Y30=0,0,AC30/($Y$30))</f>
        <v>0</v>
      </c>
      <c r="AC30" s="187">
        <f>IF(AC79*4/$I$83+SUM(AC6:AC29)&lt;1,AC79*4/$I$83,1-SUM(AC6:AC29))</f>
        <v>0.26262553005906664</v>
      </c>
      <c r="AD30" s="122">
        <f>IF($Y30=0,0,AE30/($Y$30))</f>
        <v>0</v>
      </c>
      <c r="AE30" s="187">
        <f>IF(AE79*4/$I$83+SUM(AE6:AE29)&lt;1,AE79*4/$I$83,1-SUM(AE6:AE29))</f>
        <v>-0.13928623183722205</v>
      </c>
      <c r="AF30" s="122">
        <f>IF($Y30=0,0,AG30/($Y$30))</f>
        <v>0</v>
      </c>
      <c r="AG30" s="187">
        <f>IF(AG79*4/$I$83+SUM(AG6:AG29)&lt;1,AG79*4/$I$83,1-SUM(AG6:AG29))</f>
        <v>-0.13928623183722205</v>
      </c>
      <c r="AH30" s="123">
        <f t="shared" si="12"/>
        <v>0</v>
      </c>
      <c r="AI30" s="183">
        <f t="shared" si="13"/>
        <v>-1.1102230246251565E-16</v>
      </c>
      <c r="AJ30" s="120">
        <f t="shared" si="14"/>
        <v>0.13928623183722183</v>
      </c>
      <c r="AK30" s="119">
        <f t="shared" si="15"/>
        <v>-0.13928623183722205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0.42374181005373324</v>
      </c>
      <c r="K31" s="22" t="str">
        <f t="shared" si="4"/>
        <v/>
      </c>
      <c r="L31" s="22">
        <f>(1-SUM(L6:L30))</f>
        <v>0.39896276144903053</v>
      </c>
      <c r="M31" s="178">
        <f t="shared" si="6"/>
        <v>0.42374181005373324</v>
      </c>
      <c r="N31" s="167">
        <f>M31*I83</f>
        <v>11487.489134122083</v>
      </c>
      <c r="P31" s="22"/>
      <c r="Q31" s="239" t="s">
        <v>142</v>
      </c>
      <c r="R31" s="235">
        <f t="shared" si="50"/>
        <v>0</v>
      </c>
      <c r="S31" s="235">
        <f t="shared" si="50"/>
        <v>45713.324053255157</v>
      </c>
      <c r="T31" s="235">
        <f>IF(T25&gt;T$23,T25-T$23,0)</f>
        <v>45574.854294319433</v>
      </c>
      <c r="U31" s="243"/>
      <c r="V31" s="56"/>
      <c r="W31" s="129" t="s">
        <v>84</v>
      </c>
      <c r="X31" s="130"/>
      <c r="Y31" s="121">
        <f>M31*4</f>
        <v>1.6949672402149329</v>
      </c>
      <c r="Z31" s="131"/>
      <c r="AA31" s="132">
        <f>1-AA32+IF($Y32&lt;0,$Y32/4,0)</f>
        <v>0</v>
      </c>
      <c r="AB31" s="131"/>
      <c r="AC31" s="133">
        <f>1-AC32+IF($Y32&lt;0,$Y32/4,0)</f>
        <v>0.17064305870782548</v>
      </c>
      <c r="AD31" s="134"/>
      <c r="AE31" s="133">
        <f>1-AE32+IF($Y32&lt;0,$Y32/4,0)</f>
        <v>0.50878268916575808</v>
      </c>
      <c r="AF31" s="134"/>
      <c r="AG31" s="133">
        <f>1-AG32+IF($Y32&lt;0,$Y32/4,0)</f>
        <v>1.0155414923413497</v>
      </c>
      <c r="AH31" s="123"/>
      <c r="AI31" s="182">
        <f>SUM(AA31,AC31,AE31,AG31)/4</f>
        <v>0.42374181005373335</v>
      </c>
      <c r="AJ31" s="135">
        <f t="shared" si="14"/>
        <v>8.532152935391274E-2</v>
      </c>
      <c r="AK31" s="136">
        <f t="shared" si="15"/>
        <v>0.7621620907535539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0.57625818994626676</v>
      </c>
      <c r="J32" s="17"/>
      <c r="L32" s="22">
        <f>SUM(L6:L30)</f>
        <v>0.60103723855096947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86635.724053255166</v>
      </c>
      <c r="T32" s="235">
        <f t="shared" si="50"/>
        <v>86497.254294319442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0.82935694129217452</v>
      </c>
      <c r="AD32" s="137"/>
      <c r="AE32" s="139">
        <f>SUM(AE6:AE30)</f>
        <v>0.49121731083424197</v>
      </c>
      <c r="AF32" s="137"/>
      <c r="AG32" s="139">
        <f>SUM(AG6:AG30)</f>
        <v>-1.5541492341349716E-2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-17.014243801215439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34087.36516019734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0.27862259500639958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854.81412147963374</v>
      </c>
      <c r="AB37" s="122">
        <f>IF($J37=0,0,AC37/($J37))</f>
        <v>0.72137740499360048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2213.1858785203658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3067.9999999999995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0.27862259500639958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197.2647972645309</v>
      </c>
      <c r="AB38" s="122">
        <f>IF($J38=0,0,AC38/($J38))</f>
        <v>0.72137740499360048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510.7352027354691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708</v>
      </c>
      <c r="AJ38" s="148">
        <f t="shared" ref="AJ38:AJ64" si="62">(AA38+AC38)</f>
        <v>708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12394.4</v>
      </c>
      <c r="J65" s="39">
        <f>SUM(J37:J64)</f>
        <v>12394.399999999998</v>
      </c>
      <c r="K65" s="40">
        <f>SUM(K37:K64)</f>
        <v>1</v>
      </c>
      <c r="L65" s="22">
        <f>SUM(L37:L64)</f>
        <v>0.32327263400872019</v>
      </c>
      <c r="M65" s="24">
        <f>SUM(M37:M64)</f>
        <v>0.3178866375993844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3206.6789187441645</v>
      </c>
      <c r="AB65" s="137"/>
      <c r="AC65" s="153">
        <f>SUM(AC37:AC64)</f>
        <v>4878.5210812558344</v>
      </c>
      <c r="AD65" s="137"/>
      <c r="AE65" s="153">
        <f>SUM(AE37:AE64)</f>
        <v>2154.6</v>
      </c>
      <c r="AF65" s="137"/>
      <c r="AG65" s="153">
        <f>SUM(AG37:AG64)</f>
        <v>2154.6</v>
      </c>
      <c r="AH65" s="137"/>
      <c r="AI65" s="153">
        <f>SUM(AI37:AI64)</f>
        <v>12394.399999999998</v>
      </c>
      <c r="AJ65" s="153">
        <f>SUM(AJ37:AJ64)</f>
        <v>8085.1999999999989</v>
      </c>
      <c r="AK65" s="153">
        <f>SUM(AK37:AK64)</f>
        <v>4309.2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12394.400000000001</v>
      </c>
      <c r="J70" s="51">
        <f t="shared" ref="J70:J77" si="75">J124*I$83</f>
        <v>12394.400000000001</v>
      </c>
      <c r="K70" s="40">
        <f>B70/B$76</f>
        <v>0.47380705358267705</v>
      </c>
      <c r="L70" s="22">
        <f t="shared" ref="L70:L75" si="76">(L124*G$37*F$9/F$7)/B$130</f>
        <v>0.32327263400872025</v>
      </c>
      <c r="M70" s="24">
        <f>J70/B$76</f>
        <v>0.31788663759938451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3098.6000000000004</v>
      </c>
      <c r="AB70" s="116">
        <v>0.25</v>
      </c>
      <c r="AC70" s="147">
        <f>$J70*AB70</f>
        <v>3098.6000000000004</v>
      </c>
      <c r="AD70" s="116">
        <v>0.25</v>
      </c>
      <c r="AE70" s="147">
        <f>$J70*AD70</f>
        <v>3098.6000000000004</v>
      </c>
      <c r="AF70" s="122">
        <f>1-SUM(Z70,AB70,AD70)</f>
        <v>0.25</v>
      </c>
      <c r="AG70" s="147">
        <f>$J70*AF70</f>
        <v>3098.6000000000004</v>
      </c>
      <c r="AH70" s="155">
        <f>SUM(Z70,AB70,AD70,AF70)</f>
        <v>1</v>
      </c>
      <c r="AI70" s="147">
        <f>SUM(AA70,AC70,AE70,AG70)</f>
        <v>12394.400000000001</v>
      </c>
      <c r="AJ70" s="148">
        <f>(AA70+AC70)</f>
        <v>6197.2000000000007</v>
      </c>
      <c r="AK70" s="147">
        <f>(AE70+AG70)</f>
        <v>6197.2000000000007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108.07891874416406</v>
      </c>
      <c r="AB74" s="156"/>
      <c r="AC74" s="147">
        <f>AC30*$I$83/4</f>
        <v>1779.921081255834</v>
      </c>
      <c r="AD74" s="156"/>
      <c r="AE74" s="147">
        <f>AE30*$I$83/4</f>
        <v>-944.00000000000045</v>
      </c>
      <c r="AF74" s="156"/>
      <c r="AG74" s="147">
        <f>AG30*$I$83/4</f>
        <v>-944.00000000000045</v>
      </c>
      <c r="AH74" s="155"/>
      <c r="AI74" s="147">
        <f>SUM(AA74,AC74,AE74,AG74)</f>
        <v>-2.9558577807620168E-12</v>
      </c>
      <c r="AJ74" s="148">
        <f>(AA74+AC74)</f>
        <v>1887.999999999998</v>
      </c>
      <c r="AK74" s="147">
        <f>(AE74+AG74)</f>
        <v>-1888.0000000000009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1.2789769243681803E-13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12394.400000000001</v>
      </c>
      <c r="J76" s="51">
        <f t="shared" si="75"/>
        <v>12394.400000000001</v>
      </c>
      <c r="K76" s="40">
        <f>SUM(K70:K75)</f>
        <v>2.0955904168382129</v>
      </c>
      <c r="L76" s="22">
        <f>SUM(L70:L75)</f>
        <v>0.32327263400872025</v>
      </c>
      <c r="M76" s="24">
        <f>SUM(M70:M75)</f>
        <v>0.31788663759938451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3206.6789187441645</v>
      </c>
      <c r="AB76" s="137"/>
      <c r="AC76" s="153">
        <f>AC65</f>
        <v>4878.5210812558344</v>
      </c>
      <c r="AD76" s="137"/>
      <c r="AE76" s="153">
        <f>AE65</f>
        <v>2154.6</v>
      </c>
      <c r="AF76" s="137"/>
      <c r="AG76" s="153">
        <f>AG65</f>
        <v>2154.6</v>
      </c>
      <c r="AH76" s="137"/>
      <c r="AI76" s="153">
        <f>SUM(AA76,AC76,AE76,AG76)</f>
        <v>12394.4</v>
      </c>
      <c r="AJ76" s="154">
        <f>SUM(AA76,AC76)</f>
        <v>8085.1999999999989</v>
      </c>
      <c r="AK76" s="154">
        <f>SUM(AE76,AG76)</f>
        <v>4309.2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34087.36516019734</v>
      </c>
      <c r="J77" s="100">
        <f t="shared" si="75"/>
        <v>34087.36516019734</v>
      </c>
      <c r="K77" s="40"/>
      <c r="L77" s="22">
        <f>-(L131*G$37*F$9/F$7)/B$130</f>
        <v>-0.87425917312637447</v>
      </c>
      <c r="M77" s="24">
        <f>-J77/B$76</f>
        <v>-0.87425917312637447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1156.5180943974633</v>
      </c>
      <c r="AD77" s="112"/>
      <c r="AE77" s="111">
        <f>AE31*$I$83/4</f>
        <v>3448.2292487729264</v>
      </c>
      <c r="AF77" s="112"/>
      <c r="AG77" s="111">
        <f>AG31*$I$83/4</f>
        <v>6882.7417909516944</v>
      </c>
      <c r="AH77" s="110"/>
      <c r="AI77" s="154">
        <f>SUM(AA77,AC77,AE77,AG77)</f>
        <v>11487.489134122083</v>
      </c>
      <c r="AJ77" s="153">
        <f>SUM(AA77,AC77)</f>
        <v>1156.5180943974633</v>
      </c>
      <c r="AK77" s="160">
        <f>SUM(AE77,AG77)</f>
        <v>10330.97103972462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1.2789769243681803E-13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108.07891874416418</v>
      </c>
      <c r="AB79" s="112"/>
      <c r="AC79" s="112">
        <f>AA79-AA74+AC65-AC70</f>
        <v>1779.921081255834</v>
      </c>
      <c r="AD79" s="112"/>
      <c r="AE79" s="112">
        <f>AC79-AC74+AE65-AE70</f>
        <v>-944.00000000000045</v>
      </c>
      <c r="AF79" s="112"/>
      <c r="AG79" s="112">
        <f>AE79-AE74+AG65-AG70</f>
        <v>-944.00000000000045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0.45719525208772888</v>
      </c>
      <c r="J119" s="24">
        <f>SUM(J91:J118)</f>
        <v>0.45719525208772888</v>
      </c>
      <c r="K119" s="22">
        <f>SUM(K91:K118)</f>
        <v>2.3730854862023092</v>
      </c>
      <c r="L119" s="22">
        <f>SUM(L91:L118)</f>
        <v>0.46494157324393032</v>
      </c>
      <c r="M119" s="57">
        <f t="shared" si="80"/>
        <v>0.45719525208772888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0.45719525208772888</v>
      </c>
      <c r="J124" s="238">
        <f>IF(SUMPRODUCT($B$124:$B124,$H$124:$H124)&lt;J$119,($B124*$H124),J$119)</f>
        <v>0.45719525208772888</v>
      </c>
      <c r="K124" s="29">
        <f>(B124)</f>
        <v>1.1243846421173307</v>
      </c>
      <c r="L124" s="29">
        <f>IF(SUMPRODUCT($B$124:$B124,$H$124:$H124)&lt;L$119,($B124*$H124),L$119)</f>
        <v>0.46494157324393032</v>
      </c>
      <c r="M124" s="241">
        <f t="shared" si="93"/>
        <v>0.45719525208772888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0.45719525208772888</v>
      </c>
      <c r="J130" s="229">
        <f>(J119)</f>
        <v>0.45719525208772888</v>
      </c>
      <c r="K130" s="29">
        <f>(B130)</f>
        <v>2.3730854862023092</v>
      </c>
      <c r="L130" s="29">
        <f>(L119)</f>
        <v>0.46494157324393032</v>
      </c>
      <c r="M130" s="241">
        <f t="shared" si="93"/>
        <v>0.45719525208772888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1.2573889423790492</v>
      </c>
      <c r="J131" s="238">
        <f>IF(SUMPRODUCT($B124:$B125,$H124:$H125)&gt;(J119-J128),SUMPRODUCT($B124:$B125,$H124:$H125)+J128-J119,0)</f>
        <v>1.2573889423790492</v>
      </c>
      <c r="K131" s="29"/>
      <c r="L131" s="29">
        <f>IF(I131&lt;SUM(L126:L127),0,I131-(SUM(L126:L127)))</f>
        <v>1.2573889423790492</v>
      </c>
      <c r="M131" s="238">
        <f>IF(I131&lt;SUM(M126:M127),0,I131-(SUM(M126:M127)))</f>
        <v>1.2573889423790492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6399.4998436334054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0.69726721479650167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6.8039669126041508E-2</v>
      </c>
      <c r="AB8" s="125">
        <f>IF($Y8=0,0,AC8/$Y8)</f>
        <v>0.30273278520349833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2.9540810326013286E-2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0.69726721479650167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7.9023617676936858E-2</v>
      </c>
      <c r="AB9" s="125">
        <f>IF($Y9=0,0,AC9/$Y9)</f>
        <v>0.30273278520349833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3.4309715656396483E-2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0.69726721479650167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0.31965869694219923</v>
      </c>
      <c r="AB10" s="125">
        <f>IF($Y10=0,0,AC10/$Y10)</f>
        <v>0.30273278520349828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0.13878634415369112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10272.514689261814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0.69726721479650167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0.1369377236881815</v>
      </c>
      <c r="AB11" s="125">
        <f>IF($Y11=0,0,AC11/$Y11)</f>
        <v>0.30273278520349833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5.9454306199738793E-2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2.2805014402496881E-2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2.2805014402496881E-2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414.58165130098376</v>
      </c>
      <c r="U12" s="224">
        <v>6</v>
      </c>
      <c r="V12" s="56"/>
      <c r="W12" s="117"/>
      <c r="X12" s="118"/>
      <c r="Y12" s="183">
        <f t="shared" si="9"/>
        <v>9.1220057609987526E-2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6.1117438598691648E-2</v>
      </c>
      <c r="AF12" s="122">
        <f>1-SUM(Z12,AB12,AD12)</f>
        <v>0.32999999999999996</v>
      </c>
      <c r="AG12" s="121">
        <f>$M12*AF12*4</f>
        <v>3.0102619011295881E-2</v>
      </c>
      <c r="AH12" s="123">
        <f t="shared" si="12"/>
        <v>1</v>
      </c>
      <c r="AI12" s="183">
        <f t="shared" si="13"/>
        <v>2.2805014402496881E-2</v>
      </c>
      <c r="AJ12" s="120">
        <f t="shared" si="14"/>
        <v>0</v>
      </c>
      <c r="AK12" s="119">
        <f t="shared" si="15"/>
        <v>4.5610028804993763E-2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23431.746269219722</v>
      </c>
      <c r="S15" s="223">
        <f>IF($B$81=0,0,(SUMIF($N$6:$N$28,$U15,L$6:L$28)+SUMIF($N$91:$N$118,$U15,L$91:L$118))*$I$83*Poor!$B$81/$B$81)</f>
        <v>18407.999999999996</v>
      </c>
      <c r="T15" s="223">
        <f>IF($B$81=0,0,(SUMIF($N$6:$N$28,$U15,M$6:M$28)+SUMIF($N$91:$N$118,$U15,M$91:M$118))*$I$83*Poor!$B$81/$B$81)</f>
        <v>18407.999999999996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60081.400690306975</v>
      </c>
      <c r="S17" s="223">
        <f>IF($B$81=0,0,(SUMIF($N$6:$N$28,$U17,L$6:L$28)+SUMIF($N$91:$N$118,$U17,L$91:L$118))*$I$83*Poor!$B$81/$B$81)</f>
        <v>37759.999999999993</v>
      </c>
      <c r="T17" s="223">
        <f>IF($B$81=0,0,(SUMIF($N$6:$N$28,$U17,M$6:M$28)+SUMIF($N$91:$N$118,$U17,M$91:M$118))*$I$83*Poor!$B$81/$B$81)</f>
        <v>37759.999999999993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1.5292774364027317E-2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1.5292774364027317E-2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45762.000192450483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3337.8555939059429</v>
      </c>
      <c r="S21" s="223">
        <f>IF($B$81=0,0,(SUMIF($N$6:$N$28,$U21,L$6:L$28)+SUMIF($N$91:$N$118,$U21,L$91:L$118))*$I$83*Poor!$B$81/$B$81)</f>
        <v>2466.6666666666665</v>
      </c>
      <c r="T21" s="223">
        <f>IF($B$81=0,0,(SUMIF($N$6:$N$28,$U21,M$6:M$28)+SUMIF($N$91:$N$118,$U21,M$91:M$118))*$I$83*Poor!$B$81/$B$81)</f>
        <v>2466.6666666666665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162402.11017187103</v>
      </c>
      <c r="S23" s="179">
        <f>SUM(S7:S22)</f>
        <v>81778.598974945926</v>
      </c>
      <c r="T23" s="179">
        <f>SUM(T7:T22)</f>
        <v>81853.691799229273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5.0668150650056505E-4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5.0668150650056505E-4</v>
      </c>
      <c r="N28" s="230"/>
      <c r="O28" s="2"/>
      <c r="P28" s="22"/>
      <c r="U28" s="56"/>
      <c r="V28" s="56"/>
      <c r="W28" s="110"/>
      <c r="X28" s="118"/>
      <c r="Y28" s="183">
        <f t="shared" si="9"/>
        <v>2.0267260260022602E-3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1.0133630130011301E-3</v>
      </c>
      <c r="AF28" s="122">
        <f t="shared" si="10"/>
        <v>0.5</v>
      </c>
      <c r="AG28" s="121">
        <f t="shared" si="11"/>
        <v>1.0133630130011301E-3</v>
      </c>
      <c r="AH28" s="123">
        <f t="shared" si="12"/>
        <v>1</v>
      </c>
      <c r="AI28" s="183">
        <f t="shared" si="13"/>
        <v>5.0668150650056505E-4</v>
      </c>
      <c r="AJ28" s="120">
        <f t="shared" si="14"/>
        <v>0</v>
      </c>
      <c r="AK28" s="119">
        <f t="shared" si="15"/>
        <v>1.0133630130011301E-3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0.21357506574394558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0.21357506574394558</v>
      </c>
      <c r="N29" s="230"/>
      <c r="P29" s="22"/>
      <c r="V29" s="56"/>
      <c r="W29" s="110"/>
      <c r="X29" s="118"/>
      <c r="Y29" s="183">
        <f t="shared" si="9"/>
        <v>0.85430026297578232</v>
      </c>
      <c r="Z29" s="156">
        <f>Poor!Z29</f>
        <v>0.25</v>
      </c>
      <c r="AA29" s="121">
        <f t="shared" si="16"/>
        <v>0.21357506574394558</v>
      </c>
      <c r="AB29" s="156">
        <f>Poor!AB29</f>
        <v>0.25</v>
      </c>
      <c r="AC29" s="121">
        <f t="shared" si="7"/>
        <v>0.21357506574394558</v>
      </c>
      <c r="AD29" s="156">
        <f>Poor!AD29</f>
        <v>0.25</v>
      </c>
      <c r="AE29" s="121">
        <f t="shared" si="8"/>
        <v>0.21357506574394558</v>
      </c>
      <c r="AF29" s="122">
        <f t="shared" si="10"/>
        <v>0.25</v>
      </c>
      <c r="AG29" s="121">
        <f t="shared" si="11"/>
        <v>0.21357506574394558</v>
      </c>
      <c r="AH29" s="123">
        <f t="shared" si="12"/>
        <v>1</v>
      </c>
      <c r="AI29" s="183">
        <f t="shared" si="13"/>
        <v>0.21357506574394558</v>
      </c>
      <c r="AJ29" s="120">
        <f t="shared" si="14"/>
        <v>0.21357506574394558</v>
      </c>
      <c r="AK29" s="119">
        <f t="shared" si="15"/>
        <v>0.21357506574394558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1.6005904271309492</v>
      </c>
      <c r="J30" s="232">
        <f>IF(I$32&lt;=1,I30,1-SUM(J6:J29))</f>
        <v>0.30835716824515513</v>
      </c>
      <c r="K30" s="22">
        <f t="shared" si="4"/>
        <v>0.70110216687422167</v>
      </c>
      <c r="L30" s="22">
        <f>IF(L124=L119,0,IF(K30="",0,(L119-L124)/(B119-B124)*K30))</f>
        <v>0.2265428872408097</v>
      </c>
      <c r="M30" s="175">
        <f t="shared" si="6"/>
        <v>0.30835716824515513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1.2334286729806205</v>
      </c>
      <c r="Z30" s="122">
        <f>IF($Y30=0,0,AA30/($Y$30))</f>
        <v>9.0011125000221253E-17</v>
      </c>
      <c r="AA30" s="187">
        <f>IF(AA79*4/$I$84+SUM(AA6:AA29)&lt;1,AA79*4/$I$84,1-SUM(AA6:AA29))</f>
        <v>1.1102230246251565E-16</v>
      </c>
      <c r="AB30" s="122">
        <f>IF($Y30=0,0,AC30/($Y$30))</f>
        <v>0.2474343965854571</v>
      </c>
      <c r="AC30" s="187">
        <f>IF(AC79*4/$I$84+SUM(AC6:AC29)&lt;1,AC79*4/$I$84,1-SUM(AC6:AC29))</f>
        <v>0.30519267943016093</v>
      </c>
      <c r="AD30" s="122">
        <f>IF($Y30=0,0,AE30/($Y$30))</f>
        <v>0.42513227068458742</v>
      </c>
      <c r="AE30" s="187">
        <f>IF(AE79*4/$I$84+SUM(AE6:AE29)&lt;1,AE79*4/$I$84,1-SUM(AE6:AE29))</f>
        <v>0.5243703324717286</v>
      </c>
      <c r="AF30" s="122">
        <f>IF($Y30=0,0,AG30/($Y$30))</f>
        <v>0.37702768609316006</v>
      </c>
      <c r="AG30" s="187">
        <f>IF(AG79*4/$I$84+SUM(AG6:AG29)&lt;1,AG79*4/$I$84,1-SUM(AG6:AG29))</f>
        <v>0.46503675853484039</v>
      </c>
      <c r="AH30" s="123">
        <f t="shared" si="12"/>
        <v>1.0495943533632046</v>
      </c>
      <c r="AI30" s="183">
        <f t="shared" si="13"/>
        <v>0.32364994260918251</v>
      </c>
      <c r="AJ30" s="120">
        <f t="shared" si="14"/>
        <v>0.15259633971508052</v>
      </c>
      <c r="AK30" s="119">
        <f t="shared" si="15"/>
        <v>0.49470354550328449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8.4285695975238606E-2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2.3109642826140586</v>
      </c>
      <c r="J32" s="17"/>
      <c r="L32" s="22">
        <f>SUM(L6:L30)</f>
        <v>0.91571430402476139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26645.386328110792</v>
      </c>
      <c r="T32" s="235">
        <f t="shared" si="24"/>
        <v>26570.293503827445</v>
      </c>
      <c r="U32" s="56"/>
      <c r="V32" s="56"/>
      <c r="W32" s="110"/>
      <c r="X32" s="118"/>
      <c r="Y32" s="115">
        <f>SUM(Y6:Y31)</f>
        <v>3.9388289025438903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0.11656276930970565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749.26322033563576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8.3988703097818158E-3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749.26322033563576</v>
      </c>
      <c r="AH38" s="123">
        <f t="shared" ref="AH38:AI58" si="37">SUM(Z38,AB38,AD38,AF38)</f>
        <v>1</v>
      </c>
      <c r="AI38" s="112">
        <f t="shared" si="37"/>
        <v>749.26322033563576</v>
      </c>
      <c r="AJ38" s="148">
        <f t="shared" ref="AJ38:AJ64" si="38">(AA38+AC38)</f>
        <v>0</v>
      </c>
      <c r="AK38" s="147">
        <f t="shared" ref="AK38:AK64" si="39">(AE38+AG38)</f>
        <v>749.26322033563576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0.69726721479650167</v>
      </c>
      <c r="AA39" s="147">
        <f t="shared" ref="AA39:AA64" si="40">$J39*Z39</f>
        <v>0</v>
      </c>
      <c r="AB39" s="122">
        <f>AB8</f>
        <v>0.30273278520349833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0.69726721479650167</v>
      </c>
      <c r="AA40" s="147">
        <f t="shared" si="40"/>
        <v>0</v>
      </c>
      <c r="AB40" s="122">
        <f>AB9</f>
        <v>0.30273278520349833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0.69726721479650167</v>
      </c>
      <c r="AA41" s="147">
        <f t="shared" si="40"/>
        <v>0</v>
      </c>
      <c r="AB41" s="122">
        <f>AB11</f>
        <v>0.30273278520349833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62329.2</v>
      </c>
      <c r="J65" s="39">
        <f>SUM(J37:J64)</f>
        <v>62016.463220335623</v>
      </c>
      <c r="K65" s="40">
        <f>SUM(K37:K64)</f>
        <v>1</v>
      </c>
      <c r="L65" s="22">
        <f>SUM(L37:L64)</f>
        <v>0.69471135522923444</v>
      </c>
      <c r="M65" s="24">
        <f>SUM(M37:M64)</f>
        <v>0.69517389553116937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13192.799999999997</v>
      </c>
      <c r="AD65" s="137"/>
      <c r="AE65" s="153">
        <f>SUM(AE37:AE64)</f>
        <v>13192.799999999997</v>
      </c>
      <c r="AF65" s="137"/>
      <c r="AG65" s="153">
        <f>SUM(AG37:AG64)</f>
        <v>22438.063220335633</v>
      </c>
      <c r="AH65" s="137"/>
      <c r="AI65" s="153">
        <f>SUM(AI37:AI64)</f>
        <v>62016.463220335623</v>
      </c>
      <c r="AJ65" s="153">
        <f>SUM(AJ37:AJ64)</f>
        <v>26385.599999999995</v>
      </c>
      <c r="AK65" s="153">
        <f>SUM(AK37:AK64)</f>
        <v>35630.863220335625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12659.367142996954</v>
      </c>
      <c r="K72" s="40">
        <f t="shared" si="47"/>
        <v>0.3498710906849008</v>
      </c>
      <c r="L72" s="22">
        <f t="shared" si="45"/>
        <v>0.16381867803414468</v>
      </c>
      <c r="M72" s="24">
        <f t="shared" si="48"/>
        <v>0.14190524765157442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39052.291355822388</v>
      </c>
      <c r="J74" s="51">
        <f t="shared" si="44"/>
        <v>7523.5074331610658</v>
      </c>
      <c r="K74" s="40">
        <f>B74/B$76</f>
        <v>0.11621177416029714</v>
      </c>
      <c r="L74" s="22">
        <f t="shared" si="45"/>
        <v>6.1958828476587249E-2</v>
      </c>
      <c r="M74" s="24">
        <f>J74/B$76</f>
        <v>8.4334799161092544E-2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1.1711394846334055E-12</v>
      </c>
      <c r="AB74" s="156"/>
      <c r="AC74" s="147">
        <f>AC30*$I$84/4</f>
        <v>3219.381956363256</v>
      </c>
      <c r="AD74" s="156"/>
      <c r="AE74" s="147">
        <f>AE30*$I$84/4</f>
        <v>5531.418348446965</v>
      </c>
      <c r="AF74" s="156"/>
      <c r="AG74" s="147">
        <f>AG30*$I$84/4</f>
        <v>4905.5270665996404</v>
      </c>
      <c r="AH74" s="155"/>
      <c r="AI74" s="147">
        <f>SUM(AA74,AC74,AE74,AG74)</f>
        <v>13656.327371409861</v>
      </c>
      <c r="AJ74" s="148">
        <f>(AA74+AC74)</f>
        <v>3219.3819563632574</v>
      </c>
      <c r="AK74" s="147">
        <f>(AE74+AG74)</f>
        <v>10436.945415046604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21155.838299417424</v>
      </c>
      <c r="AB75" s="158"/>
      <c r="AC75" s="149">
        <f>AA75+AC65-SUM(AC70,AC74)</f>
        <v>25310.029182009763</v>
      </c>
      <c r="AD75" s="158"/>
      <c r="AE75" s="149">
        <f>AC75+AE65-SUM(AE70,AE74)</f>
        <v>27152.183672518393</v>
      </c>
      <c r="AF75" s="158"/>
      <c r="AG75" s="149">
        <f>IF(SUM(AG6:AG29)+((AG65-AG70-$J$75)*4/I$83)&lt;1,0,AG65-AG70-$J$75-(1-SUM(AG6:AG29))*I$83/4)</f>
        <v>13782.265460461826</v>
      </c>
      <c r="AH75" s="134"/>
      <c r="AI75" s="149">
        <f>AI76-SUM(AI70,AI74)</f>
        <v>25083.227204748167</v>
      </c>
      <c r="AJ75" s="151">
        <f>AJ76-SUM(AJ70,AJ74)</f>
        <v>11527.763721547937</v>
      </c>
      <c r="AK75" s="149">
        <f>AJ75+AK76-SUM(AK70,AK74)</f>
        <v>25083.227204748167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62329.2</v>
      </c>
      <c r="J76" s="51">
        <f t="shared" si="44"/>
        <v>62016.46322033563</v>
      </c>
      <c r="K76" s="40">
        <f>SUM(K70:K75)</f>
        <v>0.99999999999999989</v>
      </c>
      <c r="L76" s="22">
        <f>SUM(L70:L75)</f>
        <v>0.69471135522923455</v>
      </c>
      <c r="M76" s="24">
        <f>SUM(M70:M75)</f>
        <v>0.69517389553116948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13192.799999999997</v>
      </c>
      <c r="AD76" s="137"/>
      <c r="AE76" s="153">
        <f>AE65</f>
        <v>13192.799999999997</v>
      </c>
      <c r="AF76" s="137"/>
      <c r="AG76" s="153">
        <f>AG65</f>
        <v>22438.063220335633</v>
      </c>
      <c r="AH76" s="137"/>
      <c r="AI76" s="153">
        <f>SUM(AA76,AC76,AE76,AG76)</f>
        <v>62016.46322033563</v>
      </c>
      <c r="AJ76" s="154">
        <f>SUM(AA76,AC76)</f>
        <v>26385.599999999995</v>
      </c>
      <c r="AK76" s="154">
        <f>SUM(AE76,AG76)</f>
        <v>35630.863220335632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-4.4192531471516236E-2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13782.265460461826</v>
      </c>
      <c r="AB78" s="112"/>
      <c r="AC78" s="112">
        <f>IF(AA75&lt;0,0,AA75)</f>
        <v>21155.838299417424</v>
      </c>
      <c r="AD78" s="112"/>
      <c r="AE78" s="112">
        <f>AC75</f>
        <v>25310.029182009763</v>
      </c>
      <c r="AF78" s="112"/>
      <c r="AG78" s="112">
        <f>AE75</f>
        <v>27152.183672518393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21155.838299417424</v>
      </c>
      <c r="AB79" s="112"/>
      <c r="AC79" s="112">
        <f>AA79-AA74+AC65-AC70</f>
        <v>28529.41113837302</v>
      </c>
      <c r="AD79" s="112"/>
      <c r="AE79" s="112">
        <f>AC79-AC74+AE65-AE70</f>
        <v>32683.602020965358</v>
      </c>
      <c r="AF79" s="112"/>
      <c r="AG79" s="112">
        <f>AE79-AE74+AG65-AG70</f>
        <v>43771.019731809625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3.0709172144177527E-2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3.0709172144177527E-2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2.5546137598365632</v>
      </c>
      <c r="J119" s="24">
        <f>SUM(J91:J118)</f>
        <v>2.5417959845316087</v>
      </c>
      <c r="K119" s="22">
        <f>SUM(K91:K118)</f>
        <v>6.0329701696762132</v>
      </c>
      <c r="L119" s="22">
        <f>SUM(L91:L118)</f>
        <v>2.5401047773535192</v>
      </c>
      <c r="M119" s="57">
        <f t="shared" si="49"/>
        <v>2.5417959845316087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0.51885462181967523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0.5989776956459314</v>
      </c>
      <c r="M126" s="57">
        <f t="shared" si="65"/>
        <v>0.51885462181967523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1.6005904271309492</v>
      </c>
      <c r="J128" s="229">
        <f>(J30)</f>
        <v>0.30835716824515513</v>
      </c>
      <c r="K128" s="22">
        <f>(B128)</f>
        <v>0.70110216687422167</v>
      </c>
      <c r="L128" s="22">
        <f>IF(L124=L119,0,(L119-L124)/(B119-B124)*K128)</f>
        <v>0.2265428872408097</v>
      </c>
      <c r="M128" s="57">
        <f t="shared" si="63"/>
        <v>0.30835716824515513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2.5546137598365632</v>
      </c>
      <c r="J130" s="229">
        <f>(J119)</f>
        <v>2.5417959845316087</v>
      </c>
      <c r="K130" s="22">
        <f>(B130)</f>
        <v>6.0329701696762132</v>
      </c>
      <c r="L130" s="22">
        <f>(L119)</f>
        <v>2.5401047773535192</v>
      </c>
      <c r="M130" s="57">
        <f t="shared" si="63"/>
        <v>2.5417959845316087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0.16158316611523316</v>
      </c>
      <c r="M131" s="238">
        <f>IF(I131&lt;SUM(M126:M127),0,I131-(SUM(M126:M127)))</f>
        <v>0.24170623994148932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74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9156.4772149999899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26890.347493050027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0.40560443638850946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4.8772582302782606E-2</v>
      </c>
      <c r="AB8" s="125">
        <f>IF($Y8=0,0,AC8/$Y8)</f>
        <v>0.40235315908286634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4.8381627037621847E-2</v>
      </c>
      <c r="AD8" s="125">
        <f>IF($Y8=0,0,AE8/$Y8)</f>
        <v>0.19204240452862414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2.3092459401812246E-2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3.0061667185554173E-2</v>
      </c>
      <c r="AJ8" s="120">
        <f t="shared" si="14"/>
        <v>4.8577104670202223E-2</v>
      </c>
      <c r="AK8" s="119">
        <f t="shared" si="15"/>
        <v>1.1546229700906123E-2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0.4056044363885094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4.5968502790697738E-2</v>
      </c>
      <c r="AB9" s="125">
        <f>IF($Y9=0,0,AC9/$Y9)</f>
        <v>0.40235315908286629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4.5600024696058179E-2</v>
      </c>
      <c r="AD9" s="125">
        <f>IF($Y9=0,0,AE9/$Y9)</f>
        <v>0.19204240452862431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2.1764805846577424E-2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4.5784263743377962E-2</v>
      </c>
      <c r="AK9" s="119">
        <f t="shared" si="15"/>
        <v>1.0882402923288712E-2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0.20319910239623704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0.20319910239623704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0.81279640958494814</v>
      </c>
      <c r="Z10" s="125">
        <f>IF($Y10=0,0,AA10/$Y10)</f>
        <v>0.4056044363885094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0.32967382960830693</v>
      </c>
      <c r="AB10" s="125">
        <f>IF($Y10=0,0,AC10/$Y10)</f>
        <v>0.40235315908286634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0.32703120308771522</v>
      </c>
      <c r="AD10" s="125">
        <f>IF($Y10=0,0,AE10/$Y10)</f>
        <v>0.19204240452862428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0.15609137688892599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0.20319910239623706</v>
      </c>
      <c r="AJ10" s="120">
        <f t="shared" si="14"/>
        <v>0.3283525163480111</v>
      </c>
      <c r="AK10" s="119">
        <f t="shared" si="15"/>
        <v>7.8045688444462996E-2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31839.554753223092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0.4056044363885094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0.11470676917519471</v>
      </c>
      <c r="AB11" s="125">
        <f>IF($Y11=0,0,AC11/$Y11)</f>
        <v>0.40235315908286629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0.11378729324750607</v>
      </c>
      <c r="AD11" s="125">
        <f>IF($Y11=0,0,AE11/$Y11)</f>
        <v>0.19204240452862431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5.4310460615904485E-2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0.11424703121135038</v>
      </c>
      <c r="AK11" s="119">
        <f t="shared" si="15"/>
        <v>2.7155230307952243E-2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1.9679068349456312E-2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1.9679068349456312E-2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7.8716273397825248E-2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5.2739903176542917E-2</v>
      </c>
      <c r="AF12" s="122">
        <f>1-SUM(Z12,AB12,AD12)</f>
        <v>0.32999999999999996</v>
      </c>
      <c r="AG12" s="121">
        <f>$M12*AF12*4</f>
        <v>2.5976370221282328E-2</v>
      </c>
      <c r="AH12" s="123">
        <f t="shared" si="12"/>
        <v>1</v>
      </c>
      <c r="AI12" s="183">
        <f t="shared" si="13"/>
        <v>1.9679068349456312E-2</v>
      </c>
      <c r="AJ12" s="120">
        <f t="shared" si="14"/>
        <v>0</v>
      </c>
      <c r="AK12" s="119">
        <f t="shared" si="15"/>
        <v>3.9358136698912624E-2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3.1355803068543629E-3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3.1355803068543629E-3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1.2542321227417452E-2</v>
      </c>
      <c r="Z13" s="156">
        <f>Poor!Z13</f>
        <v>1</v>
      </c>
      <c r="AA13" s="121">
        <f>$M13*Z13*4</f>
        <v>1.2542321227417452E-2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3.1355803068543629E-3</v>
      </c>
      <c r="AJ13" s="120">
        <f t="shared" si="14"/>
        <v>6.2711606137087258E-3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4.369737608812276E-3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4.369737608812276E-3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95168.938693446267</v>
      </c>
      <c r="S14" s="223">
        <f>IF($B$81=0,0,(SUMIF($N$6:$N$28,$U14,L$6:L$28)+SUMIF($N$91:$N$118,$U14,L$91:L$118))*$I$83*Poor!$B$81/$B$81)</f>
        <v>74764.799999999988</v>
      </c>
      <c r="T14" s="223">
        <f>IF($B$81=0,0,(SUMIF($N$6:$N$28,$U14,M$6:M$28)+SUMIF($N$91:$N$118,$U14,M$91:M$118))*$I$83*Poor!$B$81/$B$81)</f>
        <v>74764.799999999988</v>
      </c>
      <c r="U14" s="224">
        <v>8</v>
      </c>
      <c r="V14" s="56"/>
      <c r="W14" s="110"/>
      <c r="X14" s="118"/>
      <c r="Y14" s="183">
        <f>M14*4</f>
        <v>1.7478950435249104E-2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1.7478950435249104E-2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4.369737608812276E-3</v>
      </c>
      <c r="AJ14" s="120">
        <f t="shared" si="14"/>
        <v>8.7394752176245521E-3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12635.118565171559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7209.7680828368375</v>
      </c>
      <c r="S21" s="223">
        <f>IF($B$81=0,0,(SUMIF($N$6:$N$28,$U21,L$6:L$28)+SUMIF($N$91:$N$118,$U21,L$91:L$118))*$I$83*Poor!$B$81/$B$81)</f>
        <v>5328.0000000000009</v>
      </c>
      <c r="T21" s="223">
        <f>IF($B$81=0,0,(SUMIF($N$6:$N$28,$U21,M$6:M$28)+SUMIF($N$91:$N$118,$U21,M$91:M$118))*$I$83*Poor!$B$81/$B$81)</f>
        <v>5328.0000000000009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156339.96982295299</v>
      </c>
      <c r="T23" s="179">
        <f>SUM(T7:T22)</f>
        <v>155548.86055009125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3.3501936294567172E-2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3.3501936294567172E-2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0.13400774517826869</v>
      </c>
      <c r="Z27" s="156">
        <f>Poor!Z27</f>
        <v>0.25</v>
      </c>
      <c r="AA27" s="121">
        <f t="shared" si="16"/>
        <v>3.3501936294567172E-2</v>
      </c>
      <c r="AB27" s="156">
        <f>Poor!AB27</f>
        <v>0.25</v>
      </c>
      <c r="AC27" s="121">
        <f t="shared" si="7"/>
        <v>3.3501936294567172E-2</v>
      </c>
      <c r="AD27" s="156">
        <f>Poor!AD27</f>
        <v>0.25</v>
      </c>
      <c r="AE27" s="121">
        <f t="shared" si="8"/>
        <v>3.3501936294567172E-2</v>
      </c>
      <c r="AF27" s="122">
        <f t="shared" si="10"/>
        <v>0.25</v>
      </c>
      <c r="AG27" s="121">
        <f t="shared" si="11"/>
        <v>3.3501936294567172E-2</v>
      </c>
      <c r="AH27" s="123">
        <f t="shared" si="12"/>
        <v>1</v>
      </c>
      <c r="AI27" s="183">
        <f t="shared" si="13"/>
        <v>3.3501936294567172E-2</v>
      </c>
      <c r="AJ27" s="120">
        <f t="shared" si="14"/>
        <v>3.3501936294567172E-2</v>
      </c>
      <c r="AK27" s="119">
        <f t="shared" si="15"/>
        <v>3.3501936294567172E-2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5.4354173929238765E-4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5.4354173929238765E-4</v>
      </c>
      <c r="N28" s="230"/>
      <c r="O28" s="2"/>
      <c r="P28" s="22"/>
      <c r="U28" s="56"/>
      <c r="V28" s="56"/>
      <c r="W28" s="110"/>
      <c r="X28" s="118"/>
      <c r="Y28" s="183">
        <f t="shared" si="9"/>
        <v>2.1741669571695506E-3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1.0870834785847753E-3</v>
      </c>
      <c r="AF28" s="122">
        <f t="shared" si="10"/>
        <v>0.5</v>
      </c>
      <c r="AG28" s="121">
        <f t="shared" si="11"/>
        <v>1.0870834785847753E-3</v>
      </c>
      <c r="AH28" s="123">
        <f t="shared" si="12"/>
        <v>1</v>
      </c>
      <c r="AI28" s="183">
        <f t="shared" si="13"/>
        <v>5.4354173929238765E-4</v>
      </c>
      <c r="AJ28" s="120">
        <f t="shared" si="14"/>
        <v>0</v>
      </c>
      <c r="AK28" s="119">
        <f t="shared" si="15"/>
        <v>1.0870834785847753E-3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0.22512147006708333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0.22512147006708333</v>
      </c>
      <c r="N29" s="230"/>
      <c r="P29" s="22"/>
      <c r="V29" s="56"/>
      <c r="W29" s="110"/>
      <c r="X29" s="118"/>
      <c r="Y29" s="183">
        <f t="shared" si="9"/>
        <v>0.90048588026833332</v>
      </c>
      <c r="Z29" s="156">
        <f>Poor!Z29</f>
        <v>0.25</v>
      </c>
      <c r="AA29" s="121">
        <f t="shared" si="16"/>
        <v>0.22512147006708333</v>
      </c>
      <c r="AB29" s="156">
        <f>Poor!AB29</f>
        <v>0.25</v>
      </c>
      <c r="AC29" s="121">
        <f t="shared" si="7"/>
        <v>0.22512147006708333</v>
      </c>
      <c r="AD29" s="156">
        <f>Poor!AD29</f>
        <v>0.25</v>
      </c>
      <c r="AE29" s="121">
        <f t="shared" si="8"/>
        <v>0.22512147006708333</v>
      </c>
      <c r="AF29" s="122">
        <f t="shared" si="10"/>
        <v>0.25</v>
      </c>
      <c r="AG29" s="121">
        <f t="shared" si="11"/>
        <v>0.22512147006708333</v>
      </c>
      <c r="AH29" s="123">
        <f t="shared" si="12"/>
        <v>1</v>
      </c>
      <c r="AI29" s="183">
        <f t="shared" si="13"/>
        <v>0.22512147006708333</v>
      </c>
      <c r="AJ29" s="120">
        <f t="shared" si="14"/>
        <v>0.22512147006708333</v>
      </c>
      <c r="AK29" s="119">
        <f t="shared" si="15"/>
        <v>0.22512147006708333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3.5879324816753737</v>
      </c>
      <c r="J30" s="232">
        <f>IF(I$32&lt;=1,I30,1-SUM(J6:J29))</f>
        <v>0.1238511760379104</v>
      </c>
      <c r="K30" s="22">
        <f t="shared" si="4"/>
        <v>0.46112153424657532</v>
      </c>
      <c r="L30" s="22">
        <f>IF(L124=L119,0,IF(K30="",0,(L119-L124)/(B119-B124)*K30))</f>
        <v>0.28446691237514748</v>
      </c>
      <c r="M30" s="175">
        <f t="shared" si="6"/>
        <v>0.1238511760379104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0.49540470415164162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0.38848607437368649</v>
      </c>
      <c r="AE30" s="187">
        <f>IF(AE79*4/$I$83+SUM(AE6:AE29)&lt;1,AE79*4/$I$83,1-SUM(AE6:AE29))</f>
        <v>0.1924578287421288</v>
      </c>
      <c r="AF30" s="122">
        <f>IF($Y30=0,0,AG30/($Y$30))</f>
        <v>0.61151392562631535</v>
      </c>
      <c r="AG30" s="187">
        <f>IF(AG79*4/$I$83+SUM(AG6:AG29)&lt;1,AG79*4/$I$83,1-SUM(AG6:AG29))</f>
        <v>0.30294687540951371</v>
      </c>
      <c r="AH30" s="123">
        <f t="shared" si="12"/>
        <v>1.0000000000000018</v>
      </c>
      <c r="AI30" s="183">
        <f t="shared" si="13"/>
        <v>0.12385117603791063</v>
      </c>
      <c r="AJ30" s="120">
        <f t="shared" si="14"/>
        <v>0</v>
      </c>
      <c r="AK30" s="119">
        <f t="shared" si="15"/>
        <v>0.24770235207582125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-0.21719670627480947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5.5880976677237575</v>
      </c>
      <c r="J32" s="17"/>
      <c r="L32" s="22">
        <f>SUM(L6:L30)</f>
        <v>1.2171967062748095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-5.3006458614489473E-2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31150.319039572623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0.24209089032246817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31150.319039572623</v>
      </c>
      <c r="AH37" s="123">
        <f>SUM(Z37,AB37,AD37,AF37)</f>
        <v>1</v>
      </c>
      <c r="AI37" s="112">
        <f>SUM(AA37,AC37,AE37,AG37)</f>
        <v>31150.319039572623</v>
      </c>
      <c r="AJ37" s="148">
        <f>(AA37+AC37)</f>
        <v>0</v>
      </c>
      <c r="AK37" s="147">
        <f>(AE37+AG37)</f>
        <v>31150.319039572623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689.23571365047076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5.3565322187458866E-3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689.23571365047076</v>
      </c>
      <c r="AH38" s="123">
        <f t="shared" ref="AH38:AI58" si="35">SUM(Z38,AB38,AD38,AF38)</f>
        <v>1</v>
      </c>
      <c r="AI38" s="112">
        <f t="shared" si="35"/>
        <v>689.23571365047076</v>
      </c>
      <c r="AJ38" s="148">
        <f t="shared" ref="AJ38:AJ64" si="36">(AA38+AC38)</f>
        <v>0</v>
      </c>
      <c r="AK38" s="147">
        <f t="shared" ref="AK38:AK64" si="37">(AE38+AG38)</f>
        <v>689.23571365047076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7371.0452103014259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5.7285541612016801E-2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0.40560443638850946</v>
      </c>
      <c r="AA39" s="147">
        <f>$J39*Z39</f>
        <v>2989.7286381185322</v>
      </c>
      <c r="AB39" s="122">
        <f>AB8</f>
        <v>0.40235315908286634</v>
      </c>
      <c r="AC39" s="147">
        <f>$J39*AB39</f>
        <v>2965.7633261074097</v>
      </c>
      <c r="AD39" s="122">
        <f>AD8</f>
        <v>0.19204240452862414</v>
      </c>
      <c r="AE39" s="147">
        <f>$J39*AD39</f>
        <v>1415.5532460754839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7371.0452103014259</v>
      </c>
      <c r="AJ39" s="148">
        <f t="shared" si="36"/>
        <v>5955.491964225942</v>
      </c>
      <c r="AK39" s="147">
        <f t="shared" si="37"/>
        <v>1415.5532460754839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0.4056044363885094</v>
      </c>
      <c r="AA40" s="147">
        <f>$J40*Z40</f>
        <v>2475.8094797154613</v>
      </c>
      <c r="AB40" s="122">
        <f>AB9</f>
        <v>0.40235315908286629</v>
      </c>
      <c r="AC40" s="147">
        <f>$J40*AB40</f>
        <v>2455.9636830418158</v>
      </c>
      <c r="AD40" s="122">
        <f>AD9</f>
        <v>0.19204240452862431</v>
      </c>
      <c r="AE40" s="147">
        <f>$J40*AD40</f>
        <v>1172.2268372427227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4931.7731627572775</v>
      </c>
      <c r="AK40" s="147">
        <f t="shared" si="37"/>
        <v>1172.2268372427227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13267.881378542568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0.10311397490163025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0.4056044363885094</v>
      </c>
      <c r="AA41" s="147">
        <f>$J41*Z41</f>
        <v>5381.5115486133573</v>
      </c>
      <c r="AB41" s="122">
        <f>AB11</f>
        <v>0.40235315908286629</v>
      </c>
      <c r="AC41" s="147">
        <f>$J41*AB41</f>
        <v>5338.373986993337</v>
      </c>
      <c r="AD41" s="122">
        <f>AD11</f>
        <v>0.19204240452862431</v>
      </c>
      <c r="AE41" s="147">
        <f>$J41*AD41</f>
        <v>2547.9958429358735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13267.881378542568</v>
      </c>
      <c r="AJ41" s="148">
        <f t="shared" si="36"/>
        <v>10719.885535606694</v>
      </c>
      <c r="AK41" s="147">
        <f t="shared" si="37"/>
        <v>2547.9958429358735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147.42090420602852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1.145710832240336E-3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36.855226051507131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73.710452103014262</v>
      </c>
      <c r="AF42" s="122">
        <f t="shared" si="31"/>
        <v>0.25</v>
      </c>
      <c r="AG42" s="147">
        <f t="shared" si="34"/>
        <v>36.855226051507131</v>
      </c>
      <c r="AH42" s="123">
        <f t="shared" si="35"/>
        <v>1</v>
      </c>
      <c r="AI42" s="112">
        <f t="shared" si="35"/>
        <v>147.42090420602852</v>
      </c>
      <c r="AJ42" s="148">
        <f t="shared" si="36"/>
        <v>36.855226051507131</v>
      </c>
      <c r="AK42" s="147">
        <f t="shared" si="37"/>
        <v>110.56567815452139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123130.8</v>
      </c>
      <c r="J65" s="39">
        <f>SUM(J37:J64)</f>
        <v>138822.70224627311</v>
      </c>
      <c r="K65" s="40">
        <f>SUM(K37:K64)</f>
        <v>1</v>
      </c>
      <c r="L65" s="22">
        <f>SUM(L37:L64)</f>
        <v>1.0727493160905246</v>
      </c>
      <c r="M65" s="24">
        <f>SUM(M37:M64)</f>
        <v>1.0788881982581535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30907.104892498857</v>
      </c>
      <c r="AB65" s="137"/>
      <c r="AC65" s="153">
        <f>SUM(AC37:AC64)</f>
        <v>30783.30099614256</v>
      </c>
      <c r="AD65" s="137"/>
      <c r="AE65" s="153">
        <f>SUM(AE37:AE64)</f>
        <v>25232.686378357092</v>
      </c>
      <c r="AF65" s="137"/>
      <c r="AG65" s="153">
        <f>SUM(AG37:AG64)</f>
        <v>51899.609979274595</v>
      </c>
      <c r="AH65" s="137"/>
      <c r="AI65" s="153">
        <f>SUM(AI37:AI64)</f>
        <v>138822.70224627311</v>
      </c>
      <c r="AJ65" s="153">
        <f>SUM(AJ37:AJ64)</f>
        <v>61690.405888641413</v>
      </c>
      <c r="AK65" s="153">
        <f>SUM(AK37:AK64)</f>
        <v>77132.296357631683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97267.568173135965</v>
      </c>
      <c r="J74" s="51">
        <f>J128*I$83</f>
        <v>3357.5611498032831</v>
      </c>
      <c r="K74" s="40">
        <f>B74/B$76</f>
        <v>5.8880461417906448E-2</v>
      </c>
      <c r="L74" s="22">
        <f>(L128*G$37*F$9/F$7)/B$130</f>
        <v>5.9933757143083154E-2</v>
      </c>
      <c r="M74" s="24">
        <f>J74/B$76</f>
        <v>2.6093953228389106E-2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1304.3657505566787</v>
      </c>
      <c r="AF74" s="156"/>
      <c r="AG74" s="147">
        <f>AG30*$I$83/4</f>
        <v>2053.1953992466106</v>
      </c>
      <c r="AH74" s="155"/>
      <c r="AI74" s="147">
        <f>SUM(AA74,AC74,AE74,AG74)</f>
        <v>3357.5611498032895</v>
      </c>
      <c r="AJ74" s="148">
        <f>(AA74+AC74)</f>
        <v>0</v>
      </c>
      <c r="AK74" s="147">
        <f>(AE74+AG74)</f>
        <v>3357.5611498032895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40650.575936272464</v>
      </c>
      <c r="K75" s="40">
        <f>B75/B$76</f>
        <v>0.34342096894361795</v>
      </c>
      <c r="L75" s="22">
        <f>(L129*G$37*F$9/F$7)/B$130</f>
        <v>0.27594533729706433</v>
      </c>
      <c r="M75" s="24">
        <f>J75/B$76</f>
        <v>0.31592402337938685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27171.327622822373</v>
      </c>
      <c r="AB75" s="158"/>
      <c r="AC75" s="149">
        <f>AA75+AC65-SUM(AC70,AC74)</f>
        <v>51488.820662248931</v>
      </c>
      <c r="AD75" s="158"/>
      <c r="AE75" s="149">
        <f>AC75+AE65-SUM(AE70,AE74)</f>
        <v>68951.333333333343</v>
      </c>
      <c r="AF75" s="158"/>
      <c r="AG75" s="149">
        <f>IF(SUM(AG6:AG29)+((AG65-AG70-$J$75)*4/I$83)&lt;1,0,AG65-AG70-$J$75-(1-SUM(AG6:AG29))*I$83/4)</f>
        <v>2730.0306870395189</v>
      </c>
      <c r="AH75" s="134"/>
      <c r="AI75" s="149">
        <f>AI76-SUM(AI70,AI74)</f>
        <v>109601.90926960582</v>
      </c>
      <c r="AJ75" s="151">
        <f>AJ76-SUM(AJ70,AJ74)</f>
        <v>48758.789975209409</v>
      </c>
      <c r="AK75" s="149">
        <f>AJ75+AK76-SUM(AK70,AK74)</f>
        <v>109601.90926960581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123130.79999999997</v>
      </c>
      <c r="J76" s="51">
        <f>J130*I$83</f>
        <v>138822.70224627308</v>
      </c>
      <c r="K76" s="40">
        <f>SUM(K70:K75)</f>
        <v>0.59468001326369868</v>
      </c>
      <c r="L76" s="22">
        <f>SUM(L70:L75)</f>
        <v>0.59447173174168944</v>
      </c>
      <c r="M76" s="24">
        <f>SUM(M70:M75)</f>
        <v>0.60061061390931791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30907.104892498857</v>
      </c>
      <c r="AB76" s="137"/>
      <c r="AC76" s="153">
        <f>AC65</f>
        <v>30783.30099614256</v>
      </c>
      <c r="AD76" s="137"/>
      <c r="AE76" s="153">
        <f>AE65</f>
        <v>25232.686378357092</v>
      </c>
      <c r="AF76" s="137"/>
      <c r="AG76" s="153">
        <f>AG65</f>
        <v>51899.609979274595</v>
      </c>
      <c r="AH76" s="137"/>
      <c r="AI76" s="153">
        <f>SUM(AA76,AC76,AE76,AG76)</f>
        <v>138822.70224627311</v>
      </c>
      <c r="AJ76" s="154">
        <f>SUM(AA76,AC76)</f>
        <v>61690.405888641413</v>
      </c>
      <c r="AK76" s="154">
        <f>SUM(AE76,AG76)</f>
        <v>77132.296357631683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2730.0306870395189</v>
      </c>
      <c r="AB78" s="112"/>
      <c r="AC78" s="112">
        <f>IF(AA75&lt;0,0,AA75)</f>
        <v>27171.327622822373</v>
      </c>
      <c r="AD78" s="112"/>
      <c r="AE78" s="112">
        <f>AC75</f>
        <v>51488.820662248931</v>
      </c>
      <c r="AF78" s="112"/>
      <c r="AG78" s="112">
        <f>AE75</f>
        <v>68951.333333333343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27171.327622822373</v>
      </c>
      <c r="AB79" s="112"/>
      <c r="AC79" s="112">
        <f>AA79-AA74+AC65-AC70</f>
        <v>51488.820662248931</v>
      </c>
      <c r="AD79" s="112"/>
      <c r="AE79" s="112">
        <f>AC79-AC74+AE65-AE70</f>
        <v>70255.699083890024</v>
      </c>
      <c r="AF79" s="112"/>
      <c r="AG79" s="112">
        <f>AE79-AE74+AG65-AG70</f>
        <v>114385.13535589194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1.1490494066603132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1.1490494066603132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2.5424005667905883E-2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2.5424005667905883E-2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0.27189754026607232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0.27189754026607232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0.48941557247893019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0.48941557247893019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5.4379508053214462E-3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5.4379508053214462E-3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4.5419558143809873</v>
      </c>
      <c r="J119" s="24">
        <f>SUM(J91:J118)</f>
        <v>5.1207868351017032</v>
      </c>
      <c r="K119" s="22">
        <f>SUM(K91:K118)</f>
        <v>7.831486424227327</v>
      </c>
      <c r="L119" s="22">
        <f>SUM(L91:L118)</f>
        <v>5.0916495185224822</v>
      </c>
      <c r="M119" s="57">
        <f t="shared" si="50"/>
        <v>5.1207868351017032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3.5879324816753737</v>
      </c>
      <c r="J128" s="229">
        <f>(J30)</f>
        <v>0.1238511760379104</v>
      </c>
      <c r="K128" s="22">
        <f>(B128)</f>
        <v>0.46112153424657532</v>
      </c>
      <c r="L128" s="22">
        <f>IF(L124=L119,0,(L119-L124)/(B119-B124)*K128)</f>
        <v>0.28446691237514748</v>
      </c>
      <c r="M128" s="57">
        <f t="shared" si="90"/>
        <v>0.1238511760379104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1.4994876970805731</v>
      </c>
      <c r="K129" s="29">
        <f>(B129)</f>
        <v>2.6894966560769387</v>
      </c>
      <c r="L129" s="60">
        <f>IF(SUM(L124:L128)&gt;L130,0,L130-SUM(L124:L128))</f>
        <v>1.3097346441641151</v>
      </c>
      <c r="M129" s="57">
        <f t="shared" si="90"/>
        <v>1.4994876970805731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4.5419558143809873</v>
      </c>
      <c r="J130" s="229">
        <f>(J119)</f>
        <v>5.1207868351017032</v>
      </c>
      <c r="K130" s="22">
        <f>(B130)</f>
        <v>7.831486424227327</v>
      </c>
      <c r="L130" s="22">
        <f>(L119)</f>
        <v>5.0916495185224822</v>
      </c>
      <c r="M130" s="57">
        <f t="shared" si="90"/>
        <v>5.1207868351017032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6399.4998436334054</v>
      </c>
      <c r="I72" s="109">
        <f>Rich!T7</f>
        <v>9156.4772149999899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26890.347493050027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10272.514689261814</v>
      </c>
      <c r="I76" s="109">
        <f>Rich!T11</f>
        <v>31839.554753223092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796.59827477210149</v>
      </c>
      <c r="D77" s="109">
        <f>Middle!R12</f>
        <v>366.71733495081503</v>
      </c>
      <c r="E77" s="109">
        <f>Rich!R12</f>
        <v>0</v>
      </c>
      <c r="F77" s="109">
        <f>V.Poor!T12</f>
        <v>0</v>
      </c>
      <c r="G77" s="109">
        <f>Poor!T12</f>
        <v>1093.8386408042077</v>
      </c>
      <c r="H77" s="109">
        <f>Middle!T12</f>
        <v>414.58165130098376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1351.8315155319069</v>
      </c>
      <c r="C78" s="109">
        <f>Poor!R13</f>
        <v>991.34311139006536</v>
      </c>
      <c r="D78" s="109">
        <f>Middle!R13</f>
        <v>0</v>
      </c>
      <c r="E78" s="109">
        <f>Rich!R13</f>
        <v>0</v>
      </c>
      <c r="F78" s="109">
        <f>V.Poor!T13</f>
        <v>999</v>
      </c>
      <c r="G78" s="109">
        <f>Poor!T13</f>
        <v>732.6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95168.938693446267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74764.799999999988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8201.1111942269035</v>
      </c>
      <c r="D80" s="109">
        <f>Middle!R15</f>
        <v>23431.746269219722</v>
      </c>
      <c r="E80" s="109">
        <f>Rich!R15</f>
        <v>0</v>
      </c>
      <c r="F80" s="109">
        <f>V.Poor!T15</f>
        <v>0</v>
      </c>
      <c r="G80" s="109">
        <f>Poor!T15</f>
        <v>6442.7999999999993</v>
      </c>
      <c r="H80" s="109">
        <f>Middle!T15</f>
        <v>18407.999999999996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60081.400690306975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37759.999999999993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41343.513850017487</v>
      </c>
      <c r="C85" s="109">
        <f>Poor!R20</f>
        <v>41185.80017320544</v>
      </c>
      <c r="D85" s="109">
        <f>Middle!R20</f>
        <v>45762.000192450483</v>
      </c>
      <c r="E85" s="109">
        <f>Rich!R20</f>
        <v>12635.118565171559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1952.645522434977</v>
      </c>
      <c r="D86" s="109">
        <f>Middle!R21</f>
        <v>3337.8555939059429</v>
      </c>
      <c r="E86" s="109">
        <f>Rich!R21</f>
        <v>7209.7680828368375</v>
      </c>
      <c r="F86" s="109">
        <f>V.Poor!T21</f>
        <v>0</v>
      </c>
      <c r="G86" s="109">
        <f>Poor!T21</f>
        <v>1443.0000000000002</v>
      </c>
      <c r="H86" s="109">
        <f>Middle!T21</f>
        <v>2466.6666666666665</v>
      </c>
      <c r="I86" s="109">
        <f>Rich!T21</f>
        <v>5328.0000000000009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162402.11017187103</v>
      </c>
      <c r="E88" s="109">
        <f>Rich!R23</f>
        <v>213068.99047969241</v>
      </c>
      <c r="F88" s="109">
        <f>V.Poor!T23</f>
        <v>10261.861913610321</v>
      </c>
      <c r="G88" s="109">
        <f>Poor!T23</f>
        <v>21926.73100873729</v>
      </c>
      <c r="H88" s="109">
        <f>Middle!T23</f>
        <v>81853.691799229273</v>
      </c>
      <c r="I88" s="109">
        <f>Rich!T23</f>
        <v>155548.86055009125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36621.190056113046</v>
      </c>
      <c r="G98" s="240">
        <f t="shared" si="0"/>
        <v>24956.320960986093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57239.723389446386</v>
      </c>
      <c r="G99" s="240">
        <f t="shared" si="0"/>
        <v>45574.854294319433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98162.12338944638</v>
      </c>
      <c r="G100" s="240">
        <f t="shared" si="0"/>
        <v>86497.254294319442</v>
      </c>
      <c r="H100" s="240">
        <f t="shared" si="0"/>
        <v>26570.293503827445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796.59827477210149</v>
      </c>
      <c r="D8" s="203">
        <f>Income!D77</f>
        <v>366.71733495081503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796.59827477210149</v>
      </c>
      <c r="AA8" s="204">
        <f t="shared" si="6"/>
        <v>796.59827477210149</v>
      </c>
      <c r="AB8" s="204">
        <f t="shared" si="6"/>
        <v>796.59827477210149</v>
      </c>
      <c r="AC8" s="204">
        <f t="shared" si="6"/>
        <v>796.59827477210149</v>
      </c>
      <c r="AD8" s="204">
        <f t="shared" si="6"/>
        <v>796.59827477210149</v>
      </c>
      <c r="AE8" s="204">
        <f t="shared" si="6"/>
        <v>796.59827477210149</v>
      </c>
      <c r="AF8" s="204">
        <f t="shared" si="6"/>
        <v>796.59827477210149</v>
      </c>
      <c r="AG8" s="204">
        <f t="shared" si="6"/>
        <v>796.59827477210149</v>
      </c>
      <c r="AH8" s="204">
        <f t="shared" si="6"/>
        <v>796.59827477210149</v>
      </c>
      <c r="AI8" s="204">
        <f t="shared" si="6"/>
        <v>796.59827477210149</v>
      </c>
      <c r="AJ8" s="204">
        <f t="shared" si="6"/>
        <v>796.59827477210149</v>
      </c>
      <c r="AK8" s="204">
        <f t="shared" si="6"/>
        <v>796.59827477210149</v>
      </c>
      <c r="AL8" s="204">
        <f t="shared" ref="AL8:BA18" si="7">IF(AL$2&lt;=($B$2+$C$2+$D$2),IF(AL$2&lt;=($B$2+$C$2),IF(AL$2&lt;=$B$2,$B8,$C8),$D8),$E8)</f>
        <v>796.59827477210149</v>
      </c>
      <c r="AM8" s="204">
        <f t="shared" si="7"/>
        <v>796.59827477210149</v>
      </c>
      <c r="AN8" s="204">
        <f t="shared" si="7"/>
        <v>796.59827477210149</v>
      </c>
      <c r="AO8" s="204">
        <f t="shared" si="7"/>
        <v>796.59827477210149</v>
      </c>
      <c r="AP8" s="204">
        <f t="shared" si="7"/>
        <v>796.59827477210149</v>
      </c>
      <c r="AQ8" s="204">
        <f t="shared" si="7"/>
        <v>796.59827477210149</v>
      </c>
      <c r="AR8" s="204">
        <f t="shared" si="7"/>
        <v>796.59827477210149</v>
      </c>
      <c r="AS8" s="204">
        <f t="shared" si="7"/>
        <v>796.59827477210149</v>
      </c>
      <c r="AT8" s="204">
        <f t="shared" si="7"/>
        <v>796.59827477210149</v>
      </c>
      <c r="AU8" s="204">
        <f t="shared" si="7"/>
        <v>796.59827477210149</v>
      </c>
      <c r="AV8" s="204">
        <f t="shared" si="7"/>
        <v>796.59827477210149</v>
      </c>
      <c r="AW8" s="204">
        <f t="shared" si="7"/>
        <v>796.59827477210149</v>
      </c>
      <c r="AX8" s="204">
        <f t="shared" si="7"/>
        <v>796.59827477210149</v>
      </c>
      <c r="AY8" s="204">
        <f t="shared" si="7"/>
        <v>796.59827477210149</v>
      </c>
      <c r="AZ8" s="204">
        <f t="shared" si="7"/>
        <v>796.59827477210149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1351.8315155319069</v>
      </c>
      <c r="C9" s="203">
        <f>Income!C78</f>
        <v>991.34311139006536</v>
      </c>
      <c r="D9" s="203">
        <f>Income!D78</f>
        <v>0</v>
      </c>
      <c r="E9" s="203">
        <f>Income!E78</f>
        <v>0</v>
      </c>
      <c r="F9" s="204">
        <f t="shared" si="4"/>
        <v>1351.8315155319069</v>
      </c>
      <c r="G9" s="204">
        <f t="shared" si="4"/>
        <v>1351.8315155319069</v>
      </c>
      <c r="H9" s="204">
        <f t="shared" si="4"/>
        <v>1351.8315155319069</v>
      </c>
      <c r="I9" s="204">
        <f t="shared" si="4"/>
        <v>1351.8315155319069</v>
      </c>
      <c r="J9" s="204">
        <f t="shared" si="4"/>
        <v>1351.8315155319069</v>
      </c>
      <c r="K9" s="204">
        <f t="shared" si="4"/>
        <v>1351.8315155319069</v>
      </c>
      <c r="L9" s="204">
        <f t="shared" si="4"/>
        <v>1351.8315155319069</v>
      </c>
      <c r="M9" s="204">
        <f t="shared" si="4"/>
        <v>1351.8315155319069</v>
      </c>
      <c r="N9" s="204">
        <f t="shared" si="4"/>
        <v>1351.8315155319069</v>
      </c>
      <c r="O9" s="204">
        <f t="shared" si="4"/>
        <v>1351.8315155319069</v>
      </c>
      <c r="P9" s="204">
        <f t="shared" si="4"/>
        <v>1351.8315155319069</v>
      </c>
      <c r="Q9" s="204">
        <f t="shared" si="4"/>
        <v>1351.8315155319069</v>
      </c>
      <c r="R9" s="204">
        <f t="shared" si="4"/>
        <v>1351.8315155319069</v>
      </c>
      <c r="S9" s="204">
        <f t="shared" si="4"/>
        <v>1351.8315155319069</v>
      </c>
      <c r="T9" s="204">
        <f t="shared" si="4"/>
        <v>1351.8315155319069</v>
      </c>
      <c r="U9" s="204">
        <f t="shared" si="4"/>
        <v>1351.8315155319069</v>
      </c>
      <c r="V9" s="204">
        <f t="shared" si="6"/>
        <v>1351.8315155319069</v>
      </c>
      <c r="W9" s="204">
        <f t="shared" si="6"/>
        <v>1351.8315155319069</v>
      </c>
      <c r="X9" s="204">
        <f t="shared" si="6"/>
        <v>1351.8315155319069</v>
      </c>
      <c r="Y9" s="204">
        <f t="shared" si="6"/>
        <v>1351.8315155319069</v>
      </c>
      <c r="Z9" s="204">
        <f t="shared" si="6"/>
        <v>991.34311139006536</v>
      </c>
      <c r="AA9" s="204">
        <f t="shared" si="6"/>
        <v>991.34311139006536</v>
      </c>
      <c r="AB9" s="204">
        <f t="shared" si="6"/>
        <v>991.34311139006536</v>
      </c>
      <c r="AC9" s="204">
        <f t="shared" si="6"/>
        <v>991.34311139006536</v>
      </c>
      <c r="AD9" s="204">
        <f t="shared" si="6"/>
        <v>991.34311139006536</v>
      </c>
      <c r="AE9" s="204">
        <f t="shared" si="6"/>
        <v>991.34311139006536</v>
      </c>
      <c r="AF9" s="204">
        <f t="shared" si="6"/>
        <v>991.34311139006536</v>
      </c>
      <c r="AG9" s="204">
        <f t="shared" si="6"/>
        <v>991.34311139006536</v>
      </c>
      <c r="AH9" s="204">
        <f t="shared" si="6"/>
        <v>991.34311139006536</v>
      </c>
      <c r="AI9" s="204">
        <f t="shared" si="6"/>
        <v>991.34311139006536</v>
      </c>
      <c r="AJ9" s="204">
        <f t="shared" si="6"/>
        <v>991.34311139006536</v>
      </c>
      <c r="AK9" s="204">
        <f t="shared" si="6"/>
        <v>991.34311139006536</v>
      </c>
      <c r="AL9" s="204">
        <f t="shared" si="7"/>
        <v>991.34311139006536</v>
      </c>
      <c r="AM9" s="204">
        <f t="shared" si="7"/>
        <v>991.34311139006536</v>
      </c>
      <c r="AN9" s="204">
        <f t="shared" si="7"/>
        <v>991.34311139006536</v>
      </c>
      <c r="AO9" s="204">
        <f t="shared" si="7"/>
        <v>991.34311139006536</v>
      </c>
      <c r="AP9" s="204">
        <f t="shared" si="7"/>
        <v>991.34311139006536</v>
      </c>
      <c r="AQ9" s="204">
        <f t="shared" si="7"/>
        <v>991.34311139006536</v>
      </c>
      <c r="AR9" s="204">
        <f t="shared" si="7"/>
        <v>991.34311139006536</v>
      </c>
      <c r="AS9" s="204">
        <f t="shared" si="7"/>
        <v>991.34311139006536</v>
      </c>
      <c r="AT9" s="204">
        <f t="shared" si="7"/>
        <v>991.34311139006536</v>
      </c>
      <c r="AU9" s="204">
        <f t="shared" si="7"/>
        <v>991.34311139006536</v>
      </c>
      <c r="AV9" s="204">
        <f t="shared" si="7"/>
        <v>991.34311139006536</v>
      </c>
      <c r="AW9" s="204">
        <f t="shared" si="7"/>
        <v>991.34311139006536</v>
      </c>
      <c r="AX9" s="204">
        <f t="shared" si="1"/>
        <v>991.34311139006536</v>
      </c>
      <c r="AY9" s="204">
        <f t="shared" si="1"/>
        <v>991.34311139006536</v>
      </c>
      <c r="AZ9" s="204">
        <f t="shared" si="1"/>
        <v>991.34311139006536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95168.938693446267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95168.938693446267</v>
      </c>
      <c r="CN10" s="204">
        <f t="shared" si="2"/>
        <v>95168.938693446267</v>
      </c>
      <c r="CO10" s="204">
        <f t="shared" si="2"/>
        <v>95168.938693446267</v>
      </c>
      <c r="CP10" s="204">
        <f t="shared" si="2"/>
        <v>95168.938693446267</v>
      </c>
      <c r="CQ10" s="204">
        <f t="shared" si="2"/>
        <v>95168.938693446267</v>
      </c>
      <c r="CR10" s="204">
        <f t="shared" si="2"/>
        <v>95168.938693446267</v>
      </c>
      <c r="CS10" s="204">
        <f t="shared" si="3"/>
        <v>95168.938693446267</v>
      </c>
      <c r="CT10" s="204">
        <f t="shared" si="3"/>
        <v>95168.938693446267</v>
      </c>
      <c r="CU10" s="204">
        <f t="shared" si="3"/>
        <v>95168.938693446267</v>
      </c>
      <c r="CV10" s="204">
        <f t="shared" si="3"/>
        <v>95168.938693446267</v>
      </c>
      <c r="CW10" s="204">
        <f t="shared" si="3"/>
        <v>95168.938693446267</v>
      </c>
      <c r="CX10" s="204">
        <f t="shared" si="3"/>
        <v>95168.938693446267</v>
      </c>
      <c r="CY10" s="204">
        <f t="shared" si="3"/>
        <v>95168.938693446267</v>
      </c>
      <c r="CZ10" s="204">
        <f t="shared" si="3"/>
        <v>95168.938693446267</v>
      </c>
      <c r="DA10" s="204">
        <f t="shared" si="3"/>
        <v>95168.938693446267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60081.400690306975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60081.400690306975</v>
      </c>
      <c r="BB12" s="204">
        <f t="shared" si="8"/>
        <v>60081.400690306975</v>
      </c>
      <c r="BC12" s="204">
        <f t="shared" si="8"/>
        <v>60081.400690306975</v>
      </c>
      <c r="BD12" s="204">
        <f t="shared" si="8"/>
        <v>60081.400690306975</v>
      </c>
      <c r="BE12" s="204">
        <f t="shared" si="8"/>
        <v>60081.400690306975</v>
      </c>
      <c r="BF12" s="204">
        <f t="shared" si="8"/>
        <v>60081.400690306975</v>
      </c>
      <c r="BG12" s="204">
        <f t="shared" si="8"/>
        <v>60081.400690306975</v>
      </c>
      <c r="BH12" s="204">
        <f t="shared" si="8"/>
        <v>60081.400690306975</v>
      </c>
      <c r="BI12" s="204">
        <f t="shared" si="8"/>
        <v>60081.400690306975</v>
      </c>
      <c r="BJ12" s="204">
        <f t="shared" si="8"/>
        <v>60081.400690306975</v>
      </c>
      <c r="BK12" s="204">
        <f t="shared" si="8"/>
        <v>60081.400690306975</v>
      </c>
      <c r="BL12" s="204">
        <f t="shared" si="8"/>
        <v>60081.400690306975</v>
      </c>
      <c r="BM12" s="204">
        <f t="shared" si="8"/>
        <v>60081.400690306975</v>
      </c>
      <c r="BN12" s="204">
        <f t="shared" si="8"/>
        <v>60081.400690306975</v>
      </c>
      <c r="BO12" s="204">
        <f t="shared" si="8"/>
        <v>60081.400690306975</v>
      </c>
      <c r="BP12" s="204">
        <f t="shared" si="8"/>
        <v>60081.400690306975</v>
      </c>
      <c r="BQ12" s="204">
        <f t="shared" si="8"/>
        <v>60081.400690306975</v>
      </c>
      <c r="BR12" s="204">
        <f t="shared" si="8"/>
        <v>60081.400690306975</v>
      </c>
      <c r="BS12" s="204">
        <f t="shared" si="8"/>
        <v>60081.400690306975</v>
      </c>
      <c r="BT12" s="204">
        <f t="shared" si="8"/>
        <v>60081.400690306975</v>
      </c>
      <c r="BU12" s="204">
        <f t="shared" si="8"/>
        <v>60081.400690306975</v>
      </c>
      <c r="BV12" s="204">
        <f t="shared" si="8"/>
        <v>60081.400690306975</v>
      </c>
      <c r="BW12" s="204">
        <f t="shared" si="8"/>
        <v>60081.400690306975</v>
      </c>
      <c r="BX12" s="204">
        <f t="shared" si="8"/>
        <v>60081.400690306975</v>
      </c>
      <c r="BY12" s="204">
        <f t="shared" si="8"/>
        <v>60081.400690306975</v>
      </c>
      <c r="BZ12" s="204">
        <f t="shared" si="8"/>
        <v>60081.400690306975</v>
      </c>
      <c r="CA12" s="204">
        <f t="shared" si="2"/>
        <v>60081.400690306975</v>
      </c>
      <c r="CB12" s="204">
        <f t="shared" si="2"/>
        <v>60081.400690306975</v>
      </c>
      <c r="CC12" s="204">
        <f t="shared" si="2"/>
        <v>60081.400690306975</v>
      </c>
      <c r="CD12" s="204">
        <f t="shared" si="2"/>
        <v>60081.400690306975</v>
      </c>
      <c r="CE12" s="204">
        <f t="shared" si="2"/>
        <v>60081.400690306975</v>
      </c>
      <c r="CF12" s="204">
        <f t="shared" si="2"/>
        <v>60081.400690306975</v>
      </c>
      <c r="CG12" s="204">
        <f t="shared" si="2"/>
        <v>60081.400690306975</v>
      </c>
      <c r="CH12" s="204">
        <f t="shared" si="2"/>
        <v>60081.400690306975</v>
      </c>
      <c r="CI12" s="204">
        <f t="shared" si="2"/>
        <v>60081.400690306975</v>
      </c>
      <c r="CJ12" s="204">
        <f t="shared" si="2"/>
        <v>60081.400690306975</v>
      </c>
      <c r="CK12" s="204">
        <f t="shared" si="2"/>
        <v>60081.400690306975</v>
      </c>
      <c r="CL12" s="204">
        <f t="shared" si="2"/>
        <v>60081.400690306975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41343.513850017487</v>
      </c>
      <c r="C14" s="203">
        <f>Income!C85</f>
        <v>41185.80017320544</v>
      </c>
      <c r="D14" s="203">
        <f>Income!D85</f>
        <v>45762.000192450483</v>
      </c>
      <c r="E14" s="203">
        <f>Income!E85</f>
        <v>12635.118565171559</v>
      </c>
      <c r="F14" s="204">
        <f t="shared" si="4"/>
        <v>41343.513850017487</v>
      </c>
      <c r="G14" s="204">
        <f t="shared" si="4"/>
        <v>41343.513850017487</v>
      </c>
      <c r="H14" s="204">
        <f t="shared" si="4"/>
        <v>41343.513850017487</v>
      </c>
      <c r="I14" s="204">
        <f t="shared" si="4"/>
        <v>41343.513850017487</v>
      </c>
      <c r="J14" s="204">
        <f t="shared" si="4"/>
        <v>41343.513850017487</v>
      </c>
      <c r="K14" s="204">
        <f t="shared" si="4"/>
        <v>41343.513850017487</v>
      </c>
      <c r="L14" s="204">
        <f t="shared" si="4"/>
        <v>41343.513850017487</v>
      </c>
      <c r="M14" s="204">
        <f t="shared" si="4"/>
        <v>41343.513850017487</v>
      </c>
      <c r="N14" s="204">
        <f t="shared" si="4"/>
        <v>41343.513850017487</v>
      </c>
      <c r="O14" s="204">
        <f t="shared" si="4"/>
        <v>41343.513850017487</v>
      </c>
      <c r="P14" s="204">
        <f t="shared" si="4"/>
        <v>41343.513850017487</v>
      </c>
      <c r="Q14" s="204">
        <f t="shared" si="4"/>
        <v>41343.513850017487</v>
      </c>
      <c r="R14" s="204">
        <f t="shared" si="4"/>
        <v>41343.513850017487</v>
      </c>
      <c r="S14" s="204">
        <f t="shared" si="4"/>
        <v>41343.513850017487</v>
      </c>
      <c r="T14" s="204">
        <f t="shared" si="4"/>
        <v>41343.513850017487</v>
      </c>
      <c r="U14" s="204">
        <f t="shared" si="4"/>
        <v>41343.513850017487</v>
      </c>
      <c r="V14" s="204">
        <f t="shared" si="6"/>
        <v>41343.513850017487</v>
      </c>
      <c r="W14" s="204">
        <f t="shared" si="6"/>
        <v>41343.513850017487</v>
      </c>
      <c r="X14" s="204">
        <f t="shared" si="6"/>
        <v>41343.513850017487</v>
      </c>
      <c r="Y14" s="204">
        <f t="shared" si="6"/>
        <v>41343.513850017487</v>
      </c>
      <c r="Z14" s="204">
        <f t="shared" si="6"/>
        <v>41185.80017320544</v>
      </c>
      <c r="AA14" s="204">
        <f t="shared" si="6"/>
        <v>41185.80017320544</v>
      </c>
      <c r="AB14" s="204">
        <f t="shared" si="6"/>
        <v>41185.80017320544</v>
      </c>
      <c r="AC14" s="204">
        <f t="shared" si="6"/>
        <v>41185.80017320544</v>
      </c>
      <c r="AD14" s="204">
        <f t="shared" si="6"/>
        <v>41185.80017320544</v>
      </c>
      <c r="AE14" s="204">
        <f t="shared" si="6"/>
        <v>41185.80017320544</v>
      </c>
      <c r="AF14" s="204">
        <f t="shared" si="6"/>
        <v>41185.80017320544</v>
      </c>
      <c r="AG14" s="204">
        <f t="shared" si="6"/>
        <v>41185.80017320544</v>
      </c>
      <c r="AH14" s="204">
        <f t="shared" si="6"/>
        <v>41185.80017320544</v>
      </c>
      <c r="AI14" s="204">
        <f t="shared" si="6"/>
        <v>41185.80017320544</v>
      </c>
      <c r="AJ14" s="204">
        <f t="shared" si="6"/>
        <v>41185.80017320544</v>
      </c>
      <c r="AK14" s="204">
        <f t="shared" si="6"/>
        <v>41185.80017320544</v>
      </c>
      <c r="AL14" s="204">
        <f t="shared" si="7"/>
        <v>41185.80017320544</v>
      </c>
      <c r="AM14" s="204">
        <f t="shared" si="7"/>
        <v>41185.80017320544</v>
      </c>
      <c r="AN14" s="204">
        <f t="shared" si="7"/>
        <v>41185.80017320544</v>
      </c>
      <c r="AO14" s="204">
        <f t="shared" si="7"/>
        <v>41185.80017320544</v>
      </c>
      <c r="AP14" s="204">
        <f t="shared" si="7"/>
        <v>41185.80017320544</v>
      </c>
      <c r="AQ14" s="204">
        <f t="shared" si="7"/>
        <v>41185.80017320544</v>
      </c>
      <c r="AR14" s="204">
        <f t="shared" si="7"/>
        <v>41185.80017320544</v>
      </c>
      <c r="AS14" s="204">
        <f t="shared" si="7"/>
        <v>41185.80017320544</v>
      </c>
      <c r="AT14" s="204">
        <f t="shared" si="7"/>
        <v>41185.80017320544</v>
      </c>
      <c r="AU14" s="204">
        <f t="shared" si="7"/>
        <v>41185.80017320544</v>
      </c>
      <c r="AV14" s="204">
        <f t="shared" si="7"/>
        <v>41185.80017320544</v>
      </c>
      <c r="AW14" s="204">
        <f t="shared" si="7"/>
        <v>41185.80017320544</v>
      </c>
      <c r="AX14" s="204">
        <f t="shared" si="7"/>
        <v>41185.80017320544</v>
      </c>
      <c r="AY14" s="204">
        <f t="shared" si="7"/>
        <v>41185.80017320544</v>
      </c>
      <c r="AZ14" s="204">
        <f t="shared" si="7"/>
        <v>41185.80017320544</v>
      </c>
      <c r="BA14" s="204">
        <f t="shared" si="7"/>
        <v>45762.000192450483</v>
      </c>
      <c r="BB14" s="204">
        <f t="shared" si="8"/>
        <v>45762.000192450483</v>
      </c>
      <c r="BC14" s="204">
        <f t="shared" si="8"/>
        <v>45762.000192450483</v>
      </c>
      <c r="BD14" s="204">
        <f t="shared" si="8"/>
        <v>45762.000192450483</v>
      </c>
      <c r="BE14" s="204">
        <f t="shared" si="8"/>
        <v>45762.000192450483</v>
      </c>
      <c r="BF14" s="204">
        <f t="shared" si="8"/>
        <v>45762.000192450483</v>
      </c>
      <c r="BG14" s="204">
        <f t="shared" si="8"/>
        <v>45762.000192450483</v>
      </c>
      <c r="BH14" s="204">
        <f t="shared" si="8"/>
        <v>45762.000192450483</v>
      </c>
      <c r="BI14" s="204">
        <f t="shared" si="8"/>
        <v>45762.000192450483</v>
      </c>
      <c r="BJ14" s="204">
        <f t="shared" si="8"/>
        <v>45762.000192450483</v>
      </c>
      <c r="BK14" s="204">
        <f t="shared" si="8"/>
        <v>45762.000192450483</v>
      </c>
      <c r="BL14" s="204">
        <f t="shared" si="8"/>
        <v>45762.000192450483</v>
      </c>
      <c r="BM14" s="204">
        <f t="shared" si="8"/>
        <v>45762.000192450483</v>
      </c>
      <c r="BN14" s="204">
        <f t="shared" si="8"/>
        <v>45762.000192450483</v>
      </c>
      <c r="BO14" s="204">
        <f t="shared" si="8"/>
        <v>45762.000192450483</v>
      </c>
      <c r="BP14" s="204">
        <f t="shared" si="8"/>
        <v>45762.000192450483</v>
      </c>
      <c r="BQ14" s="204">
        <f t="shared" si="8"/>
        <v>45762.000192450483</v>
      </c>
      <c r="BR14" s="204">
        <f t="shared" si="8"/>
        <v>45762.000192450483</v>
      </c>
      <c r="BS14" s="204">
        <f t="shared" si="8"/>
        <v>45762.000192450483</v>
      </c>
      <c r="BT14" s="204">
        <f t="shared" si="8"/>
        <v>45762.000192450483</v>
      </c>
      <c r="BU14" s="204">
        <f t="shared" si="8"/>
        <v>45762.000192450483</v>
      </c>
      <c r="BV14" s="204">
        <f t="shared" si="8"/>
        <v>45762.000192450483</v>
      </c>
      <c r="BW14" s="204">
        <f t="shared" si="8"/>
        <v>45762.000192450483</v>
      </c>
      <c r="BX14" s="204">
        <f t="shared" si="8"/>
        <v>45762.000192450483</v>
      </c>
      <c r="BY14" s="204">
        <f t="shared" si="8"/>
        <v>45762.000192450483</v>
      </c>
      <c r="BZ14" s="204">
        <f t="shared" si="8"/>
        <v>45762.000192450483</v>
      </c>
      <c r="CA14" s="204">
        <f t="shared" si="2"/>
        <v>45762.000192450483</v>
      </c>
      <c r="CB14" s="204">
        <f t="shared" si="2"/>
        <v>45762.000192450483</v>
      </c>
      <c r="CC14" s="204">
        <f t="shared" si="2"/>
        <v>45762.000192450483</v>
      </c>
      <c r="CD14" s="204">
        <f t="shared" si="2"/>
        <v>45762.000192450483</v>
      </c>
      <c r="CE14" s="204">
        <f t="shared" si="2"/>
        <v>45762.000192450483</v>
      </c>
      <c r="CF14" s="204">
        <f t="shared" si="2"/>
        <v>45762.000192450483</v>
      </c>
      <c r="CG14" s="204">
        <f t="shared" si="2"/>
        <v>45762.000192450483</v>
      </c>
      <c r="CH14" s="204">
        <f t="shared" si="2"/>
        <v>45762.000192450483</v>
      </c>
      <c r="CI14" s="204">
        <f t="shared" si="2"/>
        <v>45762.000192450483</v>
      </c>
      <c r="CJ14" s="204">
        <f t="shared" si="2"/>
        <v>45762.000192450483</v>
      </c>
      <c r="CK14" s="204">
        <f t="shared" si="2"/>
        <v>45762.000192450483</v>
      </c>
      <c r="CL14" s="204">
        <f t="shared" si="2"/>
        <v>45762.000192450483</v>
      </c>
      <c r="CM14" s="204">
        <f t="shared" si="2"/>
        <v>12635.118565171559</v>
      </c>
      <c r="CN14" s="204">
        <f t="shared" si="2"/>
        <v>12635.118565171559</v>
      </c>
      <c r="CO14" s="204">
        <f t="shared" si="2"/>
        <v>12635.118565171559</v>
      </c>
      <c r="CP14" s="204">
        <f t="shared" si="2"/>
        <v>12635.118565171559</v>
      </c>
      <c r="CQ14" s="204">
        <f t="shared" si="2"/>
        <v>12635.118565171559</v>
      </c>
      <c r="CR14" s="204">
        <f t="shared" si="2"/>
        <v>12635.118565171559</v>
      </c>
      <c r="CS14" s="204">
        <f t="shared" si="3"/>
        <v>12635.118565171559</v>
      </c>
      <c r="CT14" s="204">
        <f t="shared" si="3"/>
        <v>12635.118565171559</v>
      </c>
      <c r="CU14" s="204">
        <f t="shared" si="3"/>
        <v>12635.118565171559</v>
      </c>
      <c r="CV14" s="204">
        <f t="shared" si="3"/>
        <v>12635.118565171559</v>
      </c>
      <c r="CW14" s="204">
        <f t="shared" si="3"/>
        <v>12635.118565171559</v>
      </c>
      <c r="CX14" s="204">
        <f t="shared" si="3"/>
        <v>12635.118565171559</v>
      </c>
      <c r="CY14" s="204">
        <f t="shared" si="3"/>
        <v>12635.118565171559</v>
      </c>
      <c r="CZ14" s="204">
        <f t="shared" si="3"/>
        <v>12635.118565171559</v>
      </c>
      <c r="DA14" s="204">
        <f t="shared" si="3"/>
        <v>12635.118565171559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1952.645522434977</v>
      </c>
      <c r="D15" s="203">
        <f>Income!D86</f>
        <v>3337.8555939059429</v>
      </c>
      <c r="E15" s="203">
        <f>Income!E86</f>
        <v>7209.7680828368375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1952.645522434977</v>
      </c>
      <c r="AA15" s="204">
        <f t="shared" si="6"/>
        <v>1952.645522434977</v>
      </c>
      <c r="AB15" s="204">
        <f t="shared" si="6"/>
        <v>1952.645522434977</v>
      </c>
      <c r="AC15" s="204">
        <f t="shared" si="6"/>
        <v>1952.645522434977</v>
      </c>
      <c r="AD15" s="204">
        <f t="shared" si="6"/>
        <v>1952.645522434977</v>
      </c>
      <c r="AE15" s="204">
        <f t="shared" si="6"/>
        <v>1952.645522434977</v>
      </c>
      <c r="AF15" s="204">
        <f t="shared" si="6"/>
        <v>1952.645522434977</v>
      </c>
      <c r="AG15" s="204">
        <f t="shared" si="6"/>
        <v>1952.645522434977</v>
      </c>
      <c r="AH15" s="204">
        <f t="shared" si="6"/>
        <v>1952.645522434977</v>
      </c>
      <c r="AI15" s="204">
        <f t="shared" si="6"/>
        <v>1952.645522434977</v>
      </c>
      <c r="AJ15" s="204">
        <f t="shared" si="6"/>
        <v>1952.645522434977</v>
      </c>
      <c r="AK15" s="204">
        <f t="shared" si="6"/>
        <v>1952.645522434977</v>
      </c>
      <c r="AL15" s="204">
        <f t="shared" si="7"/>
        <v>1952.645522434977</v>
      </c>
      <c r="AM15" s="204">
        <f t="shared" si="7"/>
        <v>1952.645522434977</v>
      </c>
      <c r="AN15" s="204">
        <f t="shared" si="7"/>
        <v>1952.645522434977</v>
      </c>
      <c r="AO15" s="204">
        <f t="shared" si="7"/>
        <v>1952.645522434977</v>
      </c>
      <c r="AP15" s="204">
        <f t="shared" si="7"/>
        <v>1952.645522434977</v>
      </c>
      <c r="AQ15" s="204">
        <f t="shared" si="7"/>
        <v>1952.645522434977</v>
      </c>
      <c r="AR15" s="204">
        <f t="shared" si="7"/>
        <v>1952.645522434977</v>
      </c>
      <c r="AS15" s="204">
        <f t="shared" si="7"/>
        <v>1952.645522434977</v>
      </c>
      <c r="AT15" s="204">
        <f t="shared" si="7"/>
        <v>1952.645522434977</v>
      </c>
      <c r="AU15" s="204">
        <f t="shared" si="7"/>
        <v>1952.645522434977</v>
      </c>
      <c r="AV15" s="204">
        <f t="shared" si="7"/>
        <v>1952.645522434977</v>
      </c>
      <c r="AW15" s="204">
        <f t="shared" si="7"/>
        <v>1952.645522434977</v>
      </c>
      <c r="AX15" s="204">
        <f t="shared" si="8"/>
        <v>1952.645522434977</v>
      </c>
      <c r="AY15" s="204">
        <f t="shared" si="8"/>
        <v>1952.645522434977</v>
      </c>
      <c r="AZ15" s="204">
        <f t="shared" si="8"/>
        <v>1952.645522434977</v>
      </c>
      <c r="BA15" s="204">
        <f t="shared" si="8"/>
        <v>3337.8555939059429</v>
      </c>
      <c r="BB15" s="204">
        <f t="shared" si="8"/>
        <v>3337.8555939059429</v>
      </c>
      <c r="BC15" s="204">
        <f t="shared" si="8"/>
        <v>3337.8555939059429</v>
      </c>
      <c r="BD15" s="204">
        <f t="shared" si="8"/>
        <v>3337.8555939059429</v>
      </c>
      <c r="BE15" s="204">
        <f t="shared" si="8"/>
        <v>3337.8555939059429</v>
      </c>
      <c r="BF15" s="204">
        <f t="shared" si="8"/>
        <v>3337.8555939059429</v>
      </c>
      <c r="BG15" s="204">
        <f t="shared" si="8"/>
        <v>3337.8555939059429</v>
      </c>
      <c r="BH15" s="204">
        <f t="shared" si="8"/>
        <v>3337.8555939059429</v>
      </c>
      <c r="BI15" s="204">
        <f t="shared" si="8"/>
        <v>3337.8555939059429</v>
      </c>
      <c r="BJ15" s="204">
        <f t="shared" si="8"/>
        <v>3337.8555939059429</v>
      </c>
      <c r="BK15" s="204">
        <f t="shared" si="8"/>
        <v>3337.8555939059429</v>
      </c>
      <c r="BL15" s="204">
        <f t="shared" si="8"/>
        <v>3337.8555939059429</v>
      </c>
      <c r="BM15" s="204">
        <f t="shared" si="8"/>
        <v>3337.8555939059429</v>
      </c>
      <c r="BN15" s="204">
        <f t="shared" si="8"/>
        <v>3337.8555939059429</v>
      </c>
      <c r="BO15" s="204">
        <f t="shared" si="8"/>
        <v>3337.8555939059429</v>
      </c>
      <c r="BP15" s="204">
        <f t="shared" si="8"/>
        <v>3337.8555939059429</v>
      </c>
      <c r="BQ15" s="204">
        <f t="shared" si="8"/>
        <v>3337.8555939059429</v>
      </c>
      <c r="BR15" s="204">
        <f t="shared" si="8"/>
        <v>3337.8555939059429</v>
      </c>
      <c r="BS15" s="204">
        <f t="shared" si="8"/>
        <v>3337.8555939059429</v>
      </c>
      <c r="BT15" s="204">
        <f t="shared" si="8"/>
        <v>3337.8555939059429</v>
      </c>
      <c r="BU15" s="204">
        <f t="shared" si="8"/>
        <v>3337.8555939059429</v>
      </c>
      <c r="BV15" s="204">
        <f t="shared" si="8"/>
        <v>3337.8555939059429</v>
      </c>
      <c r="BW15" s="204">
        <f t="shared" si="8"/>
        <v>3337.8555939059429</v>
      </c>
      <c r="BX15" s="204">
        <f t="shared" si="8"/>
        <v>3337.8555939059429</v>
      </c>
      <c r="BY15" s="204">
        <f t="shared" si="8"/>
        <v>3337.8555939059429</v>
      </c>
      <c r="BZ15" s="204">
        <f t="shared" si="8"/>
        <v>3337.8555939059429</v>
      </c>
      <c r="CA15" s="204">
        <f t="shared" si="2"/>
        <v>3337.8555939059429</v>
      </c>
      <c r="CB15" s="204">
        <f t="shared" si="2"/>
        <v>3337.8555939059429</v>
      </c>
      <c r="CC15" s="204">
        <f t="shared" si="2"/>
        <v>3337.8555939059429</v>
      </c>
      <c r="CD15" s="204">
        <f t="shared" ref="CC15:CR18" si="9">IF(CD$2&lt;=($B$2+$C$2+$D$2),IF(CD$2&lt;=($B$2+$C$2),IF(CD$2&lt;=$B$2,$B15,$C15),$D15),$E15)</f>
        <v>3337.8555939059429</v>
      </c>
      <c r="CE15" s="204">
        <f t="shared" si="9"/>
        <v>3337.8555939059429</v>
      </c>
      <c r="CF15" s="204">
        <f t="shared" si="9"/>
        <v>3337.8555939059429</v>
      </c>
      <c r="CG15" s="204">
        <f t="shared" si="9"/>
        <v>3337.8555939059429</v>
      </c>
      <c r="CH15" s="204">
        <f t="shared" si="9"/>
        <v>3337.8555939059429</v>
      </c>
      <c r="CI15" s="204">
        <f t="shared" si="9"/>
        <v>3337.8555939059429</v>
      </c>
      <c r="CJ15" s="204">
        <f t="shared" si="9"/>
        <v>3337.8555939059429</v>
      </c>
      <c r="CK15" s="204">
        <f t="shared" si="9"/>
        <v>3337.8555939059429</v>
      </c>
      <c r="CL15" s="204">
        <f t="shared" si="9"/>
        <v>3337.8555939059429</v>
      </c>
      <c r="CM15" s="204">
        <f t="shared" si="9"/>
        <v>7209.7680828368375</v>
      </c>
      <c r="CN15" s="204">
        <f t="shared" si="9"/>
        <v>7209.7680828368375</v>
      </c>
      <c r="CO15" s="204">
        <f t="shared" si="9"/>
        <v>7209.7680828368375</v>
      </c>
      <c r="CP15" s="204">
        <f t="shared" si="9"/>
        <v>7209.7680828368375</v>
      </c>
      <c r="CQ15" s="204">
        <f t="shared" si="9"/>
        <v>7209.7680828368375</v>
      </c>
      <c r="CR15" s="204">
        <f t="shared" si="9"/>
        <v>7209.7680828368375</v>
      </c>
      <c r="CS15" s="204">
        <f t="shared" si="3"/>
        <v>7209.7680828368375</v>
      </c>
      <c r="CT15" s="204">
        <f t="shared" si="3"/>
        <v>7209.7680828368375</v>
      </c>
      <c r="CU15" s="204">
        <f t="shared" si="3"/>
        <v>7209.7680828368375</v>
      </c>
      <c r="CV15" s="204">
        <f t="shared" si="3"/>
        <v>7209.7680828368375</v>
      </c>
      <c r="CW15" s="204">
        <f t="shared" si="3"/>
        <v>7209.7680828368375</v>
      </c>
      <c r="CX15" s="204">
        <f t="shared" si="3"/>
        <v>7209.7680828368375</v>
      </c>
      <c r="CY15" s="204">
        <f t="shared" si="3"/>
        <v>7209.7680828368375</v>
      </c>
      <c r="CZ15" s="204">
        <f t="shared" si="3"/>
        <v>7209.7680828368375</v>
      </c>
      <c r="DA15" s="204">
        <f t="shared" si="3"/>
        <v>7209.7680828368375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162402.11017187103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162402.11017187103</v>
      </c>
      <c r="BB16" s="204">
        <f t="shared" si="8"/>
        <v>162402.11017187103</v>
      </c>
      <c r="BC16" s="204">
        <f t="shared" si="8"/>
        <v>162402.11017187103</v>
      </c>
      <c r="BD16" s="204">
        <f t="shared" si="8"/>
        <v>162402.11017187103</v>
      </c>
      <c r="BE16" s="204">
        <f t="shared" si="8"/>
        <v>162402.11017187103</v>
      </c>
      <c r="BF16" s="204">
        <f t="shared" si="8"/>
        <v>162402.11017187103</v>
      </c>
      <c r="BG16" s="204">
        <f t="shared" si="8"/>
        <v>162402.11017187103</v>
      </c>
      <c r="BH16" s="204">
        <f t="shared" si="8"/>
        <v>162402.11017187103</v>
      </c>
      <c r="BI16" s="204">
        <f t="shared" si="8"/>
        <v>162402.11017187103</v>
      </c>
      <c r="BJ16" s="204">
        <f t="shared" si="8"/>
        <v>162402.11017187103</v>
      </c>
      <c r="BK16" s="204">
        <f t="shared" si="8"/>
        <v>162402.11017187103</v>
      </c>
      <c r="BL16" s="204">
        <f t="shared" si="8"/>
        <v>162402.11017187103</v>
      </c>
      <c r="BM16" s="204">
        <f t="shared" si="8"/>
        <v>162402.11017187103</v>
      </c>
      <c r="BN16" s="204">
        <f t="shared" si="8"/>
        <v>162402.11017187103</v>
      </c>
      <c r="BO16" s="204">
        <f t="shared" si="8"/>
        <v>162402.11017187103</v>
      </c>
      <c r="BP16" s="204">
        <f t="shared" si="8"/>
        <v>162402.11017187103</v>
      </c>
      <c r="BQ16" s="204">
        <f t="shared" si="8"/>
        <v>162402.11017187103</v>
      </c>
      <c r="BR16" s="204">
        <f t="shared" si="8"/>
        <v>162402.11017187103</v>
      </c>
      <c r="BS16" s="204">
        <f t="shared" si="8"/>
        <v>162402.11017187103</v>
      </c>
      <c r="BT16" s="204">
        <f t="shared" si="8"/>
        <v>162402.11017187103</v>
      </c>
      <c r="BU16" s="204">
        <f t="shared" si="8"/>
        <v>162402.11017187103</v>
      </c>
      <c r="BV16" s="204">
        <f t="shared" si="8"/>
        <v>162402.11017187103</v>
      </c>
      <c r="BW16" s="204">
        <f t="shared" si="8"/>
        <v>162402.11017187103</v>
      </c>
      <c r="BX16" s="204">
        <f t="shared" si="8"/>
        <v>162402.11017187103</v>
      </c>
      <c r="BY16" s="204">
        <f t="shared" si="8"/>
        <v>162402.11017187103</v>
      </c>
      <c r="BZ16" s="204">
        <f t="shared" si="8"/>
        <v>162402.11017187103</v>
      </c>
      <c r="CA16" s="204">
        <f t="shared" ref="CA16:CB18" si="10">IF(CA$2&lt;=($B$2+$C$2+$D$2),IF(CA$2&lt;=($B$2+$C$2),IF(CA$2&lt;=$B$2,$B16,$C16),$D16),$E16)</f>
        <v>162402.11017187103</v>
      </c>
      <c r="CB16" s="204">
        <f t="shared" si="10"/>
        <v>162402.11017187103</v>
      </c>
      <c r="CC16" s="204">
        <f t="shared" si="9"/>
        <v>162402.11017187103</v>
      </c>
      <c r="CD16" s="204">
        <f t="shared" si="9"/>
        <v>162402.11017187103</v>
      </c>
      <c r="CE16" s="204">
        <f t="shared" si="9"/>
        <v>162402.11017187103</v>
      </c>
      <c r="CF16" s="204">
        <f t="shared" si="9"/>
        <v>162402.11017187103</v>
      </c>
      <c r="CG16" s="204">
        <f t="shared" si="9"/>
        <v>162402.11017187103</v>
      </c>
      <c r="CH16" s="204">
        <f t="shared" si="9"/>
        <v>162402.11017187103</v>
      </c>
      <c r="CI16" s="204">
        <f t="shared" si="9"/>
        <v>162402.11017187103</v>
      </c>
      <c r="CJ16" s="204">
        <f t="shared" si="9"/>
        <v>162402.11017187103</v>
      </c>
      <c r="CK16" s="204">
        <f t="shared" si="9"/>
        <v>162402.11017187103</v>
      </c>
      <c r="CL16" s="204">
        <f t="shared" si="9"/>
        <v>162402.11017187103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89420.734645332239</v>
      </c>
      <c r="AV19" s="201">
        <f t="shared" si="14"/>
        <v>92339.989666393798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101097.75472957845</v>
      </c>
      <c r="AZ19" s="201">
        <f t="shared" si="14"/>
        <v>104017.00975064001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112774.77481382465</v>
      </c>
      <c r="BD19" s="201">
        <f t="shared" si="14"/>
        <v>115694.0298348862</v>
      </c>
      <c r="BE19" s="201">
        <f t="shared" si="14"/>
        <v>118613.28485594776</v>
      </c>
      <c r="BF19" s="201">
        <f t="shared" si="14"/>
        <v>121532.53987700932</v>
      </c>
      <c r="BG19" s="201">
        <f t="shared" si="14"/>
        <v>124451.79489807086</v>
      </c>
      <c r="BH19" s="201">
        <f t="shared" si="14"/>
        <v>127371.04991913241</v>
      </c>
      <c r="BI19" s="201">
        <f t="shared" si="14"/>
        <v>130290.30494019396</v>
      </c>
      <c r="BJ19" s="201">
        <f t="shared" si="14"/>
        <v>133209.55996125552</v>
      </c>
      <c r="BK19" s="201">
        <f t="shared" si="14"/>
        <v>136128.81498231707</v>
      </c>
      <c r="BL19" s="201">
        <f t="shared" si="14"/>
        <v>139048.07000337861</v>
      </c>
      <c r="BM19" s="201">
        <f t="shared" si="14"/>
        <v>141967.32502444019</v>
      </c>
      <c r="BN19" s="201">
        <f t="shared" si="14"/>
        <v>144886.5800455017</v>
      </c>
      <c r="BO19" s="201">
        <f t="shared" si="14"/>
        <v>147805.83506656328</v>
      </c>
      <c r="BP19" s="201">
        <f t="shared" si="14"/>
        <v>150725.09008762482</v>
      </c>
      <c r="BQ19" s="201">
        <f t="shared" si="14"/>
        <v>153644.34510868636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159482.85515080948</v>
      </c>
      <c r="BT19" s="201">
        <f t="shared" si="15"/>
        <v>162402.11017187103</v>
      </c>
      <c r="BU19" s="201">
        <f t="shared" si="15"/>
        <v>164314.067919336</v>
      </c>
      <c r="BV19" s="201">
        <f t="shared" si="15"/>
        <v>166226.02566680094</v>
      </c>
      <c r="BW19" s="201">
        <f t="shared" si="15"/>
        <v>168137.98341426591</v>
      </c>
      <c r="BX19" s="201">
        <f t="shared" si="15"/>
        <v>170049.94116173085</v>
      </c>
      <c r="BY19" s="201">
        <f t="shared" si="15"/>
        <v>171961.89890919582</v>
      </c>
      <c r="BZ19" s="201">
        <f t="shared" si="15"/>
        <v>173873.85665666076</v>
      </c>
      <c r="CA19" s="201">
        <f t="shared" si="15"/>
        <v>175785.81440412573</v>
      </c>
      <c r="CB19" s="201">
        <f t="shared" si="15"/>
        <v>177697.77215159067</v>
      </c>
      <c r="CC19" s="201">
        <f t="shared" si="15"/>
        <v>179609.72989905564</v>
      </c>
      <c r="CD19" s="201">
        <f t="shared" si="15"/>
        <v>181521.68764652062</v>
      </c>
      <c r="CE19" s="201">
        <f t="shared" si="15"/>
        <v>183433.64539398556</v>
      </c>
      <c r="CF19" s="201">
        <f t="shared" si="15"/>
        <v>185345.60314145053</v>
      </c>
      <c r="CG19" s="201">
        <f t="shared" si="15"/>
        <v>187257.56088891547</v>
      </c>
      <c r="CH19" s="201">
        <f t="shared" si="15"/>
        <v>189169.51863638044</v>
      </c>
      <c r="CI19" s="201">
        <f t="shared" si="15"/>
        <v>191081.47638384538</v>
      </c>
      <c r="CJ19" s="201">
        <f t="shared" si="15"/>
        <v>192993.43413131035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200641.26512117017</v>
      </c>
      <c r="CO19" s="201">
        <f t="shared" si="15"/>
        <v>202553.22286863514</v>
      </c>
      <c r="CP19" s="201">
        <f t="shared" si="15"/>
        <v>204465.18061610009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212113.01160595991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796.59827477210149</v>
      </c>
      <c r="D30" s="203">
        <f>Income!D77</f>
        <v>366.71733495081503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33.897798926472404</v>
      </c>
      <c r="R30" s="210">
        <f t="shared" si="17"/>
        <v>67.795597852944809</v>
      </c>
      <c r="S30" s="210">
        <f t="shared" si="17"/>
        <v>101.69339677941721</v>
      </c>
      <c r="T30" s="210">
        <f t="shared" si="17"/>
        <v>135.59119570588962</v>
      </c>
      <c r="U30" s="210">
        <f t="shared" si="17"/>
        <v>169.48899463236202</v>
      </c>
      <c r="V30" s="210">
        <f t="shared" si="17"/>
        <v>203.38679355883443</v>
      </c>
      <c r="W30" s="210">
        <f t="shared" si="17"/>
        <v>237.2845924853068</v>
      </c>
      <c r="X30" s="210">
        <f t="shared" si="17"/>
        <v>271.18239141177924</v>
      </c>
      <c r="Y30" s="210">
        <f t="shared" si="17"/>
        <v>305.08019033825167</v>
      </c>
      <c r="Z30" s="210">
        <f t="shared" si="18"/>
        <v>338.97798926472404</v>
      </c>
      <c r="AA30" s="210">
        <f t="shared" si="18"/>
        <v>372.87578819119642</v>
      </c>
      <c r="AB30" s="210">
        <f t="shared" si="18"/>
        <v>406.77358711766885</v>
      </c>
      <c r="AC30" s="210">
        <f t="shared" si="18"/>
        <v>440.67138604414123</v>
      </c>
      <c r="AD30" s="210">
        <f t="shared" si="18"/>
        <v>474.56918497061361</v>
      </c>
      <c r="AE30" s="210">
        <f t="shared" si="18"/>
        <v>508.4669838970861</v>
      </c>
      <c r="AF30" s="210">
        <f t="shared" si="18"/>
        <v>542.36478282355847</v>
      </c>
      <c r="AG30" s="210">
        <f t="shared" si="18"/>
        <v>576.26258175003079</v>
      </c>
      <c r="AH30" s="210">
        <f t="shared" si="18"/>
        <v>610.16038067650334</v>
      </c>
      <c r="AI30" s="210">
        <f t="shared" si="18"/>
        <v>644.05817960297566</v>
      </c>
      <c r="AJ30" s="210">
        <f t="shared" si="19"/>
        <v>677.95597852944809</v>
      </c>
      <c r="AK30" s="210">
        <f t="shared" si="19"/>
        <v>711.85377745592052</v>
      </c>
      <c r="AL30" s="210">
        <f t="shared" si="19"/>
        <v>745.75157638239284</v>
      </c>
      <c r="AM30" s="210">
        <f t="shared" si="19"/>
        <v>779.64937530886527</v>
      </c>
      <c r="AN30" s="210">
        <f t="shared" si="19"/>
        <v>789.984721851774</v>
      </c>
      <c r="AO30" s="210">
        <f t="shared" si="19"/>
        <v>776.75761601111901</v>
      </c>
      <c r="AP30" s="210">
        <f t="shared" si="19"/>
        <v>763.53051017046403</v>
      </c>
      <c r="AQ30" s="210">
        <f t="shared" si="19"/>
        <v>750.30340432980915</v>
      </c>
      <c r="AR30" s="210">
        <f t="shared" si="19"/>
        <v>737.07629848915417</v>
      </c>
      <c r="AS30" s="210">
        <f t="shared" si="19"/>
        <v>723.84919264849918</v>
      </c>
      <c r="AT30" s="210">
        <f t="shared" si="20"/>
        <v>710.6220868078442</v>
      </c>
      <c r="AU30" s="210">
        <f t="shared" si="20"/>
        <v>697.39498096718921</v>
      </c>
      <c r="AV30" s="210">
        <f t="shared" si="20"/>
        <v>684.16787512653423</v>
      </c>
      <c r="AW30" s="210">
        <f t="shared" si="20"/>
        <v>670.94076928587924</v>
      </c>
      <c r="AX30" s="210">
        <f t="shared" si="20"/>
        <v>657.71366344522437</v>
      </c>
      <c r="AY30" s="210">
        <f t="shared" si="20"/>
        <v>644.48655760456938</v>
      </c>
      <c r="AZ30" s="210">
        <f t="shared" si="20"/>
        <v>631.2594517639144</v>
      </c>
      <c r="BA30" s="210">
        <f t="shared" si="20"/>
        <v>618.03234592325941</v>
      </c>
      <c r="BB30" s="210">
        <f t="shared" si="20"/>
        <v>604.80524008260443</v>
      </c>
      <c r="BC30" s="210">
        <f t="shared" si="20"/>
        <v>591.57813424194956</v>
      </c>
      <c r="BD30" s="210">
        <f t="shared" si="21"/>
        <v>578.35102840129457</v>
      </c>
      <c r="BE30" s="210">
        <f t="shared" si="21"/>
        <v>565.12392256063958</v>
      </c>
      <c r="BF30" s="210">
        <f t="shared" si="21"/>
        <v>551.8968167199846</v>
      </c>
      <c r="BG30" s="210">
        <f t="shared" si="21"/>
        <v>538.66971087932961</v>
      </c>
      <c r="BH30" s="210">
        <f t="shared" si="21"/>
        <v>525.44260503867463</v>
      </c>
      <c r="BI30" s="210">
        <f t="shared" si="21"/>
        <v>512.21549919801964</v>
      </c>
      <c r="BJ30" s="210">
        <f t="shared" si="21"/>
        <v>498.98839335736471</v>
      </c>
      <c r="BK30" s="210">
        <f t="shared" si="21"/>
        <v>485.76128751670973</v>
      </c>
      <c r="BL30" s="210">
        <f t="shared" si="21"/>
        <v>472.5341816760548</v>
      </c>
      <c r="BM30" s="210">
        <f t="shared" si="21"/>
        <v>459.30707583539981</v>
      </c>
      <c r="BN30" s="210">
        <f t="shared" si="22"/>
        <v>446.07996999474483</v>
      </c>
      <c r="BO30" s="210">
        <f t="shared" si="22"/>
        <v>432.8528641540899</v>
      </c>
      <c r="BP30" s="210">
        <f t="shared" si="22"/>
        <v>419.62575831343491</v>
      </c>
      <c r="BQ30" s="210">
        <f t="shared" si="22"/>
        <v>406.39865247277993</v>
      </c>
      <c r="BR30" s="210">
        <f t="shared" si="22"/>
        <v>393.171546632125</v>
      </c>
      <c r="BS30" s="210">
        <f t="shared" si="22"/>
        <v>379.94444079147002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1351.8315155319069</v>
      </c>
      <c r="C31" s="203">
        <f>Income!C78</f>
        <v>991.34311139006536</v>
      </c>
      <c r="D31" s="203">
        <f>Income!D78</f>
        <v>0</v>
      </c>
      <c r="E31" s="203">
        <f>Income!E78</f>
        <v>0</v>
      </c>
      <c r="F31" s="210">
        <f t="shared" si="16"/>
        <v>1351.8315155319069</v>
      </c>
      <c r="G31" s="210">
        <f t="shared" si="16"/>
        <v>1351.8315155319069</v>
      </c>
      <c r="H31" s="210">
        <f t="shared" si="16"/>
        <v>1351.8315155319069</v>
      </c>
      <c r="I31" s="210">
        <f t="shared" si="16"/>
        <v>1351.8315155319069</v>
      </c>
      <c r="J31" s="210">
        <f t="shared" si="16"/>
        <v>1351.8315155319069</v>
      </c>
      <c r="K31" s="210">
        <f t="shared" si="16"/>
        <v>1351.8315155319069</v>
      </c>
      <c r="L31" s="210">
        <f t="shared" si="16"/>
        <v>1351.8315155319069</v>
      </c>
      <c r="M31" s="210">
        <f t="shared" si="16"/>
        <v>1351.8315155319069</v>
      </c>
      <c r="N31" s="210">
        <f t="shared" si="16"/>
        <v>1351.8315155319069</v>
      </c>
      <c r="O31" s="210">
        <f t="shared" si="16"/>
        <v>1351.8315155319069</v>
      </c>
      <c r="P31" s="210">
        <f t="shared" si="17"/>
        <v>1351.8315155319069</v>
      </c>
      <c r="Q31" s="210">
        <f t="shared" si="17"/>
        <v>1336.4915834407648</v>
      </c>
      <c r="R31" s="210">
        <f t="shared" si="17"/>
        <v>1321.1516513496226</v>
      </c>
      <c r="S31" s="210">
        <f t="shared" si="17"/>
        <v>1305.8117192584803</v>
      </c>
      <c r="T31" s="210">
        <f t="shared" si="17"/>
        <v>1290.4717871673381</v>
      </c>
      <c r="U31" s="210">
        <f t="shared" si="17"/>
        <v>1275.131855076196</v>
      </c>
      <c r="V31" s="210">
        <f t="shared" si="17"/>
        <v>1259.7919229850538</v>
      </c>
      <c r="W31" s="210">
        <f t="shared" si="17"/>
        <v>1244.4519908939117</v>
      </c>
      <c r="X31" s="210">
        <f t="shared" si="17"/>
        <v>1229.1120588027693</v>
      </c>
      <c r="Y31" s="210">
        <f t="shared" si="17"/>
        <v>1213.7721267116272</v>
      </c>
      <c r="Z31" s="210">
        <f t="shared" si="18"/>
        <v>1198.432194620485</v>
      </c>
      <c r="AA31" s="210">
        <f t="shared" si="18"/>
        <v>1183.0922625293429</v>
      </c>
      <c r="AB31" s="210">
        <f t="shared" si="18"/>
        <v>1167.7523304382007</v>
      </c>
      <c r="AC31" s="210">
        <f t="shared" si="18"/>
        <v>1152.4123983470583</v>
      </c>
      <c r="AD31" s="210">
        <f t="shared" si="18"/>
        <v>1137.0724662559162</v>
      </c>
      <c r="AE31" s="210">
        <f t="shared" si="18"/>
        <v>1121.7325341647741</v>
      </c>
      <c r="AF31" s="210">
        <f t="shared" si="18"/>
        <v>1106.3926020736319</v>
      </c>
      <c r="AG31" s="210">
        <f t="shared" si="18"/>
        <v>1091.0526699824895</v>
      </c>
      <c r="AH31" s="210">
        <f t="shared" si="18"/>
        <v>1075.7127378913474</v>
      </c>
      <c r="AI31" s="210">
        <f t="shared" si="18"/>
        <v>1060.3728058002052</v>
      </c>
      <c r="AJ31" s="210">
        <f t="shared" si="19"/>
        <v>1045.0328737090631</v>
      </c>
      <c r="AK31" s="210">
        <f t="shared" si="19"/>
        <v>1029.692941617921</v>
      </c>
      <c r="AL31" s="210">
        <f t="shared" si="19"/>
        <v>1014.3530095267787</v>
      </c>
      <c r="AM31" s="210">
        <f t="shared" si="19"/>
        <v>999.01307743563643</v>
      </c>
      <c r="AN31" s="210">
        <f t="shared" si="19"/>
        <v>976.09167890714127</v>
      </c>
      <c r="AO31" s="210">
        <f t="shared" si="19"/>
        <v>945.5888139412931</v>
      </c>
      <c r="AP31" s="210">
        <f t="shared" si="19"/>
        <v>915.08594897544492</v>
      </c>
      <c r="AQ31" s="210">
        <f t="shared" si="19"/>
        <v>884.58308400959675</v>
      </c>
      <c r="AR31" s="210">
        <f t="shared" si="19"/>
        <v>854.08021904374857</v>
      </c>
      <c r="AS31" s="210">
        <f t="shared" si="19"/>
        <v>823.57735407790051</v>
      </c>
      <c r="AT31" s="210">
        <f t="shared" si="20"/>
        <v>793.07448911205233</v>
      </c>
      <c r="AU31" s="210">
        <f t="shared" si="20"/>
        <v>762.57162414620416</v>
      </c>
      <c r="AV31" s="210">
        <f t="shared" si="20"/>
        <v>732.06875918035598</v>
      </c>
      <c r="AW31" s="210">
        <f t="shared" si="20"/>
        <v>701.56589421450781</v>
      </c>
      <c r="AX31" s="210">
        <f t="shared" si="20"/>
        <v>671.06302924865963</v>
      </c>
      <c r="AY31" s="210">
        <f t="shared" si="20"/>
        <v>640.56016428281146</v>
      </c>
      <c r="AZ31" s="210">
        <f t="shared" si="20"/>
        <v>610.05729931696328</v>
      </c>
      <c r="BA31" s="210">
        <f t="shared" si="20"/>
        <v>579.55443435111511</v>
      </c>
      <c r="BB31" s="210">
        <f t="shared" si="20"/>
        <v>549.05156938526693</v>
      </c>
      <c r="BC31" s="210">
        <f t="shared" si="20"/>
        <v>518.54870441941875</v>
      </c>
      <c r="BD31" s="210">
        <f t="shared" si="21"/>
        <v>488.04583945357064</v>
      </c>
      <c r="BE31" s="210">
        <f t="shared" si="21"/>
        <v>457.5429744877224</v>
      </c>
      <c r="BF31" s="210">
        <f t="shared" si="21"/>
        <v>427.04010952187423</v>
      </c>
      <c r="BG31" s="210">
        <f t="shared" si="21"/>
        <v>396.53724455602617</v>
      </c>
      <c r="BH31" s="210">
        <f t="shared" si="21"/>
        <v>366.03437959017799</v>
      </c>
      <c r="BI31" s="210">
        <f t="shared" si="21"/>
        <v>335.53151462432982</v>
      </c>
      <c r="BJ31" s="210">
        <f t="shared" si="21"/>
        <v>305.02864965848164</v>
      </c>
      <c r="BK31" s="210">
        <f t="shared" si="21"/>
        <v>274.52578469263347</v>
      </c>
      <c r="BL31" s="210">
        <f t="shared" si="21"/>
        <v>244.0229197267854</v>
      </c>
      <c r="BM31" s="210">
        <f t="shared" si="21"/>
        <v>213.52005476093723</v>
      </c>
      <c r="BN31" s="210">
        <f t="shared" si="22"/>
        <v>183.01718979508894</v>
      </c>
      <c r="BO31" s="210">
        <f t="shared" si="22"/>
        <v>152.51432482924076</v>
      </c>
      <c r="BP31" s="210">
        <f t="shared" si="22"/>
        <v>122.01145986339259</v>
      </c>
      <c r="BQ31" s="210">
        <f t="shared" si="22"/>
        <v>91.508594897544526</v>
      </c>
      <c r="BR31" s="210">
        <f t="shared" si="22"/>
        <v>61.005729931696351</v>
      </c>
      <c r="BS31" s="210">
        <f t="shared" si="22"/>
        <v>30.502864965848175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95168.938693446267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3591.2807054130667</v>
      </c>
      <c r="BV32" s="210">
        <f t="shared" si="22"/>
        <v>7182.5614108261334</v>
      </c>
      <c r="BW32" s="210">
        <f t="shared" si="22"/>
        <v>10773.842116239199</v>
      </c>
      <c r="BX32" s="210">
        <f t="shared" si="23"/>
        <v>14365.122821652267</v>
      </c>
      <c r="BY32" s="210">
        <f t="shared" si="23"/>
        <v>17956.403527065333</v>
      </c>
      <c r="BZ32" s="210">
        <f t="shared" si="23"/>
        <v>21547.684232478397</v>
      </c>
      <c r="CA32" s="210">
        <f t="shared" si="23"/>
        <v>25138.964937891469</v>
      </c>
      <c r="CB32" s="210">
        <f t="shared" si="23"/>
        <v>28730.245643304534</v>
      </c>
      <c r="CC32" s="210">
        <f t="shared" si="23"/>
        <v>32321.526348717598</v>
      </c>
      <c r="CD32" s="210">
        <f t="shared" si="23"/>
        <v>35912.807054130666</v>
      </c>
      <c r="CE32" s="210">
        <f t="shared" si="23"/>
        <v>39504.087759543734</v>
      </c>
      <c r="CF32" s="210">
        <f t="shared" si="23"/>
        <v>43095.368464956795</v>
      </c>
      <c r="CG32" s="210">
        <f t="shared" si="23"/>
        <v>46686.64917036987</v>
      </c>
      <c r="CH32" s="210">
        <f t="shared" si="24"/>
        <v>50277.929875782938</v>
      </c>
      <c r="CI32" s="210">
        <f t="shared" si="24"/>
        <v>53869.210581195999</v>
      </c>
      <c r="CJ32" s="210">
        <f t="shared" si="24"/>
        <v>57460.491286609067</v>
      </c>
      <c r="CK32" s="210">
        <f t="shared" si="24"/>
        <v>61051.771992022135</v>
      </c>
      <c r="CL32" s="210">
        <f t="shared" si="24"/>
        <v>64643.052697435196</v>
      </c>
      <c r="CM32" s="210">
        <f t="shared" si="24"/>
        <v>68234.333402848264</v>
      </c>
      <c r="CN32" s="210">
        <f t="shared" si="24"/>
        <v>71825.614108261332</v>
      </c>
      <c r="CO32" s="210">
        <f t="shared" si="24"/>
        <v>75416.8948136744</v>
      </c>
      <c r="CP32" s="210">
        <f t="shared" si="24"/>
        <v>79008.175519087468</v>
      </c>
      <c r="CQ32" s="210">
        <f t="shared" si="24"/>
        <v>82599.456224500536</v>
      </c>
      <c r="CR32" s="210">
        <f t="shared" si="25"/>
        <v>86190.73692991359</v>
      </c>
      <c r="CS32" s="210">
        <f t="shared" si="25"/>
        <v>89782.017635326672</v>
      </c>
      <c r="CT32" s="210">
        <f t="shared" si="25"/>
        <v>93373.298340739741</v>
      </c>
      <c r="CU32" s="210">
        <f t="shared" si="25"/>
        <v>95168.938693446267</v>
      </c>
      <c r="CV32" s="210">
        <f t="shared" si="25"/>
        <v>95168.938693446267</v>
      </c>
      <c r="CW32" s="210">
        <f t="shared" si="25"/>
        <v>95168.938693446267</v>
      </c>
      <c r="CX32" s="210">
        <f t="shared" si="25"/>
        <v>95168.938693446267</v>
      </c>
      <c r="CY32" s="210">
        <f t="shared" si="25"/>
        <v>95168.938693446267</v>
      </c>
      <c r="CZ32" s="210">
        <f t="shared" si="25"/>
        <v>95168.938693446267</v>
      </c>
      <c r="DA32" s="210">
        <f t="shared" si="25"/>
        <v>95168.938693446267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60081.400690306975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924.32924138933811</v>
      </c>
      <c r="AO34" s="210">
        <f t="shared" si="19"/>
        <v>2772.9877241680142</v>
      </c>
      <c r="AP34" s="210">
        <f t="shared" si="19"/>
        <v>4621.6462069466907</v>
      </c>
      <c r="AQ34" s="210">
        <f t="shared" si="19"/>
        <v>6470.3046897253662</v>
      </c>
      <c r="AR34" s="210">
        <f t="shared" si="19"/>
        <v>8318.9631725040417</v>
      </c>
      <c r="AS34" s="210">
        <f t="shared" si="19"/>
        <v>10167.621655282719</v>
      </c>
      <c r="AT34" s="210">
        <f t="shared" si="20"/>
        <v>12016.280138061395</v>
      </c>
      <c r="AU34" s="210">
        <f t="shared" si="20"/>
        <v>13864.93862084007</v>
      </c>
      <c r="AV34" s="210">
        <f t="shared" si="20"/>
        <v>15713.597103618747</v>
      </c>
      <c r="AW34" s="210">
        <f t="shared" si="20"/>
        <v>17562.255586397423</v>
      </c>
      <c r="AX34" s="210">
        <f t="shared" si="20"/>
        <v>19410.914069176099</v>
      </c>
      <c r="AY34" s="210">
        <f t="shared" si="20"/>
        <v>21259.572551954774</v>
      </c>
      <c r="AZ34" s="210">
        <f t="shared" si="20"/>
        <v>23108.231034733453</v>
      </c>
      <c r="BA34" s="210">
        <f t="shared" si="20"/>
        <v>24956.889517512129</v>
      </c>
      <c r="BB34" s="210">
        <f t="shared" si="20"/>
        <v>26805.548000290804</v>
      </c>
      <c r="BC34" s="210">
        <f t="shared" si="20"/>
        <v>28654.20648306948</v>
      </c>
      <c r="BD34" s="210">
        <f t="shared" si="21"/>
        <v>30502.864965848155</v>
      </c>
      <c r="BE34" s="210">
        <f t="shared" si="21"/>
        <v>32351.523448626835</v>
      </c>
      <c r="BF34" s="210">
        <f t="shared" si="21"/>
        <v>34200.18193140551</v>
      </c>
      <c r="BG34" s="210">
        <f t="shared" si="21"/>
        <v>36048.840414184182</v>
      </c>
      <c r="BH34" s="210">
        <f t="shared" si="21"/>
        <v>37897.498896962861</v>
      </c>
      <c r="BI34" s="210">
        <f t="shared" si="21"/>
        <v>39746.15737974154</v>
      </c>
      <c r="BJ34" s="210">
        <f t="shared" si="21"/>
        <v>41594.815862520212</v>
      </c>
      <c r="BK34" s="210">
        <f t="shared" si="21"/>
        <v>43443.474345298891</v>
      </c>
      <c r="BL34" s="210">
        <f t="shared" si="21"/>
        <v>45292.132828077563</v>
      </c>
      <c r="BM34" s="210">
        <f t="shared" si="21"/>
        <v>47140.791310856242</v>
      </c>
      <c r="BN34" s="210">
        <f t="shared" si="22"/>
        <v>48989.449793634914</v>
      </c>
      <c r="BO34" s="210">
        <f t="shared" si="22"/>
        <v>50838.108276413594</v>
      </c>
      <c r="BP34" s="210">
        <f t="shared" si="22"/>
        <v>52686.766759192273</v>
      </c>
      <c r="BQ34" s="210">
        <f t="shared" si="22"/>
        <v>54535.425241970945</v>
      </c>
      <c r="BR34" s="210">
        <f t="shared" si="22"/>
        <v>56384.083724749624</v>
      </c>
      <c r="BS34" s="210">
        <f t="shared" si="22"/>
        <v>58232.742207528303</v>
      </c>
      <c r="BT34" s="210">
        <f t="shared" si="22"/>
        <v>60081.400690306975</v>
      </c>
      <c r="BU34" s="210">
        <f t="shared" si="22"/>
        <v>57814.178022748223</v>
      </c>
      <c r="BV34" s="210">
        <f t="shared" si="22"/>
        <v>55546.955355189464</v>
      </c>
      <c r="BW34" s="210">
        <f t="shared" si="22"/>
        <v>53279.732687630712</v>
      </c>
      <c r="BX34" s="210">
        <f t="shared" si="23"/>
        <v>51012.510020071961</v>
      </c>
      <c r="BY34" s="210">
        <f t="shared" si="23"/>
        <v>48745.287352513202</v>
      </c>
      <c r="BZ34" s="210">
        <f t="shared" si="23"/>
        <v>46478.06468495445</v>
      </c>
      <c r="CA34" s="210">
        <f t="shared" si="23"/>
        <v>44210.842017395698</v>
      </c>
      <c r="CB34" s="210">
        <f t="shared" si="23"/>
        <v>41943.619349836939</v>
      </c>
      <c r="CC34" s="210">
        <f t="shared" si="23"/>
        <v>39676.396682278195</v>
      </c>
      <c r="CD34" s="210">
        <f t="shared" si="23"/>
        <v>37409.174014719436</v>
      </c>
      <c r="CE34" s="210">
        <f t="shared" si="23"/>
        <v>35141.951347160684</v>
      </c>
      <c r="CF34" s="210">
        <f t="shared" si="23"/>
        <v>32874.728679601933</v>
      </c>
      <c r="CG34" s="210">
        <f t="shared" si="23"/>
        <v>30607.506012043177</v>
      </c>
      <c r="CH34" s="210">
        <f t="shared" si="24"/>
        <v>28340.283344484422</v>
      </c>
      <c r="CI34" s="210">
        <f t="shared" si="24"/>
        <v>26073.06067692567</v>
      </c>
      <c r="CJ34" s="210">
        <f t="shared" si="24"/>
        <v>23805.838009366911</v>
      </c>
      <c r="CK34" s="210">
        <f t="shared" si="24"/>
        <v>21538.615341808159</v>
      </c>
      <c r="CL34" s="210">
        <f t="shared" si="24"/>
        <v>19271.392674249408</v>
      </c>
      <c r="CM34" s="210">
        <f t="shared" si="24"/>
        <v>17004.170006690656</v>
      </c>
      <c r="CN34" s="210">
        <f t="shared" si="24"/>
        <v>14736.947339131897</v>
      </c>
      <c r="CO34" s="210">
        <f t="shared" si="24"/>
        <v>12469.724671573145</v>
      </c>
      <c r="CP34" s="210">
        <f t="shared" si="24"/>
        <v>10202.502004014394</v>
      </c>
      <c r="CQ34" s="210">
        <f t="shared" si="24"/>
        <v>7935.2793364556419</v>
      </c>
      <c r="CR34" s="210">
        <f t="shared" si="25"/>
        <v>5668.0566688968829</v>
      </c>
      <c r="CS34" s="210">
        <f t="shared" si="25"/>
        <v>3400.8340013381312</v>
      </c>
      <c r="CT34" s="210">
        <f t="shared" si="25"/>
        <v>1133.6113337793795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41343.513850017487</v>
      </c>
      <c r="C36" s="203">
        <f>Income!C85</f>
        <v>41185.80017320544</v>
      </c>
      <c r="D36" s="203">
        <f>Income!D85</f>
        <v>45762.000192450483</v>
      </c>
      <c r="E36" s="203">
        <f>Income!E85</f>
        <v>12635.118565171559</v>
      </c>
      <c r="F36" s="210">
        <f t="shared" si="16"/>
        <v>41343.513850017487</v>
      </c>
      <c r="G36" s="210">
        <f t="shared" si="16"/>
        <v>41343.513850017487</v>
      </c>
      <c r="H36" s="210">
        <f t="shared" si="16"/>
        <v>41343.513850017487</v>
      </c>
      <c r="I36" s="210">
        <f t="shared" si="16"/>
        <v>41343.513850017487</v>
      </c>
      <c r="J36" s="210">
        <f t="shared" si="16"/>
        <v>41343.513850017487</v>
      </c>
      <c r="K36" s="210">
        <f t="shared" si="16"/>
        <v>41343.513850017487</v>
      </c>
      <c r="L36" s="210">
        <f t="shared" si="16"/>
        <v>41343.513850017487</v>
      </c>
      <c r="M36" s="210">
        <f t="shared" si="16"/>
        <v>41343.513850017487</v>
      </c>
      <c r="N36" s="210">
        <f t="shared" si="16"/>
        <v>41343.513850017487</v>
      </c>
      <c r="O36" s="210">
        <f t="shared" si="16"/>
        <v>41343.513850017487</v>
      </c>
      <c r="P36" s="210">
        <f t="shared" si="16"/>
        <v>41343.513850017487</v>
      </c>
      <c r="Q36" s="210">
        <f t="shared" si="16"/>
        <v>41336.802629727616</v>
      </c>
      <c r="R36" s="210">
        <f t="shared" si="16"/>
        <v>41330.091409437737</v>
      </c>
      <c r="S36" s="210">
        <f t="shared" si="16"/>
        <v>41323.380189147865</v>
      </c>
      <c r="T36" s="210">
        <f t="shared" si="16"/>
        <v>41316.668968857986</v>
      </c>
      <c r="U36" s="210">
        <f t="shared" si="16"/>
        <v>41309.957748568115</v>
      </c>
      <c r="V36" s="210">
        <f t="shared" si="17"/>
        <v>41303.246528278243</v>
      </c>
      <c r="W36" s="210">
        <f t="shared" si="17"/>
        <v>41296.535307988364</v>
      </c>
      <c r="X36" s="210">
        <f t="shared" si="17"/>
        <v>41289.824087698493</v>
      </c>
      <c r="Y36" s="210">
        <f t="shared" si="17"/>
        <v>41283.112867408621</v>
      </c>
      <c r="Z36" s="210">
        <f t="shared" si="17"/>
        <v>41276.401647118742</v>
      </c>
      <c r="AA36" s="210">
        <f t="shared" si="17"/>
        <v>41269.690426828871</v>
      </c>
      <c r="AB36" s="210">
        <f t="shared" si="17"/>
        <v>41262.979206538992</v>
      </c>
      <c r="AC36" s="210">
        <f t="shared" si="17"/>
        <v>41256.26798624912</v>
      </c>
      <c r="AD36" s="210">
        <f t="shared" si="17"/>
        <v>41249.556765959249</v>
      </c>
      <c r="AE36" s="210">
        <f t="shared" si="17"/>
        <v>41242.84554566937</v>
      </c>
      <c r="AF36" s="210">
        <f t="shared" si="18"/>
        <v>41236.134325379498</v>
      </c>
      <c r="AG36" s="210">
        <f t="shared" si="18"/>
        <v>41229.42310508962</v>
      </c>
      <c r="AH36" s="210">
        <f t="shared" si="18"/>
        <v>41222.711884799748</v>
      </c>
      <c r="AI36" s="210">
        <f t="shared" si="18"/>
        <v>41216.000664509877</v>
      </c>
      <c r="AJ36" s="210">
        <f t="shared" si="18"/>
        <v>41209.289444219998</v>
      </c>
      <c r="AK36" s="210">
        <f t="shared" si="18"/>
        <v>41202.578223930126</v>
      </c>
      <c r="AL36" s="210">
        <f t="shared" si="18"/>
        <v>41195.867003640255</v>
      </c>
      <c r="AM36" s="210">
        <f t="shared" si="18"/>
        <v>41189.155783350376</v>
      </c>
      <c r="AN36" s="210">
        <f t="shared" si="18"/>
        <v>41256.203250424594</v>
      </c>
      <c r="AO36" s="210">
        <f t="shared" si="18"/>
        <v>41397.009404862903</v>
      </c>
      <c r="AP36" s="210">
        <f t="shared" si="19"/>
        <v>41537.815559301212</v>
      </c>
      <c r="AQ36" s="210">
        <f t="shared" si="19"/>
        <v>41678.621713739522</v>
      </c>
      <c r="AR36" s="210">
        <f t="shared" si="19"/>
        <v>41819.427868177831</v>
      </c>
      <c r="AS36" s="210">
        <f t="shared" si="19"/>
        <v>41960.23402261614</v>
      </c>
      <c r="AT36" s="210">
        <f t="shared" si="19"/>
        <v>42101.040177054449</v>
      </c>
      <c r="AU36" s="210">
        <f t="shared" si="19"/>
        <v>42241.846331492758</v>
      </c>
      <c r="AV36" s="210">
        <f t="shared" si="19"/>
        <v>42382.652485931067</v>
      </c>
      <c r="AW36" s="210">
        <f t="shared" si="19"/>
        <v>42523.458640369376</v>
      </c>
      <c r="AX36" s="210">
        <f t="shared" si="19"/>
        <v>42664.264794807685</v>
      </c>
      <c r="AY36" s="210">
        <f t="shared" si="19"/>
        <v>42805.070949245994</v>
      </c>
      <c r="AZ36" s="210">
        <f t="shared" si="20"/>
        <v>42945.877103684303</v>
      </c>
      <c r="BA36" s="210">
        <f t="shared" si="20"/>
        <v>43086.683258122612</v>
      </c>
      <c r="BB36" s="210">
        <f t="shared" si="20"/>
        <v>43227.489412560921</v>
      </c>
      <c r="BC36" s="210">
        <f t="shared" si="20"/>
        <v>43368.29556699923</v>
      </c>
      <c r="BD36" s="210">
        <f t="shared" si="20"/>
        <v>43509.101721437539</v>
      </c>
      <c r="BE36" s="210">
        <f t="shared" si="20"/>
        <v>43649.907875875848</v>
      </c>
      <c r="BF36" s="210">
        <f t="shared" si="20"/>
        <v>43790.714030314157</v>
      </c>
      <c r="BG36" s="210">
        <f t="shared" si="20"/>
        <v>43931.520184752466</v>
      </c>
      <c r="BH36" s="210">
        <f t="shared" si="20"/>
        <v>44072.326339190775</v>
      </c>
      <c r="BI36" s="210">
        <f t="shared" si="20"/>
        <v>44213.132493629084</v>
      </c>
      <c r="BJ36" s="210">
        <f t="shared" si="21"/>
        <v>44353.938648067393</v>
      </c>
      <c r="BK36" s="210">
        <f t="shared" si="21"/>
        <v>44494.744802505702</v>
      </c>
      <c r="BL36" s="210">
        <f t="shared" si="21"/>
        <v>44635.550956944011</v>
      </c>
      <c r="BM36" s="210">
        <f t="shared" si="21"/>
        <v>44776.35711138232</v>
      </c>
      <c r="BN36" s="210">
        <f t="shared" si="21"/>
        <v>44917.163265820629</v>
      </c>
      <c r="BO36" s="210">
        <f t="shared" si="21"/>
        <v>45057.969420258938</v>
      </c>
      <c r="BP36" s="210">
        <f t="shared" si="21"/>
        <v>45198.775574697247</v>
      </c>
      <c r="BQ36" s="210">
        <f t="shared" si="21"/>
        <v>45339.581729135556</v>
      </c>
      <c r="BR36" s="210">
        <f t="shared" si="21"/>
        <v>45480.387883573865</v>
      </c>
      <c r="BS36" s="210">
        <f t="shared" si="21"/>
        <v>45621.194038012174</v>
      </c>
      <c r="BT36" s="210">
        <f t="shared" si="22"/>
        <v>45762.000192450483</v>
      </c>
      <c r="BU36" s="210">
        <f t="shared" si="22"/>
        <v>44511.929187647504</v>
      </c>
      <c r="BV36" s="210">
        <f t="shared" si="22"/>
        <v>43261.858182844524</v>
      </c>
      <c r="BW36" s="210">
        <f t="shared" si="22"/>
        <v>42011.787178041544</v>
      </c>
      <c r="BX36" s="210">
        <f t="shared" si="22"/>
        <v>40761.716173238572</v>
      </c>
      <c r="BY36" s="210">
        <f t="shared" si="22"/>
        <v>39511.645168435592</v>
      </c>
      <c r="BZ36" s="210">
        <f t="shared" si="22"/>
        <v>38261.574163632613</v>
      </c>
      <c r="CA36" s="210">
        <f t="shared" si="22"/>
        <v>37011.503158829633</v>
      </c>
      <c r="CB36" s="210">
        <f t="shared" si="22"/>
        <v>35761.432154026654</v>
      </c>
      <c r="CC36" s="210">
        <f t="shared" si="22"/>
        <v>34511.361149223681</v>
      </c>
      <c r="CD36" s="210">
        <f t="shared" si="23"/>
        <v>33261.290144420702</v>
      </c>
      <c r="CE36" s="210">
        <f t="shared" si="23"/>
        <v>32011.219139617722</v>
      </c>
      <c r="CF36" s="210">
        <f t="shared" si="23"/>
        <v>30761.148134814743</v>
      </c>
      <c r="CG36" s="210">
        <f t="shared" si="23"/>
        <v>29511.077130011763</v>
      </c>
      <c r="CH36" s="210">
        <f t="shared" si="23"/>
        <v>28261.006125208787</v>
      </c>
      <c r="CI36" s="210">
        <f t="shared" si="23"/>
        <v>27010.935120405808</v>
      </c>
      <c r="CJ36" s="210">
        <f t="shared" si="23"/>
        <v>25760.864115602828</v>
      </c>
      <c r="CK36" s="210">
        <f t="shared" si="23"/>
        <v>24510.793110799852</v>
      </c>
      <c r="CL36" s="210">
        <f t="shared" si="23"/>
        <v>23260.722105996872</v>
      </c>
      <c r="CM36" s="210">
        <f t="shared" si="23"/>
        <v>22010.651101193893</v>
      </c>
      <c r="CN36" s="210">
        <f t="shared" si="24"/>
        <v>20760.580096390917</v>
      </c>
      <c r="CO36" s="210">
        <f t="shared" si="24"/>
        <v>19510.509091587941</v>
      </c>
      <c r="CP36" s="210">
        <f t="shared" si="24"/>
        <v>18260.438086784958</v>
      </c>
      <c r="CQ36" s="210">
        <f t="shared" si="24"/>
        <v>17010.367081981978</v>
      </c>
      <c r="CR36" s="210">
        <f t="shared" si="24"/>
        <v>15760.296077179002</v>
      </c>
      <c r="CS36" s="210">
        <f t="shared" si="24"/>
        <v>14510.225072376026</v>
      </c>
      <c r="CT36" s="210">
        <f t="shared" si="24"/>
        <v>13260.154067573047</v>
      </c>
      <c r="CU36" s="210">
        <f t="shared" si="24"/>
        <v>12635.118565171559</v>
      </c>
      <c r="CV36" s="210">
        <f t="shared" si="24"/>
        <v>12635.118565171559</v>
      </c>
      <c r="CW36" s="210">
        <f t="shared" si="24"/>
        <v>12635.118565171559</v>
      </c>
      <c r="CX36" s="210">
        <f t="shared" si="25"/>
        <v>12635.118565171559</v>
      </c>
      <c r="CY36" s="210">
        <f t="shared" si="25"/>
        <v>12635.118565171559</v>
      </c>
      <c r="CZ36" s="210">
        <f t="shared" si="25"/>
        <v>12635.118565171559</v>
      </c>
      <c r="DA36" s="210">
        <f t="shared" si="25"/>
        <v>12635.118565171559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1952.645522434977</v>
      </c>
      <c r="D37" s="203">
        <f>Income!D86</f>
        <v>3337.8555939059429</v>
      </c>
      <c r="E37" s="203">
        <f>Income!E86</f>
        <v>7209.7680828368375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83.091298827020296</v>
      </c>
      <c r="R37" s="210">
        <f t="shared" si="17"/>
        <v>166.18259765404059</v>
      </c>
      <c r="S37" s="210">
        <f t="shared" si="17"/>
        <v>249.27389648106089</v>
      </c>
      <c r="T37" s="210">
        <f t="shared" si="17"/>
        <v>332.36519530808118</v>
      </c>
      <c r="U37" s="210">
        <f t="shared" si="17"/>
        <v>415.45649413510154</v>
      </c>
      <c r="V37" s="210">
        <f t="shared" si="17"/>
        <v>498.54779296212178</v>
      </c>
      <c r="W37" s="210">
        <f t="shared" si="17"/>
        <v>581.63909178914207</v>
      </c>
      <c r="X37" s="210">
        <f t="shared" si="17"/>
        <v>664.73039061616237</v>
      </c>
      <c r="Y37" s="210">
        <f t="shared" si="17"/>
        <v>747.82168944318266</v>
      </c>
      <c r="Z37" s="210">
        <f t="shared" si="18"/>
        <v>830.91298827020307</v>
      </c>
      <c r="AA37" s="210">
        <f t="shared" si="18"/>
        <v>914.00428709722337</v>
      </c>
      <c r="AB37" s="210">
        <f t="shared" si="18"/>
        <v>997.09558592424355</v>
      </c>
      <c r="AC37" s="210">
        <f t="shared" si="18"/>
        <v>1080.1868847512637</v>
      </c>
      <c r="AD37" s="210">
        <f t="shared" si="18"/>
        <v>1163.2781835782841</v>
      </c>
      <c r="AE37" s="210">
        <f t="shared" si="18"/>
        <v>1246.3694824053046</v>
      </c>
      <c r="AF37" s="210">
        <f t="shared" si="18"/>
        <v>1329.4607812323247</v>
      </c>
      <c r="AG37" s="210">
        <f t="shared" si="18"/>
        <v>1412.5520800593451</v>
      </c>
      <c r="AH37" s="210">
        <f t="shared" si="18"/>
        <v>1495.6433788863653</v>
      </c>
      <c r="AI37" s="210">
        <f t="shared" si="18"/>
        <v>1578.7346777133857</v>
      </c>
      <c r="AJ37" s="210">
        <f t="shared" si="19"/>
        <v>1661.8259765404061</v>
      </c>
      <c r="AK37" s="210">
        <f t="shared" si="19"/>
        <v>1744.9172753674263</v>
      </c>
      <c r="AL37" s="210">
        <f t="shared" si="19"/>
        <v>1828.0085741944467</v>
      </c>
      <c r="AM37" s="210">
        <f t="shared" si="19"/>
        <v>1911.0998730214669</v>
      </c>
      <c r="AN37" s="210">
        <f t="shared" si="19"/>
        <v>1973.9564466114534</v>
      </c>
      <c r="AO37" s="210">
        <f t="shared" si="19"/>
        <v>2016.5782949644063</v>
      </c>
      <c r="AP37" s="210">
        <f t="shared" si="19"/>
        <v>2059.2001433173591</v>
      </c>
      <c r="AQ37" s="210">
        <f t="shared" si="19"/>
        <v>2101.8219916703119</v>
      </c>
      <c r="AR37" s="210">
        <f t="shared" si="19"/>
        <v>2144.4438400232648</v>
      </c>
      <c r="AS37" s="210">
        <f t="shared" si="19"/>
        <v>2187.0656883762172</v>
      </c>
      <c r="AT37" s="210">
        <f t="shared" si="20"/>
        <v>2229.68753672917</v>
      </c>
      <c r="AU37" s="210">
        <f t="shared" si="20"/>
        <v>2272.3093850821228</v>
      </c>
      <c r="AV37" s="210">
        <f t="shared" si="20"/>
        <v>2314.9312334350757</v>
      </c>
      <c r="AW37" s="210">
        <f t="shared" si="20"/>
        <v>2357.5530817880285</v>
      </c>
      <c r="AX37" s="210">
        <f t="shared" si="20"/>
        <v>2400.1749301409814</v>
      </c>
      <c r="AY37" s="210">
        <f t="shared" si="20"/>
        <v>2442.7967784939342</v>
      </c>
      <c r="AZ37" s="210">
        <f t="shared" si="20"/>
        <v>2485.418626846887</v>
      </c>
      <c r="BA37" s="210">
        <f t="shared" si="20"/>
        <v>2528.0404751998399</v>
      </c>
      <c r="BB37" s="210">
        <f t="shared" si="20"/>
        <v>2570.6623235527923</v>
      </c>
      <c r="BC37" s="210">
        <f t="shared" si="20"/>
        <v>2613.2841719057451</v>
      </c>
      <c r="BD37" s="210">
        <f t="shared" si="21"/>
        <v>2655.9060202586979</v>
      </c>
      <c r="BE37" s="210">
        <f t="shared" si="21"/>
        <v>2698.5278686116508</v>
      </c>
      <c r="BF37" s="210">
        <f t="shared" si="21"/>
        <v>2741.1497169646036</v>
      </c>
      <c r="BG37" s="210">
        <f t="shared" si="21"/>
        <v>2783.7715653175565</v>
      </c>
      <c r="BH37" s="210">
        <f t="shared" si="21"/>
        <v>2826.3934136705093</v>
      </c>
      <c r="BI37" s="210">
        <f t="shared" si="21"/>
        <v>2869.0152620234621</v>
      </c>
      <c r="BJ37" s="210">
        <f t="shared" si="21"/>
        <v>2911.637110376415</v>
      </c>
      <c r="BK37" s="210">
        <f t="shared" si="21"/>
        <v>2954.2589587293678</v>
      </c>
      <c r="BL37" s="210">
        <f t="shared" si="21"/>
        <v>2996.8808070823206</v>
      </c>
      <c r="BM37" s="210">
        <f t="shared" si="21"/>
        <v>3039.5026554352735</v>
      </c>
      <c r="BN37" s="210">
        <f t="shared" si="22"/>
        <v>3082.1245037882263</v>
      </c>
      <c r="BO37" s="210">
        <f t="shared" si="22"/>
        <v>3124.7463521411792</v>
      </c>
      <c r="BP37" s="210">
        <f t="shared" si="22"/>
        <v>3167.3682004941315</v>
      </c>
      <c r="BQ37" s="210">
        <f t="shared" si="22"/>
        <v>3209.9900488470844</v>
      </c>
      <c r="BR37" s="210">
        <f t="shared" si="22"/>
        <v>3252.6118972000372</v>
      </c>
      <c r="BS37" s="210">
        <f t="shared" si="22"/>
        <v>3295.2337455529901</v>
      </c>
      <c r="BT37" s="210">
        <f t="shared" si="22"/>
        <v>3337.8555939059429</v>
      </c>
      <c r="BU37" s="210">
        <f t="shared" si="22"/>
        <v>3483.9654991486182</v>
      </c>
      <c r="BV37" s="210">
        <f t="shared" si="22"/>
        <v>3630.0754043912934</v>
      </c>
      <c r="BW37" s="210">
        <f t="shared" si="22"/>
        <v>3776.1853096339687</v>
      </c>
      <c r="BX37" s="210">
        <f t="shared" si="23"/>
        <v>3922.295214876644</v>
      </c>
      <c r="BY37" s="210">
        <f t="shared" si="23"/>
        <v>4068.4051201193192</v>
      </c>
      <c r="BZ37" s="210">
        <f t="shared" si="23"/>
        <v>4214.515025361994</v>
      </c>
      <c r="CA37" s="210">
        <f t="shared" si="23"/>
        <v>4360.6249306046702</v>
      </c>
      <c r="CB37" s="210">
        <f t="shared" si="23"/>
        <v>4506.7348358473446</v>
      </c>
      <c r="CC37" s="210">
        <f t="shared" si="23"/>
        <v>4652.8447410900199</v>
      </c>
      <c r="CD37" s="210">
        <f t="shared" si="23"/>
        <v>4798.9546463326951</v>
      </c>
      <c r="CE37" s="210">
        <f t="shared" si="23"/>
        <v>4945.0645515753713</v>
      </c>
      <c r="CF37" s="210">
        <f t="shared" si="23"/>
        <v>5091.1744568180457</v>
      </c>
      <c r="CG37" s="210">
        <f t="shared" si="23"/>
        <v>5237.2843620607218</v>
      </c>
      <c r="CH37" s="210">
        <f t="shared" si="24"/>
        <v>5383.3942673033962</v>
      </c>
      <c r="CI37" s="210">
        <f t="shared" si="24"/>
        <v>5529.5041725460724</v>
      </c>
      <c r="CJ37" s="210">
        <f t="shared" si="24"/>
        <v>5675.6140777887467</v>
      </c>
      <c r="CK37" s="210">
        <f t="shared" si="24"/>
        <v>5821.7239830314229</v>
      </c>
      <c r="CL37" s="210">
        <f t="shared" si="24"/>
        <v>5967.8338882740973</v>
      </c>
      <c r="CM37" s="210">
        <f t="shared" si="24"/>
        <v>6113.9437935167734</v>
      </c>
      <c r="CN37" s="210">
        <f t="shared" si="24"/>
        <v>6260.0536987594478</v>
      </c>
      <c r="CO37" s="210">
        <f t="shared" si="24"/>
        <v>6406.163604002124</v>
      </c>
      <c r="CP37" s="210">
        <f t="shared" si="24"/>
        <v>6552.2735092447983</v>
      </c>
      <c r="CQ37" s="210">
        <f t="shared" si="24"/>
        <v>6698.3834144874745</v>
      </c>
      <c r="CR37" s="210">
        <f t="shared" si="25"/>
        <v>6844.4933197301489</v>
      </c>
      <c r="CS37" s="210">
        <f t="shared" si="25"/>
        <v>6990.603224972825</v>
      </c>
      <c r="CT37" s="210">
        <f t="shared" si="25"/>
        <v>7136.7131302154994</v>
      </c>
      <c r="CU37" s="210">
        <f t="shared" si="25"/>
        <v>7209.7680828368375</v>
      </c>
      <c r="CV37" s="210">
        <f t="shared" si="25"/>
        <v>7209.7680828368375</v>
      </c>
      <c r="CW37" s="210">
        <f t="shared" si="25"/>
        <v>7209.7680828368375</v>
      </c>
      <c r="CX37" s="210">
        <f t="shared" si="25"/>
        <v>7209.7680828368375</v>
      </c>
      <c r="CY37" s="210">
        <f t="shared" si="25"/>
        <v>7209.7680828368375</v>
      </c>
      <c r="CZ37" s="210">
        <f t="shared" si="25"/>
        <v>7209.7680828368375</v>
      </c>
      <c r="DA37" s="210">
        <f t="shared" si="25"/>
        <v>7209.7680828368375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162402.11017187103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52584.725917693417</v>
      </c>
      <c r="R38" s="204">
        <f t="shared" si="26"/>
        <v>52884.303023268978</v>
      </c>
      <c r="S38" s="204">
        <f t="shared" si="26"/>
        <v>53183.880128844554</v>
      </c>
      <c r="T38" s="204">
        <f t="shared" si="26"/>
        <v>53483.457234420115</v>
      </c>
      <c r="U38" s="204">
        <f t="shared" si="26"/>
        <v>53783.034339995684</v>
      </c>
      <c r="V38" s="204">
        <f t="shared" si="26"/>
        <v>54082.611445571252</v>
      </c>
      <c r="W38" s="204">
        <f t="shared" si="26"/>
        <v>54382.188551146821</v>
      </c>
      <c r="X38" s="204">
        <f t="shared" si="26"/>
        <v>54681.765656722397</v>
      </c>
      <c r="Y38" s="204">
        <f t="shared" si="26"/>
        <v>54981.342762297965</v>
      </c>
      <c r="Z38" s="204">
        <f t="shared" si="26"/>
        <v>55280.919867873534</v>
      </c>
      <c r="AA38" s="204">
        <f t="shared" si="26"/>
        <v>55580.496973449102</v>
      </c>
      <c r="AB38" s="204">
        <f t="shared" si="26"/>
        <v>55880.074079024664</v>
      </c>
      <c r="AC38" s="204">
        <f t="shared" si="26"/>
        <v>56179.65118460024</v>
      </c>
      <c r="AD38" s="204">
        <f t="shared" si="26"/>
        <v>56479.228290175801</v>
      </c>
      <c r="AE38" s="204">
        <f t="shared" si="26"/>
        <v>56778.805395751369</v>
      </c>
      <c r="AF38" s="204">
        <f t="shared" si="26"/>
        <v>57078.382501326945</v>
      </c>
      <c r="AG38" s="204">
        <f t="shared" si="26"/>
        <v>57377.959606902506</v>
      </c>
      <c r="AH38" s="204">
        <f t="shared" si="26"/>
        <v>57677.536712478075</v>
      </c>
      <c r="AI38" s="204">
        <f t="shared" si="26"/>
        <v>57977.113818053651</v>
      </c>
      <c r="AJ38" s="204">
        <f t="shared" si="26"/>
        <v>58276.690923629212</v>
      </c>
      <c r="AK38" s="204">
        <f t="shared" si="26"/>
        <v>58576.268029204788</v>
      </c>
      <c r="AL38" s="204">
        <f t="shared" ref="AL38:BQ38" si="27">SUM(AL25:AL37)</f>
        <v>58875.845134780357</v>
      </c>
      <c r="AM38" s="204">
        <f t="shared" si="27"/>
        <v>59175.422240355925</v>
      </c>
      <c r="AN38" s="204">
        <f t="shared" si="27"/>
        <v>60550.520840982281</v>
      </c>
      <c r="AO38" s="204">
        <f t="shared" si="27"/>
        <v>63001.140936659438</v>
      </c>
      <c r="AP38" s="204">
        <f t="shared" si="27"/>
        <v>65451.761032336595</v>
      </c>
      <c r="AQ38" s="204">
        <f t="shared" si="27"/>
        <v>67902.38112801376</v>
      </c>
      <c r="AR38" s="204">
        <f t="shared" si="27"/>
        <v>70353.00122369091</v>
      </c>
      <c r="AS38" s="204">
        <f t="shared" si="27"/>
        <v>72803.62131936806</v>
      </c>
      <c r="AT38" s="204">
        <f t="shared" si="27"/>
        <v>75254.241415045224</v>
      </c>
      <c r="AU38" s="204">
        <f t="shared" si="27"/>
        <v>77704.861510722374</v>
      </c>
      <c r="AV38" s="204">
        <f t="shared" si="27"/>
        <v>80155.481606399539</v>
      </c>
      <c r="AW38" s="204">
        <f t="shared" si="27"/>
        <v>82606.101702076703</v>
      </c>
      <c r="AX38" s="204">
        <f t="shared" si="27"/>
        <v>85056.721797753853</v>
      </c>
      <c r="AY38" s="204">
        <f t="shared" si="27"/>
        <v>87507.341893431003</v>
      </c>
      <c r="AZ38" s="204">
        <f t="shared" si="27"/>
        <v>89957.961989108182</v>
      </c>
      <c r="BA38" s="204">
        <f t="shared" si="27"/>
        <v>92408.582084785332</v>
      </c>
      <c r="BB38" s="204">
        <f t="shared" si="27"/>
        <v>94859.202180462482</v>
      </c>
      <c r="BC38" s="204">
        <f t="shared" si="27"/>
        <v>97309.822276139632</v>
      </c>
      <c r="BD38" s="204">
        <f t="shared" si="27"/>
        <v>99760.442371816796</v>
      </c>
      <c r="BE38" s="204">
        <f t="shared" si="27"/>
        <v>102211.06246749396</v>
      </c>
      <c r="BF38" s="204">
        <f t="shared" si="27"/>
        <v>104661.68256317111</v>
      </c>
      <c r="BG38" s="204">
        <f t="shared" si="27"/>
        <v>107112.30265884826</v>
      </c>
      <c r="BH38" s="204">
        <f t="shared" si="27"/>
        <v>109562.92275452541</v>
      </c>
      <c r="BI38" s="204">
        <f t="shared" si="27"/>
        <v>112013.54285020259</v>
      </c>
      <c r="BJ38" s="204">
        <f t="shared" si="27"/>
        <v>114464.16294587974</v>
      </c>
      <c r="BK38" s="204">
        <f t="shared" si="27"/>
        <v>116914.78304155689</v>
      </c>
      <c r="BL38" s="204">
        <f t="shared" si="27"/>
        <v>119365.40313723404</v>
      </c>
      <c r="BM38" s="204">
        <f t="shared" si="27"/>
        <v>121816.02323291122</v>
      </c>
      <c r="BN38" s="204">
        <f t="shared" si="27"/>
        <v>124266.64332858838</v>
      </c>
      <c r="BO38" s="204">
        <f t="shared" si="27"/>
        <v>126717.26342426553</v>
      </c>
      <c r="BP38" s="204">
        <f t="shared" si="27"/>
        <v>129167.88351994268</v>
      </c>
      <c r="BQ38" s="204">
        <f t="shared" si="27"/>
        <v>131618.50361561982</v>
      </c>
      <c r="BR38" s="204">
        <f t="shared" ref="BR38:CW38" si="28">SUM(BR25:BR37)</f>
        <v>134069.123711297</v>
      </c>
      <c r="BS38" s="204">
        <f t="shared" si="28"/>
        <v>136519.74380697415</v>
      </c>
      <c r="BT38" s="204">
        <f t="shared" si="28"/>
        <v>138970.3639026513</v>
      </c>
      <c r="BU38" s="204">
        <f t="shared" si="28"/>
        <v>141766.53849046418</v>
      </c>
      <c r="BV38" s="204">
        <f t="shared" si="28"/>
        <v>144562.71307827704</v>
      </c>
      <c r="BW38" s="204">
        <f t="shared" si="28"/>
        <v>147358.88766608993</v>
      </c>
      <c r="BX38" s="204">
        <f t="shared" si="28"/>
        <v>150155.06225390278</v>
      </c>
      <c r="BY38" s="204">
        <f t="shared" si="28"/>
        <v>152951.23684171567</v>
      </c>
      <c r="BZ38" s="204">
        <f t="shared" si="28"/>
        <v>155747.41142952853</v>
      </c>
      <c r="CA38" s="204">
        <f t="shared" si="28"/>
        <v>158543.58601734141</v>
      </c>
      <c r="CB38" s="204">
        <f t="shared" si="28"/>
        <v>161339.76060515427</v>
      </c>
      <c r="CC38" s="204">
        <f t="shared" si="28"/>
        <v>164135.93519296715</v>
      </c>
      <c r="CD38" s="204">
        <f t="shared" si="28"/>
        <v>166932.10978078001</v>
      </c>
      <c r="CE38" s="204">
        <f t="shared" si="28"/>
        <v>169728.2843685929</v>
      </c>
      <c r="CF38" s="204">
        <f t="shared" si="28"/>
        <v>172524.45895640578</v>
      </c>
      <c r="CG38" s="204">
        <f t="shared" si="28"/>
        <v>175320.63354421867</v>
      </c>
      <c r="CH38" s="204">
        <f t="shared" si="28"/>
        <v>178116.8081320315</v>
      </c>
      <c r="CI38" s="204">
        <f t="shared" si="28"/>
        <v>180912.98271984438</v>
      </c>
      <c r="CJ38" s="204">
        <f t="shared" si="28"/>
        <v>183709.15730765724</v>
      </c>
      <c r="CK38" s="204">
        <f t="shared" si="28"/>
        <v>186505.33189547015</v>
      </c>
      <c r="CL38" s="204">
        <f t="shared" si="28"/>
        <v>189301.50648328295</v>
      </c>
      <c r="CM38" s="204">
        <f t="shared" si="28"/>
        <v>192097.68107109587</v>
      </c>
      <c r="CN38" s="204">
        <f t="shared" si="28"/>
        <v>194893.85565890872</v>
      </c>
      <c r="CO38" s="204">
        <f t="shared" si="28"/>
        <v>197690.03024672158</v>
      </c>
      <c r="CP38" s="204">
        <f t="shared" si="28"/>
        <v>200486.20483453444</v>
      </c>
      <c r="CQ38" s="204">
        <f t="shared" si="28"/>
        <v>203282.37942234732</v>
      </c>
      <c r="CR38" s="204">
        <f t="shared" si="28"/>
        <v>206078.55401016021</v>
      </c>
      <c r="CS38" s="204">
        <f t="shared" si="28"/>
        <v>208874.72859797312</v>
      </c>
      <c r="CT38" s="204">
        <f t="shared" si="28"/>
        <v>211670.90318578595</v>
      </c>
      <c r="CU38" s="204">
        <f t="shared" si="28"/>
        <v>213068.99047969241</v>
      </c>
      <c r="CV38" s="204">
        <f t="shared" si="28"/>
        <v>213068.99047969241</v>
      </c>
      <c r="CW38" s="204">
        <f t="shared" si="28"/>
        <v>213068.99047969241</v>
      </c>
      <c r="CX38" s="204">
        <f>SUM(CX25:CX37)</f>
        <v>213068.99047969241</v>
      </c>
      <c r="CY38" s="204">
        <f>SUM(CY25:CY37)</f>
        <v>213068.99047969241</v>
      </c>
      <c r="CZ38" s="204">
        <f>SUM(CZ25:CZ37)</f>
        <v>213068.99047969241</v>
      </c>
      <c r="DA38" s="204">
        <f>SUM(DA25:DA37)</f>
        <v>213068.99047969241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33.897798926472404</v>
      </c>
      <c r="R47" s="210">
        <f t="shared" si="51"/>
        <v>33.897798926472404</v>
      </c>
      <c r="S47" s="210">
        <f t="shared" si="51"/>
        <v>33.897798926472404</v>
      </c>
      <c r="T47" s="210">
        <f t="shared" si="51"/>
        <v>33.897798926472404</v>
      </c>
      <c r="U47" s="210">
        <f t="shared" si="51"/>
        <v>33.897798926472404</v>
      </c>
      <c r="V47" s="210">
        <f t="shared" si="51"/>
        <v>33.897798926472404</v>
      </c>
      <c r="W47" s="210">
        <f t="shared" si="51"/>
        <v>33.897798926472404</v>
      </c>
      <c r="X47" s="210">
        <f t="shared" si="51"/>
        <v>33.897798926472404</v>
      </c>
      <c r="Y47" s="210">
        <f t="shared" si="51"/>
        <v>33.897798926472404</v>
      </c>
      <c r="Z47" s="210">
        <f t="shared" si="51"/>
        <v>33.897798926472404</v>
      </c>
      <c r="AA47" s="210">
        <f t="shared" si="51"/>
        <v>33.897798926472404</v>
      </c>
      <c r="AB47" s="210">
        <f t="shared" si="51"/>
        <v>33.897798926472404</v>
      </c>
      <c r="AC47" s="210">
        <f t="shared" si="51"/>
        <v>33.897798926472404</v>
      </c>
      <c r="AD47" s="210">
        <f t="shared" si="51"/>
        <v>33.897798926472404</v>
      </c>
      <c r="AE47" s="210">
        <f t="shared" si="51"/>
        <v>33.897798926472404</v>
      </c>
      <c r="AF47" s="210">
        <f t="shared" si="51"/>
        <v>33.897798926472404</v>
      </c>
      <c r="AG47" s="210">
        <f t="shared" si="51"/>
        <v>33.897798926472404</v>
      </c>
      <c r="AH47" s="210">
        <f t="shared" si="51"/>
        <v>33.897798926472404</v>
      </c>
      <c r="AI47" s="210">
        <f t="shared" si="51"/>
        <v>33.897798926472404</v>
      </c>
      <c r="AJ47" s="210">
        <f t="shared" si="51"/>
        <v>33.897798926472404</v>
      </c>
      <c r="AK47" s="210">
        <f t="shared" si="51"/>
        <v>33.897798926472404</v>
      </c>
      <c r="AL47" s="210">
        <f t="shared" ref="AL47:BQ47" si="52">IF(AL$22&lt;=$E$24,IF(AL$22&lt;=$D$24,IF(AL$22&lt;=$C$24,IF(AL$22&lt;=$B$24,$B113,($C30-$B30)/($C$24-$B$24)),($D30-$C30)/($D$24-$C$24)),($E30-$D30)/($E$24-$D$24)),$F113)</f>
        <v>33.897798926472404</v>
      </c>
      <c r="AM47" s="210">
        <f t="shared" si="52"/>
        <v>33.897798926472404</v>
      </c>
      <c r="AN47" s="210">
        <f t="shared" si="52"/>
        <v>-13.227105840654968</v>
      </c>
      <c r="AO47" s="210">
        <f t="shared" si="52"/>
        <v>-13.227105840654968</v>
      </c>
      <c r="AP47" s="210">
        <f t="shared" si="52"/>
        <v>-13.227105840654968</v>
      </c>
      <c r="AQ47" s="210">
        <f t="shared" si="52"/>
        <v>-13.227105840654968</v>
      </c>
      <c r="AR47" s="210">
        <f t="shared" si="52"/>
        <v>-13.227105840654968</v>
      </c>
      <c r="AS47" s="210">
        <f t="shared" si="52"/>
        <v>-13.227105840654968</v>
      </c>
      <c r="AT47" s="210">
        <f t="shared" si="52"/>
        <v>-13.227105840654968</v>
      </c>
      <c r="AU47" s="210">
        <f t="shared" si="52"/>
        <v>-13.227105840654968</v>
      </c>
      <c r="AV47" s="210">
        <f t="shared" si="52"/>
        <v>-13.227105840654968</v>
      </c>
      <c r="AW47" s="210">
        <f t="shared" si="52"/>
        <v>-13.227105840654968</v>
      </c>
      <c r="AX47" s="210">
        <f t="shared" si="52"/>
        <v>-13.227105840654968</v>
      </c>
      <c r="AY47" s="210">
        <f t="shared" si="52"/>
        <v>-13.227105840654968</v>
      </c>
      <c r="AZ47" s="210">
        <f t="shared" si="52"/>
        <v>-13.227105840654968</v>
      </c>
      <c r="BA47" s="210">
        <f t="shared" si="52"/>
        <v>-13.227105840654968</v>
      </c>
      <c r="BB47" s="210">
        <f t="shared" si="52"/>
        <v>-13.227105840654968</v>
      </c>
      <c r="BC47" s="210">
        <f t="shared" si="52"/>
        <v>-13.227105840654968</v>
      </c>
      <c r="BD47" s="210">
        <f t="shared" si="52"/>
        <v>-13.227105840654968</v>
      </c>
      <c r="BE47" s="210">
        <f t="shared" si="52"/>
        <v>-13.227105840654968</v>
      </c>
      <c r="BF47" s="210">
        <f t="shared" si="52"/>
        <v>-13.227105840654968</v>
      </c>
      <c r="BG47" s="210">
        <f t="shared" si="52"/>
        <v>-13.227105840654968</v>
      </c>
      <c r="BH47" s="210">
        <f t="shared" si="52"/>
        <v>-13.227105840654968</v>
      </c>
      <c r="BI47" s="210">
        <f t="shared" si="52"/>
        <v>-13.227105840654968</v>
      </c>
      <c r="BJ47" s="210">
        <f t="shared" si="52"/>
        <v>-13.227105840654968</v>
      </c>
      <c r="BK47" s="210">
        <f t="shared" si="52"/>
        <v>-13.227105840654968</v>
      </c>
      <c r="BL47" s="210">
        <f t="shared" si="52"/>
        <v>-13.227105840654968</v>
      </c>
      <c r="BM47" s="210">
        <f t="shared" si="52"/>
        <v>-13.227105840654968</v>
      </c>
      <c r="BN47" s="210">
        <f t="shared" si="52"/>
        <v>-13.227105840654968</v>
      </c>
      <c r="BO47" s="210">
        <f t="shared" si="52"/>
        <v>-13.227105840654968</v>
      </c>
      <c r="BP47" s="210">
        <f t="shared" si="52"/>
        <v>-13.227105840654968</v>
      </c>
      <c r="BQ47" s="210">
        <f t="shared" si="52"/>
        <v>-13.227105840654968</v>
      </c>
      <c r="BR47" s="210">
        <f t="shared" ref="BR47:DA47" si="53">IF(BR$22&lt;=$E$24,IF(BR$22&lt;=$D$24,IF(BR$22&lt;=$C$24,IF(BR$22&lt;=$B$24,$B113,($C30-$B30)/($C$24-$B$24)),($D30-$C30)/($D$24-$C$24)),($E30-$D30)/($E$24-$D$24)),$F113)</f>
        <v>-13.227105840654968</v>
      </c>
      <c r="BS47" s="210">
        <f t="shared" si="53"/>
        <v>-13.227105840654968</v>
      </c>
      <c r="BT47" s="210">
        <f t="shared" si="53"/>
        <v>-13.227105840654968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-15.339932091142193</v>
      </c>
      <c r="R48" s="210">
        <f t="shared" si="54"/>
        <v>-15.339932091142193</v>
      </c>
      <c r="S48" s="210">
        <f t="shared" si="54"/>
        <v>-15.339932091142193</v>
      </c>
      <c r="T48" s="210">
        <f t="shared" si="54"/>
        <v>-15.339932091142193</v>
      </c>
      <c r="U48" s="210">
        <f t="shared" si="54"/>
        <v>-15.339932091142193</v>
      </c>
      <c r="V48" s="210">
        <f t="shared" si="54"/>
        <v>-15.339932091142193</v>
      </c>
      <c r="W48" s="210">
        <f t="shared" si="54"/>
        <v>-15.339932091142193</v>
      </c>
      <c r="X48" s="210">
        <f t="shared" si="54"/>
        <v>-15.339932091142193</v>
      </c>
      <c r="Y48" s="210">
        <f t="shared" si="54"/>
        <v>-15.339932091142193</v>
      </c>
      <c r="Z48" s="210">
        <f t="shared" si="54"/>
        <v>-15.339932091142193</v>
      </c>
      <c r="AA48" s="210">
        <f t="shared" si="54"/>
        <v>-15.339932091142193</v>
      </c>
      <c r="AB48" s="210">
        <f t="shared" si="54"/>
        <v>-15.339932091142193</v>
      </c>
      <c r="AC48" s="210">
        <f t="shared" si="54"/>
        <v>-15.339932091142193</v>
      </c>
      <c r="AD48" s="210">
        <f t="shared" si="54"/>
        <v>-15.339932091142193</v>
      </c>
      <c r="AE48" s="210">
        <f t="shared" si="54"/>
        <v>-15.339932091142193</v>
      </c>
      <c r="AF48" s="210">
        <f t="shared" si="54"/>
        <v>-15.339932091142193</v>
      </c>
      <c r="AG48" s="210">
        <f t="shared" si="54"/>
        <v>-15.339932091142193</v>
      </c>
      <c r="AH48" s="210">
        <f t="shared" si="54"/>
        <v>-15.339932091142193</v>
      </c>
      <c r="AI48" s="210">
        <f t="shared" si="54"/>
        <v>-15.339932091142193</v>
      </c>
      <c r="AJ48" s="210">
        <f t="shared" si="54"/>
        <v>-15.339932091142193</v>
      </c>
      <c r="AK48" s="210">
        <f t="shared" si="54"/>
        <v>-15.339932091142193</v>
      </c>
      <c r="AL48" s="210">
        <f t="shared" ref="AL48:BQ48" si="55">IF(AL$22&lt;=$E$24,IF(AL$22&lt;=$D$24,IF(AL$22&lt;=$C$24,IF(AL$22&lt;=$B$24,$B114,($C31-$B31)/($C$24-$B$24)),($D31-$C31)/($D$24-$C$24)),($E31-$D31)/($E$24-$D$24)),$F114)</f>
        <v>-15.339932091142193</v>
      </c>
      <c r="AM48" s="210">
        <f t="shared" si="55"/>
        <v>-15.339932091142193</v>
      </c>
      <c r="AN48" s="210">
        <f t="shared" si="55"/>
        <v>-30.502864965848165</v>
      </c>
      <c r="AO48" s="210">
        <f t="shared" si="55"/>
        <v>-30.502864965848165</v>
      </c>
      <c r="AP48" s="210">
        <f t="shared" si="55"/>
        <v>-30.502864965848165</v>
      </c>
      <c r="AQ48" s="210">
        <f t="shared" si="55"/>
        <v>-30.502864965848165</v>
      </c>
      <c r="AR48" s="210">
        <f t="shared" si="55"/>
        <v>-30.502864965848165</v>
      </c>
      <c r="AS48" s="210">
        <f t="shared" si="55"/>
        <v>-30.502864965848165</v>
      </c>
      <c r="AT48" s="210">
        <f t="shared" si="55"/>
        <v>-30.502864965848165</v>
      </c>
      <c r="AU48" s="210">
        <f t="shared" si="55"/>
        <v>-30.502864965848165</v>
      </c>
      <c r="AV48" s="210">
        <f t="shared" si="55"/>
        <v>-30.502864965848165</v>
      </c>
      <c r="AW48" s="210">
        <f t="shared" si="55"/>
        <v>-30.502864965848165</v>
      </c>
      <c r="AX48" s="210">
        <f t="shared" si="55"/>
        <v>-30.502864965848165</v>
      </c>
      <c r="AY48" s="210">
        <f t="shared" si="55"/>
        <v>-30.502864965848165</v>
      </c>
      <c r="AZ48" s="210">
        <f t="shared" si="55"/>
        <v>-30.502864965848165</v>
      </c>
      <c r="BA48" s="210">
        <f t="shared" si="55"/>
        <v>-30.502864965848165</v>
      </c>
      <c r="BB48" s="210">
        <f t="shared" si="55"/>
        <v>-30.502864965848165</v>
      </c>
      <c r="BC48" s="210">
        <f t="shared" si="55"/>
        <v>-30.502864965848165</v>
      </c>
      <c r="BD48" s="210">
        <f t="shared" si="55"/>
        <v>-30.502864965848165</v>
      </c>
      <c r="BE48" s="210">
        <f t="shared" si="55"/>
        <v>-30.502864965848165</v>
      </c>
      <c r="BF48" s="210">
        <f t="shared" si="55"/>
        <v>-30.502864965848165</v>
      </c>
      <c r="BG48" s="210">
        <f t="shared" si="55"/>
        <v>-30.502864965848165</v>
      </c>
      <c r="BH48" s="210">
        <f t="shared" si="55"/>
        <v>-30.502864965848165</v>
      </c>
      <c r="BI48" s="210">
        <f t="shared" si="55"/>
        <v>-30.502864965848165</v>
      </c>
      <c r="BJ48" s="210">
        <f t="shared" si="55"/>
        <v>-30.502864965848165</v>
      </c>
      <c r="BK48" s="210">
        <f t="shared" si="55"/>
        <v>-30.502864965848165</v>
      </c>
      <c r="BL48" s="210">
        <f t="shared" si="55"/>
        <v>-30.502864965848165</v>
      </c>
      <c r="BM48" s="210">
        <f t="shared" si="55"/>
        <v>-30.502864965848165</v>
      </c>
      <c r="BN48" s="210">
        <f t="shared" si="55"/>
        <v>-30.502864965848165</v>
      </c>
      <c r="BO48" s="210">
        <f t="shared" si="55"/>
        <v>-30.502864965848165</v>
      </c>
      <c r="BP48" s="210">
        <f t="shared" si="55"/>
        <v>-30.502864965848165</v>
      </c>
      <c r="BQ48" s="210">
        <f t="shared" si="55"/>
        <v>-30.502864965848165</v>
      </c>
      <c r="BR48" s="210">
        <f t="shared" ref="BR48:DA48" si="56">IF(BR$22&lt;=$E$24,IF(BR$22&lt;=$D$24,IF(BR$22&lt;=$C$24,IF(BR$22&lt;=$B$24,$B114,($C31-$B31)/($C$24-$B$24)),($D31-$C31)/($D$24-$C$24)),($E31-$D31)/($E$24-$D$24)),$F114)</f>
        <v>-30.502864965848165</v>
      </c>
      <c r="BS48" s="210">
        <f t="shared" si="56"/>
        <v>-30.502864965848165</v>
      </c>
      <c r="BT48" s="210">
        <f t="shared" si="56"/>
        <v>-30.502864965848165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3591.2807054130667</v>
      </c>
      <c r="BV49" s="210">
        <f t="shared" si="59"/>
        <v>3591.2807054130667</v>
      </c>
      <c r="BW49" s="210">
        <f t="shared" si="59"/>
        <v>3591.2807054130667</v>
      </c>
      <c r="BX49" s="210">
        <f t="shared" si="59"/>
        <v>3591.2807054130667</v>
      </c>
      <c r="BY49" s="210">
        <f t="shared" si="59"/>
        <v>3591.2807054130667</v>
      </c>
      <c r="BZ49" s="210">
        <f t="shared" si="59"/>
        <v>3591.2807054130667</v>
      </c>
      <c r="CA49" s="210">
        <f t="shared" si="59"/>
        <v>3591.2807054130667</v>
      </c>
      <c r="CB49" s="210">
        <f t="shared" si="59"/>
        <v>3591.2807054130667</v>
      </c>
      <c r="CC49" s="210">
        <f t="shared" si="59"/>
        <v>3591.2807054130667</v>
      </c>
      <c r="CD49" s="210">
        <f t="shared" si="59"/>
        <v>3591.2807054130667</v>
      </c>
      <c r="CE49" s="210">
        <f t="shared" si="59"/>
        <v>3591.2807054130667</v>
      </c>
      <c r="CF49" s="210">
        <f t="shared" si="59"/>
        <v>3591.2807054130667</v>
      </c>
      <c r="CG49" s="210">
        <f t="shared" si="59"/>
        <v>3591.2807054130667</v>
      </c>
      <c r="CH49" s="210">
        <f t="shared" si="59"/>
        <v>3591.2807054130667</v>
      </c>
      <c r="CI49" s="210">
        <f t="shared" si="59"/>
        <v>3591.2807054130667</v>
      </c>
      <c r="CJ49" s="210">
        <f t="shared" si="59"/>
        <v>3591.2807054130667</v>
      </c>
      <c r="CK49" s="210">
        <f t="shared" si="59"/>
        <v>3591.2807054130667</v>
      </c>
      <c r="CL49" s="210">
        <f t="shared" si="59"/>
        <v>3591.2807054130667</v>
      </c>
      <c r="CM49" s="210">
        <f t="shared" si="59"/>
        <v>3591.2807054130667</v>
      </c>
      <c r="CN49" s="210">
        <f t="shared" si="59"/>
        <v>3591.2807054130667</v>
      </c>
      <c r="CO49" s="210">
        <f t="shared" si="59"/>
        <v>3591.2807054130667</v>
      </c>
      <c r="CP49" s="210">
        <f t="shared" si="59"/>
        <v>3591.2807054130667</v>
      </c>
      <c r="CQ49" s="210">
        <f t="shared" si="59"/>
        <v>3591.2807054130667</v>
      </c>
      <c r="CR49" s="210">
        <f t="shared" si="59"/>
        <v>3591.2807054130667</v>
      </c>
      <c r="CS49" s="210">
        <f t="shared" si="59"/>
        <v>3591.2807054130667</v>
      </c>
      <c r="CT49" s="210">
        <f t="shared" si="59"/>
        <v>3591.2807054130667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1848.6584827786762</v>
      </c>
      <c r="AO51" s="210">
        <f t="shared" si="64"/>
        <v>1848.6584827786762</v>
      </c>
      <c r="AP51" s="210">
        <f t="shared" si="64"/>
        <v>1848.6584827786762</v>
      </c>
      <c r="AQ51" s="210">
        <f t="shared" si="64"/>
        <v>1848.6584827786762</v>
      </c>
      <c r="AR51" s="210">
        <f t="shared" si="64"/>
        <v>1848.6584827786762</v>
      </c>
      <c r="AS51" s="210">
        <f t="shared" si="64"/>
        <v>1848.6584827786762</v>
      </c>
      <c r="AT51" s="210">
        <f t="shared" si="64"/>
        <v>1848.6584827786762</v>
      </c>
      <c r="AU51" s="210">
        <f t="shared" si="64"/>
        <v>1848.6584827786762</v>
      </c>
      <c r="AV51" s="210">
        <f t="shared" si="64"/>
        <v>1848.6584827786762</v>
      </c>
      <c r="AW51" s="210">
        <f t="shared" si="64"/>
        <v>1848.6584827786762</v>
      </c>
      <c r="AX51" s="210">
        <f t="shared" si="64"/>
        <v>1848.6584827786762</v>
      </c>
      <c r="AY51" s="210">
        <f t="shared" si="64"/>
        <v>1848.6584827786762</v>
      </c>
      <c r="AZ51" s="210">
        <f t="shared" si="64"/>
        <v>1848.6584827786762</v>
      </c>
      <c r="BA51" s="210">
        <f t="shared" si="64"/>
        <v>1848.6584827786762</v>
      </c>
      <c r="BB51" s="210">
        <f t="shared" si="64"/>
        <v>1848.6584827786762</v>
      </c>
      <c r="BC51" s="210">
        <f t="shared" si="64"/>
        <v>1848.6584827786762</v>
      </c>
      <c r="BD51" s="210">
        <f t="shared" si="64"/>
        <v>1848.6584827786762</v>
      </c>
      <c r="BE51" s="210">
        <f t="shared" si="64"/>
        <v>1848.6584827786762</v>
      </c>
      <c r="BF51" s="210">
        <f t="shared" si="64"/>
        <v>1848.6584827786762</v>
      </c>
      <c r="BG51" s="210">
        <f t="shared" si="64"/>
        <v>1848.6584827786762</v>
      </c>
      <c r="BH51" s="210">
        <f t="shared" si="64"/>
        <v>1848.6584827786762</v>
      </c>
      <c r="BI51" s="210">
        <f t="shared" si="64"/>
        <v>1848.6584827786762</v>
      </c>
      <c r="BJ51" s="210">
        <f t="shared" si="64"/>
        <v>1848.6584827786762</v>
      </c>
      <c r="BK51" s="210">
        <f t="shared" si="64"/>
        <v>1848.6584827786762</v>
      </c>
      <c r="BL51" s="210">
        <f t="shared" si="64"/>
        <v>1848.6584827786762</v>
      </c>
      <c r="BM51" s="210">
        <f t="shared" si="64"/>
        <v>1848.6584827786762</v>
      </c>
      <c r="BN51" s="210">
        <f t="shared" si="64"/>
        <v>1848.6584827786762</v>
      </c>
      <c r="BO51" s="210">
        <f t="shared" si="64"/>
        <v>1848.6584827786762</v>
      </c>
      <c r="BP51" s="210">
        <f t="shared" si="64"/>
        <v>1848.6584827786762</v>
      </c>
      <c r="BQ51" s="210">
        <f t="shared" si="64"/>
        <v>1848.6584827786762</v>
      </c>
      <c r="BR51" s="210">
        <f t="shared" ref="BR51:DA51" si="65">IF(BR$22&lt;=$E$24,IF(BR$22&lt;=$D$24,IF(BR$22&lt;=$C$24,IF(BR$22&lt;=$B$24,$B117,($C34-$B34)/($C$24-$B$24)),($D34-$C34)/($D$24-$C$24)),($E34-$D34)/($E$24-$D$24)),$F117)</f>
        <v>1848.6584827786762</v>
      </c>
      <c r="BS51" s="210">
        <f t="shared" si="65"/>
        <v>1848.6584827786762</v>
      </c>
      <c r="BT51" s="210">
        <f t="shared" si="65"/>
        <v>1848.6584827786762</v>
      </c>
      <c r="BU51" s="210">
        <f t="shared" si="65"/>
        <v>-2267.222667558754</v>
      </c>
      <c r="BV51" s="210">
        <f t="shared" si="65"/>
        <v>-2267.222667558754</v>
      </c>
      <c r="BW51" s="210">
        <f t="shared" si="65"/>
        <v>-2267.222667558754</v>
      </c>
      <c r="BX51" s="210">
        <f t="shared" si="65"/>
        <v>-2267.222667558754</v>
      </c>
      <c r="BY51" s="210">
        <f t="shared" si="65"/>
        <v>-2267.222667558754</v>
      </c>
      <c r="BZ51" s="210">
        <f t="shared" si="65"/>
        <v>-2267.222667558754</v>
      </c>
      <c r="CA51" s="210">
        <f t="shared" si="65"/>
        <v>-2267.222667558754</v>
      </c>
      <c r="CB51" s="210">
        <f t="shared" si="65"/>
        <v>-2267.222667558754</v>
      </c>
      <c r="CC51" s="210">
        <f t="shared" si="65"/>
        <v>-2267.222667558754</v>
      </c>
      <c r="CD51" s="210">
        <f t="shared" si="65"/>
        <v>-2267.222667558754</v>
      </c>
      <c r="CE51" s="210">
        <f t="shared" si="65"/>
        <v>-2267.222667558754</v>
      </c>
      <c r="CF51" s="210">
        <f t="shared" si="65"/>
        <v>-2267.222667558754</v>
      </c>
      <c r="CG51" s="210">
        <f t="shared" si="65"/>
        <v>-2267.222667558754</v>
      </c>
      <c r="CH51" s="210">
        <f t="shared" si="65"/>
        <v>-2267.222667558754</v>
      </c>
      <c r="CI51" s="210">
        <f t="shared" si="65"/>
        <v>-2267.222667558754</v>
      </c>
      <c r="CJ51" s="210">
        <f t="shared" si="65"/>
        <v>-2267.222667558754</v>
      </c>
      <c r="CK51" s="210">
        <f t="shared" si="65"/>
        <v>-2267.222667558754</v>
      </c>
      <c r="CL51" s="210">
        <f t="shared" si="65"/>
        <v>-2267.222667558754</v>
      </c>
      <c r="CM51" s="210">
        <f t="shared" si="65"/>
        <v>-2267.222667558754</v>
      </c>
      <c r="CN51" s="210">
        <f t="shared" si="65"/>
        <v>-2267.222667558754</v>
      </c>
      <c r="CO51" s="210">
        <f t="shared" si="65"/>
        <v>-2267.222667558754</v>
      </c>
      <c r="CP51" s="210">
        <f t="shared" si="65"/>
        <v>-2267.222667558754</v>
      </c>
      <c r="CQ51" s="210">
        <f t="shared" si="65"/>
        <v>-2267.222667558754</v>
      </c>
      <c r="CR51" s="210">
        <f t="shared" si="65"/>
        <v>-2267.222667558754</v>
      </c>
      <c r="CS51" s="210">
        <f t="shared" si="65"/>
        <v>-2267.222667558754</v>
      </c>
      <c r="CT51" s="210">
        <f t="shared" si="65"/>
        <v>-2267.222667558754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-6.7112202898743485</v>
      </c>
      <c r="R53" s="210">
        <f t="shared" si="69"/>
        <v>-6.7112202898743485</v>
      </c>
      <c r="S53" s="210">
        <f t="shared" si="69"/>
        <v>-6.7112202898743485</v>
      </c>
      <c r="T53" s="210">
        <f t="shared" si="69"/>
        <v>-6.7112202898743485</v>
      </c>
      <c r="U53" s="210">
        <f t="shared" si="69"/>
        <v>-6.7112202898743485</v>
      </c>
      <c r="V53" s="210">
        <f t="shared" si="69"/>
        <v>-6.7112202898743485</v>
      </c>
      <c r="W53" s="210">
        <f t="shared" si="69"/>
        <v>-6.7112202898743485</v>
      </c>
      <c r="X53" s="210">
        <f t="shared" si="69"/>
        <v>-6.7112202898743485</v>
      </c>
      <c r="Y53" s="210">
        <f t="shared" si="69"/>
        <v>-6.7112202898743485</v>
      </c>
      <c r="Z53" s="210">
        <f t="shared" si="69"/>
        <v>-6.7112202898743485</v>
      </c>
      <c r="AA53" s="210">
        <f t="shared" si="69"/>
        <v>-6.7112202898743485</v>
      </c>
      <c r="AB53" s="210">
        <f t="shared" si="69"/>
        <v>-6.7112202898743485</v>
      </c>
      <c r="AC53" s="210">
        <f t="shared" si="69"/>
        <v>-6.7112202898743485</v>
      </c>
      <c r="AD53" s="210">
        <f t="shared" si="69"/>
        <v>-6.7112202898743485</v>
      </c>
      <c r="AE53" s="210">
        <f t="shared" si="69"/>
        <v>-6.7112202898743485</v>
      </c>
      <c r="AF53" s="210">
        <f t="shared" si="69"/>
        <v>-6.7112202898743485</v>
      </c>
      <c r="AG53" s="210">
        <f t="shared" si="69"/>
        <v>-6.7112202898743485</v>
      </c>
      <c r="AH53" s="210">
        <f t="shared" si="69"/>
        <v>-6.7112202898743485</v>
      </c>
      <c r="AI53" s="210">
        <f t="shared" si="69"/>
        <v>-6.7112202898743485</v>
      </c>
      <c r="AJ53" s="210">
        <f t="shared" si="69"/>
        <v>-6.7112202898743485</v>
      </c>
      <c r="AK53" s="210">
        <f t="shared" si="69"/>
        <v>-6.7112202898743485</v>
      </c>
      <c r="AL53" s="210">
        <f t="shared" ref="AL53:BQ53" si="70">IF(AL$22&lt;=$E$24,IF(AL$22&lt;=$D$24,IF(AL$22&lt;=$C$24,IF(AL$22&lt;=$B$24,$B119,($C36-$B36)/($C$24-$B$24)),($D36-$C36)/($D$24-$C$24)),($E36-$D36)/($E$24-$D$24)),$F119)</f>
        <v>-6.7112202898743485</v>
      </c>
      <c r="AM53" s="210">
        <f t="shared" si="70"/>
        <v>-6.7112202898743485</v>
      </c>
      <c r="AN53" s="210">
        <f t="shared" si="70"/>
        <v>140.80615443830902</v>
      </c>
      <c r="AO53" s="210">
        <f t="shared" si="70"/>
        <v>140.80615443830902</v>
      </c>
      <c r="AP53" s="210">
        <f t="shared" si="70"/>
        <v>140.80615443830902</v>
      </c>
      <c r="AQ53" s="210">
        <f t="shared" si="70"/>
        <v>140.80615443830902</v>
      </c>
      <c r="AR53" s="210">
        <f t="shared" si="70"/>
        <v>140.80615443830902</v>
      </c>
      <c r="AS53" s="210">
        <f t="shared" si="70"/>
        <v>140.80615443830902</v>
      </c>
      <c r="AT53" s="210">
        <f t="shared" si="70"/>
        <v>140.80615443830902</v>
      </c>
      <c r="AU53" s="210">
        <f t="shared" si="70"/>
        <v>140.80615443830902</v>
      </c>
      <c r="AV53" s="210">
        <f t="shared" si="70"/>
        <v>140.80615443830902</v>
      </c>
      <c r="AW53" s="210">
        <f t="shared" si="70"/>
        <v>140.80615443830902</v>
      </c>
      <c r="AX53" s="210">
        <f t="shared" si="70"/>
        <v>140.80615443830902</v>
      </c>
      <c r="AY53" s="210">
        <f t="shared" si="70"/>
        <v>140.80615443830902</v>
      </c>
      <c r="AZ53" s="210">
        <f t="shared" si="70"/>
        <v>140.80615443830902</v>
      </c>
      <c r="BA53" s="210">
        <f t="shared" si="70"/>
        <v>140.80615443830902</v>
      </c>
      <c r="BB53" s="210">
        <f t="shared" si="70"/>
        <v>140.80615443830902</v>
      </c>
      <c r="BC53" s="210">
        <f t="shared" si="70"/>
        <v>140.80615443830902</v>
      </c>
      <c r="BD53" s="210">
        <f t="shared" si="70"/>
        <v>140.80615443830902</v>
      </c>
      <c r="BE53" s="210">
        <f t="shared" si="70"/>
        <v>140.80615443830902</v>
      </c>
      <c r="BF53" s="210">
        <f t="shared" si="70"/>
        <v>140.80615443830902</v>
      </c>
      <c r="BG53" s="210">
        <f t="shared" si="70"/>
        <v>140.80615443830902</v>
      </c>
      <c r="BH53" s="210">
        <f t="shared" si="70"/>
        <v>140.80615443830902</v>
      </c>
      <c r="BI53" s="210">
        <f t="shared" si="70"/>
        <v>140.80615443830902</v>
      </c>
      <c r="BJ53" s="210">
        <f t="shared" si="70"/>
        <v>140.80615443830902</v>
      </c>
      <c r="BK53" s="210">
        <f t="shared" si="70"/>
        <v>140.80615443830902</v>
      </c>
      <c r="BL53" s="210">
        <f t="shared" si="70"/>
        <v>140.80615443830902</v>
      </c>
      <c r="BM53" s="210">
        <f t="shared" si="70"/>
        <v>140.80615443830902</v>
      </c>
      <c r="BN53" s="210">
        <f t="shared" si="70"/>
        <v>140.80615443830902</v>
      </c>
      <c r="BO53" s="210">
        <f t="shared" si="70"/>
        <v>140.80615443830902</v>
      </c>
      <c r="BP53" s="210">
        <f t="shared" si="70"/>
        <v>140.80615443830902</v>
      </c>
      <c r="BQ53" s="210">
        <f t="shared" si="70"/>
        <v>140.80615443830902</v>
      </c>
      <c r="BR53" s="210">
        <f t="shared" ref="BR53:DA53" si="71">IF(BR$22&lt;=$E$24,IF(BR$22&lt;=$D$24,IF(BR$22&lt;=$C$24,IF(BR$22&lt;=$B$24,$B119,($C36-$B36)/($C$24-$B$24)),($D36-$C36)/($D$24-$C$24)),($E36-$D36)/($E$24-$D$24)),$F119)</f>
        <v>140.80615443830902</v>
      </c>
      <c r="BS53" s="210">
        <f t="shared" si="71"/>
        <v>140.80615443830902</v>
      </c>
      <c r="BT53" s="210">
        <f t="shared" si="71"/>
        <v>140.80615443830902</v>
      </c>
      <c r="BU53" s="210">
        <f t="shared" si="71"/>
        <v>-1250.0710048029785</v>
      </c>
      <c r="BV53" s="210">
        <f t="shared" si="71"/>
        <v>-1250.0710048029785</v>
      </c>
      <c r="BW53" s="210">
        <f t="shared" si="71"/>
        <v>-1250.0710048029785</v>
      </c>
      <c r="BX53" s="210">
        <f t="shared" si="71"/>
        <v>-1250.0710048029785</v>
      </c>
      <c r="BY53" s="210">
        <f t="shared" si="71"/>
        <v>-1250.0710048029785</v>
      </c>
      <c r="BZ53" s="210">
        <f t="shared" si="71"/>
        <v>-1250.0710048029785</v>
      </c>
      <c r="CA53" s="210">
        <f t="shared" si="71"/>
        <v>-1250.0710048029785</v>
      </c>
      <c r="CB53" s="210">
        <f t="shared" si="71"/>
        <v>-1250.0710048029785</v>
      </c>
      <c r="CC53" s="210">
        <f t="shared" si="71"/>
        <v>-1250.0710048029785</v>
      </c>
      <c r="CD53" s="210">
        <f t="shared" si="71"/>
        <v>-1250.0710048029785</v>
      </c>
      <c r="CE53" s="210">
        <f t="shared" si="71"/>
        <v>-1250.0710048029785</v>
      </c>
      <c r="CF53" s="210">
        <f t="shared" si="71"/>
        <v>-1250.0710048029785</v>
      </c>
      <c r="CG53" s="210">
        <f t="shared" si="71"/>
        <v>-1250.0710048029785</v>
      </c>
      <c r="CH53" s="210">
        <f t="shared" si="71"/>
        <v>-1250.0710048029785</v>
      </c>
      <c r="CI53" s="210">
        <f t="shared" si="71"/>
        <v>-1250.0710048029785</v>
      </c>
      <c r="CJ53" s="210">
        <f t="shared" si="71"/>
        <v>-1250.0710048029785</v>
      </c>
      <c r="CK53" s="210">
        <f t="shared" si="71"/>
        <v>-1250.0710048029785</v>
      </c>
      <c r="CL53" s="210">
        <f t="shared" si="71"/>
        <v>-1250.0710048029785</v>
      </c>
      <c r="CM53" s="210">
        <f t="shared" si="71"/>
        <v>-1250.0710048029785</v>
      </c>
      <c r="CN53" s="210">
        <f t="shared" si="71"/>
        <v>-1250.0710048029785</v>
      </c>
      <c r="CO53" s="210">
        <f t="shared" si="71"/>
        <v>-1250.0710048029785</v>
      </c>
      <c r="CP53" s="210">
        <f t="shared" si="71"/>
        <v>-1250.0710048029785</v>
      </c>
      <c r="CQ53" s="210">
        <f t="shared" si="71"/>
        <v>-1250.0710048029785</v>
      </c>
      <c r="CR53" s="210">
        <f t="shared" si="71"/>
        <v>-1250.0710048029785</v>
      </c>
      <c r="CS53" s="210">
        <f t="shared" si="71"/>
        <v>-1250.0710048029785</v>
      </c>
      <c r="CT53" s="210">
        <f t="shared" si="71"/>
        <v>-1250.0710048029785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83.091298827020296</v>
      </c>
      <c r="R54" s="210">
        <f t="shared" si="72"/>
        <v>83.091298827020296</v>
      </c>
      <c r="S54" s="210">
        <f t="shared" si="72"/>
        <v>83.091298827020296</v>
      </c>
      <c r="T54" s="210">
        <f t="shared" si="72"/>
        <v>83.091298827020296</v>
      </c>
      <c r="U54" s="210">
        <f t="shared" si="72"/>
        <v>83.091298827020296</v>
      </c>
      <c r="V54" s="210">
        <f t="shared" si="72"/>
        <v>83.091298827020296</v>
      </c>
      <c r="W54" s="210">
        <f t="shared" si="72"/>
        <v>83.091298827020296</v>
      </c>
      <c r="X54" s="210">
        <f t="shared" si="72"/>
        <v>83.091298827020296</v>
      </c>
      <c r="Y54" s="210">
        <f t="shared" si="72"/>
        <v>83.091298827020296</v>
      </c>
      <c r="Z54" s="210">
        <f t="shared" si="72"/>
        <v>83.091298827020296</v>
      </c>
      <c r="AA54" s="210">
        <f t="shared" si="72"/>
        <v>83.091298827020296</v>
      </c>
      <c r="AB54" s="210">
        <f t="shared" si="72"/>
        <v>83.091298827020296</v>
      </c>
      <c r="AC54" s="210">
        <f t="shared" si="72"/>
        <v>83.091298827020296</v>
      </c>
      <c r="AD54" s="210">
        <f t="shared" si="72"/>
        <v>83.091298827020296</v>
      </c>
      <c r="AE54" s="210">
        <f t="shared" si="72"/>
        <v>83.091298827020296</v>
      </c>
      <c r="AF54" s="210">
        <f t="shared" si="72"/>
        <v>83.091298827020296</v>
      </c>
      <c r="AG54" s="210">
        <f t="shared" si="72"/>
        <v>83.091298827020296</v>
      </c>
      <c r="AH54" s="210">
        <f t="shared" si="72"/>
        <v>83.091298827020296</v>
      </c>
      <c r="AI54" s="210">
        <f t="shared" si="72"/>
        <v>83.091298827020296</v>
      </c>
      <c r="AJ54" s="210">
        <f t="shared" si="72"/>
        <v>83.091298827020296</v>
      </c>
      <c r="AK54" s="210">
        <f t="shared" si="72"/>
        <v>83.091298827020296</v>
      </c>
      <c r="AL54" s="210">
        <f t="shared" ref="AL54:BQ54" si="73">IF(AL$22&lt;=$E$24,IF(AL$22&lt;=$D$24,IF(AL$22&lt;=$C$24,IF(AL$22&lt;=$B$24,$B120,($C37-$B37)/($C$24-$B$24)),($D37-$C37)/($D$24-$C$24)),($E37-$D37)/($E$24-$D$24)),$F120)</f>
        <v>83.091298827020296</v>
      </c>
      <c r="AM54" s="210">
        <f t="shared" si="73"/>
        <v>83.091298827020296</v>
      </c>
      <c r="AN54" s="210">
        <f t="shared" si="73"/>
        <v>42.621848352952796</v>
      </c>
      <c r="AO54" s="210">
        <f t="shared" si="73"/>
        <v>42.621848352952796</v>
      </c>
      <c r="AP54" s="210">
        <f t="shared" si="73"/>
        <v>42.621848352952796</v>
      </c>
      <c r="AQ54" s="210">
        <f t="shared" si="73"/>
        <v>42.621848352952796</v>
      </c>
      <c r="AR54" s="210">
        <f t="shared" si="73"/>
        <v>42.621848352952796</v>
      </c>
      <c r="AS54" s="210">
        <f t="shared" si="73"/>
        <v>42.621848352952796</v>
      </c>
      <c r="AT54" s="210">
        <f t="shared" si="73"/>
        <v>42.621848352952796</v>
      </c>
      <c r="AU54" s="210">
        <f t="shared" si="73"/>
        <v>42.621848352952796</v>
      </c>
      <c r="AV54" s="210">
        <f t="shared" si="73"/>
        <v>42.621848352952796</v>
      </c>
      <c r="AW54" s="210">
        <f t="shared" si="73"/>
        <v>42.621848352952796</v>
      </c>
      <c r="AX54" s="210">
        <f t="shared" si="73"/>
        <v>42.621848352952796</v>
      </c>
      <c r="AY54" s="210">
        <f t="shared" si="73"/>
        <v>42.621848352952796</v>
      </c>
      <c r="AZ54" s="210">
        <f t="shared" si="73"/>
        <v>42.621848352952796</v>
      </c>
      <c r="BA54" s="210">
        <f t="shared" si="73"/>
        <v>42.621848352952796</v>
      </c>
      <c r="BB54" s="210">
        <f t="shared" si="73"/>
        <v>42.621848352952796</v>
      </c>
      <c r="BC54" s="210">
        <f t="shared" si="73"/>
        <v>42.621848352952796</v>
      </c>
      <c r="BD54" s="210">
        <f t="shared" si="73"/>
        <v>42.621848352952796</v>
      </c>
      <c r="BE54" s="210">
        <f t="shared" si="73"/>
        <v>42.621848352952796</v>
      </c>
      <c r="BF54" s="210">
        <f t="shared" si="73"/>
        <v>42.621848352952796</v>
      </c>
      <c r="BG54" s="210">
        <f t="shared" si="73"/>
        <v>42.621848352952796</v>
      </c>
      <c r="BH54" s="210">
        <f t="shared" si="73"/>
        <v>42.621848352952796</v>
      </c>
      <c r="BI54" s="210">
        <f t="shared" si="73"/>
        <v>42.621848352952796</v>
      </c>
      <c r="BJ54" s="210">
        <f t="shared" si="73"/>
        <v>42.621848352952796</v>
      </c>
      <c r="BK54" s="210">
        <f t="shared" si="73"/>
        <v>42.621848352952796</v>
      </c>
      <c r="BL54" s="210">
        <f t="shared" si="73"/>
        <v>42.621848352952796</v>
      </c>
      <c r="BM54" s="210">
        <f t="shared" si="73"/>
        <v>42.621848352952796</v>
      </c>
      <c r="BN54" s="210">
        <f t="shared" si="73"/>
        <v>42.621848352952796</v>
      </c>
      <c r="BO54" s="210">
        <f t="shared" si="73"/>
        <v>42.621848352952796</v>
      </c>
      <c r="BP54" s="210">
        <f t="shared" si="73"/>
        <v>42.621848352952796</v>
      </c>
      <c r="BQ54" s="210">
        <f t="shared" si="73"/>
        <v>42.621848352952796</v>
      </c>
      <c r="BR54" s="210">
        <f t="shared" ref="BR54:DA54" si="74">IF(BR$22&lt;=$E$24,IF(BR$22&lt;=$D$24,IF(BR$22&lt;=$C$24,IF(BR$22&lt;=$B$24,$B120,($C37-$B37)/($C$24-$B$24)),($D37-$C37)/($D$24-$C$24)),($E37-$D37)/($E$24-$D$24)),$F120)</f>
        <v>42.621848352952796</v>
      </c>
      <c r="BS54" s="210">
        <f t="shared" si="74"/>
        <v>42.621848352952796</v>
      </c>
      <c r="BT54" s="210">
        <f t="shared" si="74"/>
        <v>42.621848352952796</v>
      </c>
      <c r="BU54" s="210">
        <f t="shared" si="74"/>
        <v>146.10990524267527</v>
      </c>
      <c r="BV54" s="210">
        <f t="shared" si="74"/>
        <v>146.10990524267527</v>
      </c>
      <c r="BW54" s="210">
        <f t="shared" si="74"/>
        <v>146.10990524267527</v>
      </c>
      <c r="BX54" s="210">
        <f t="shared" si="74"/>
        <v>146.10990524267527</v>
      </c>
      <c r="BY54" s="210">
        <f t="shared" si="74"/>
        <v>146.10990524267527</v>
      </c>
      <c r="BZ54" s="210">
        <f t="shared" si="74"/>
        <v>146.10990524267527</v>
      </c>
      <c r="CA54" s="210">
        <f t="shared" si="74"/>
        <v>146.10990524267527</v>
      </c>
      <c r="CB54" s="210">
        <f t="shared" si="74"/>
        <v>146.10990524267527</v>
      </c>
      <c r="CC54" s="210">
        <f t="shared" si="74"/>
        <v>146.10990524267527</v>
      </c>
      <c r="CD54" s="210">
        <f t="shared" si="74"/>
        <v>146.10990524267527</v>
      </c>
      <c r="CE54" s="210">
        <f t="shared" si="74"/>
        <v>146.10990524267527</v>
      </c>
      <c r="CF54" s="210">
        <f t="shared" si="74"/>
        <v>146.10990524267527</v>
      </c>
      <c r="CG54" s="210">
        <f t="shared" si="74"/>
        <v>146.10990524267527</v>
      </c>
      <c r="CH54" s="210">
        <f t="shared" si="74"/>
        <v>146.10990524267527</v>
      </c>
      <c r="CI54" s="210">
        <f t="shared" si="74"/>
        <v>146.10990524267527</v>
      </c>
      <c r="CJ54" s="210">
        <f t="shared" si="74"/>
        <v>146.10990524267527</v>
      </c>
      <c r="CK54" s="210">
        <f t="shared" si="74"/>
        <v>146.10990524267527</v>
      </c>
      <c r="CL54" s="210">
        <f t="shared" si="74"/>
        <v>146.10990524267527</v>
      </c>
      <c r="CM54" s="210">
        <f t="shared" si="74"/>
        <v>146.10990524267527</v>
      </c>
      <c r="CN54" s="210">
        <f t="shared" si="74"/>
        <v>146.10990524267527</v>
      </c>
      <c r="CO54" s="210">
        <f t="shared" si="74"/>
        <v>146.10990524267527</v>
      </c>
      <c r="CP54" s="210">
        <f t="shared" si="74"/>
        <v>146.10990524267527</v>
      </c>
      <c r="CQ54" s="210">
        <f t="shared" si="74"/>
        <v>146.10990524267527</v>
      </c>
      <c r="CR54" s="210">
        <f t="shared" si="74"/>
        <v>146.10990524267527</v>
      </c>
      <c r="CS54" s="210">
        <f t="shared" si="74"/>
        <v>146.10990524267527</v>
      </c>
      <c r="CT54" s="210">
        <f t="shared" si="74"/>
        <v>146.10990524267527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33.897798926472404</v>
      </c>
      <c r="R64" s="204">
        <f t="shared" si="90"/>
        <v>67.795597852944809</v>
      </c>
      <c r="S64" s="204">
        <f t="shared" si="90"/>
        <v>101.69339677941721</v>
      </c>
      <c r="T64" s="204">
        <f t="shared" si="90"/>
        <v>135.59119570588962</v>
      </c>
      <c r="U64" s="204">
        <f t="shared" si="90"/>
        <v>169.48899463236202</v>
      </c>
      <c r="V64" s="204">
        <f t="shared" si="90"/>
        <v>203.38679355883443</v>
      </c>
      <c r="W64" s="204">
        <f t="shared" si="90"/>
        <v>237.28459248530683</v>
      </c>
      <c r="X64" s="204">
        <f t="shared" si="90"/>
        <v>271.18239141177924</v>
      </c>
      <c r="Y64" s="204">
        <f t="shared" si="90"/>
        <v>305.08019033825167</v>
      </c>
      <c r="Z64" s="204">
        <f t="shared" si="90"/>
        <v>338.97798926472404</v>
      </c>
      <c r="AA64" s="204">
        <f t="shared" si="90"/>
        <v>372.87578819119642</v>
      </c>
      <c r="AB64" s="204">
        <f t="shared" si="90"/>
        <v>406.77358711766885</v>
      </c>
      <c r="AC64" s="204">
        <f t="shared" si="90"/>
        <v>440.67138604414129</v>
      </c>
      <c r="AD64" s="204">
        <f t="shared" si="90"/>
        <v>474.56918497061366</v>
      </c>
      <c r="AE64" s="204">
        <f t="shared" si="90"/>
        <v>508.46698389708604</v>
      </c>
      <c r="AF64" s="204">
        <f t="shared" si="90"/>
        <v>542.36478282355847</v>
      </c>
      <c r="AG64" s="204">
        <f t="shared" si="90"/>
        <v>576.2625817500309</v>
      </c>
      <c r="AH64" s="204">
        <f t="shared" si="90"/>
        <v>610.16038067650334</v>
      </c>
      <c r="AI64" s="204">
        <f t="shared" si="90"/>
        <v>644.05817960297566</v>
      </c>
      <c r="AJ64" s="204">
        <f t="shared" si="90"/>
        <v>677.95597852944809</v>
      </c>
      <c r="AK64" s="204">
        <f t="shared" si="90"/>
        <v>711.85377745592052</v>
      </c>
      <c r="AL64" s="204">
        <f t="shared" si="90"/>
        <v>745.75157638239284</v>
      </c>
      <c r="AM64" s="204">
        <f t="shared" si="90"/>
        <v>779.64937530886527</v>
      </c>
      <c r="AN64" s="204">
        <f t="shared" si="90"/>
        <v>789.984721851774</v>
      </c>
      <c r="AO64" s="204">
        <f t="shared" si="90"/>
        <v>776.75761601111901</v>
      </c>
      <c r="AP64" s="204">
        <f t="shared" si="90"/>
        <v>763.53051017046403</v>
      </c>
      <c r="AQ64" s="204">
        <f t="shared" si="90"/>
        <v>750.30340432980915</v>
      </c>
      <c r="AR64" s="204">
        <f t="shared" si="90"/>
        <v>737.07629848915417</v>
      </c>
      <c r="AS64" s="204">
        <f t="shared" si="90"/>
        <v>723.84919264849918</v>
      </c>
      <c r="AT64" s="204">
        <f t="shared" si="90"/>
        <v>710.6220868078442</v>
      </c>
      <c r="AU64" s="204">
        <f t="shared" si="90"/>
        <v>697.39498096718921</v>
      </c>
      <c r="AV64" s="204">
        <f t="shared" si="90"/>
        <v>684.16787512653423</v>
      </c>
      <c r="AW64" s="204">
        <f t="shared" si="90"/>
        <v>670.94076928587924</v>
      </c>
      <c r="AX64" s="204">
        <f t="shared" si="90"/>
        <v>657.71366344522437</v>
      </c>
      <c r="AY64" s="204">
        <f t="shared" si="90"/>
        <v>644.48655760456938</v>
      </c>
      <c r="AZ64" s="204">
        <f t="shared" si="90"/>
        <v>631.2594517639144</v>
      </c>
      <c r="BA64" s="204">
        <f t="shared" si="90"/>
        <v>618.03234592325941</v>
      </c>
      <c r="BB64" s="204">
        <f t="shared" si="90"/>
        <v>604.80524008260443</v>
      </c>
      <c r="BC64" s="204">
        <f t="shared" si="90"/>
        <v>591.57813424194956</v>
      </c>
      <c r="BD64" s="204">
        <f t="shared" si="90"/>
        <v>578.35102840129457</v>
      </c>
      <c r="BE64" s="204">
        <f t="shared" si="90"/>
        <v>565.12392256063958</v>
      </c>
      <c r="BF64" s="204">
        <f t="shared" si="90"/>
        <v>551.8968167199846</v>
      </c>
      <c r="BG64" s="204">
        <f t="shared" si="90"/>
        <v>538.66971087932961</v>
      </c>
      <c r="BH64" s="204">
        <f t="shared" si="90"/>
        <v>525.44260503867463</v>
      </c>
      <c r="BI64" s="204">
        <f t="shared" si="90"/>
        <v>512.21549919801964</v>
      </c>
      <c r="BJ64" s="204">
        <f t="shared" si="90"/>
        <v>498.98839335736471</v>
      </c>
      <c r="BK64" s="204">
        <f t="shared" si="90"/>
        <v>485.76128751670973</v>
      </c>
      <c r="BL64" s="204">
        <f t="shared" si="90"/>
        <v>472.5341816760548</v>
      </c>
      <c r="BM64" s="204">
        <f t="shared" si="90"/>
        <v>459.30707583539981</v>
      </c>
      <c r="BN64" s="204">
        <f t="shared" si="90"/>
        <v>446.07996999474483</v>
      </c>
      <c r="BO64" s="204">
        <f t="shared" si="90"/>
        <v>432.8528641540899</v>
      </c>
      <c r="BP64" s="204">
        <f t="shared" si="90"/>
        <v>419.62575831343491</v>
      </c>
      <c r="BQ64" s="204">
        <f t="shared" si="90"/>
        <v>406.39865247277993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393.171546632125</v>
      </c>
      <c r="BS64" s="204">
        <f t="shared" si="91"/>
        <v>379.94444079147002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1351.8315155319069</v>
      </c>
      <c r="G65" s="204">
        <f t="shared" si="92"/>
        <v>1351.8315155319069</v>
      </c>
      <c r="H65" s="204">
        <f t="shared" si="92"/>
        <v>1351.8315155319069</v>
      </c>
      <c r="I65" s="204">
        <f t="shared" si="92"/>
        <v>1351.8315155319069</v>
      </c>
      <c r="J65" s="204">
        <f t="shared" si="92"/>
        <v>1351.8315155319069</v>
      </c>
      <c r="K65" s="204">
        <f t="shared" si="92"/>
        <v>1351.8315155319069</v>
      </c>
      <c r="L65" s="204">
        <f t="shared" si="88"/>
        <v>1351.8315155319069</v>
      </c>
      <c r="M65" s="204">
        <f t="shared" si="92"/>
        <v>1351.8315155319069</v>
      </c>
      <c r="N65" s="204">
        <f t="shared" si="92"/>
        <v>1351.8315155319069</v>
      </c>
      <c r="O65" s="204">
        <f t="shared" si="92"/>
        <v>1351.8315155319069</v>
      </c>
      <c r="P65" s="204">
        <f t="shared" si="92"/>
        <v>1351.8315155319069</v>
      </c>
      <c r="Q65" s="204">
        <f t="shared" si="92"/>
        <v>1336.4915834407648</v>
      </c>
      <c r="R65" s="204">
        <f t="shared" si="92"/>
        <v>1321.1516513496226</v>
      </c>
      <c r="S65" s="204">
        <f t="shared" si="92"/>
        <v>1305.8117192584803</v>
      </c>
      <c r="T65" s="204">
        <f t="shared" si="92"/>
        <v>1290.4717871673381</v>
      </c>
      <c r="U65" s="204">
        <f t="shared" si="92"/>
        <v>1275.131855076196</v>
      </c>
      <c r="V65" s="204">
        <f t="shared" si="92"/>
        <v>1259.7919229850538</v>
      </c>
      <c r="W65" s="204">
        <f t="shared" si="92"/>
        <v>1244.4519908939114</v>
      </c>
      <c r="X65" s="204">
        <f t="shared" si="92"/>
        <v>1229.1120588027693</v>
      </c>
      <c r="Y65" s="204">
        <f t="shared" si="92"/>
        <v>1213.7721267116272</v>
      </c>
      <c r="Z65" s="204">
        <f t="shared" si="92"/>
        <v>1198.432194620485</v>
      </c>
      <c r="AA65" s="204">
        <f t="shared" si="92"/>
        <v>1183.0922625293429</v>
      </c>
      <c r="AB65" s="204">
        <f t="shared" si="92"/>
        <v>1167.7523304382007</v>
      </c>
      <c r="AC65" s="204">
        <f t="shared" si="92"/>
        <v>1152.4123983470583</v>
      </c>
      <c r="AD65" s="204">
        <f t="shared" si="92"/>
        <v>1137.0724662559162</v>
      </c>
      <c r="AE65" s="204">
        <f t="shared" si="92"/>
        <v>1121.7325341647741</v>
      </c>
      <c r="AF65" s="204">
        <f t="shared" si="92"/>
        <v>1106.3926020736319</v>
      </c>
      <c r="AG65" s="204">
        <f t="shared" si="92"/>
        <v>1091.0526699824895</v>
      </c>
      <c r="AH65" s="204">
        <f t="shared" si="92"/>
        <v>1075.7127378913474</v>
      </c>
      <c r="AI65" s="204">
        <f t="shared" si="92"/>
        <v>1060.3728058002052</v>
      </c>
      <c r="AJ65" s="204">
        <f t="shared" si="92"/>
        <v>1045.0328737090631</v>
      </c>
      <c r="AK65" s="204">
        <f t="shared" si="92"/>
        <v>1029.692941617921</v>
      </c>
      <c r="AL65" s="204">
        <f t="shared" si="92"/>
        <v>1014.3530095267786</v>
      </c>
      <c r="AM65" s="204">
        <f t="shared" si="92"/>
        <v>999.01307743563643</v>
      </c>
      <c r="AN65" s="204">
        <f t="shared" si="92"/>
        <v>976.09167890714127</v>
      </c>
      <c r="AO65" s="204">
        <f t="shared" si="92"/>
        <v>945.5888139412931</v>
      </c>
      <c r="AP65" s="204">
        <f t="shared" si="92"/>
        <v>915.08594897544492</v>
      </c>
      <c r="AQ65" s="204">
        <f t="shared" si="92"/>
        <v>884.58308400959675</v>
      </c>
      <c r="AR65" s="204">
        <f t="shared" si="92"/>
        <v>854.08021904374868</v>
      </c>
      <c r="AS65" s="204">
        <f t="shared" si="92"/>
        <v>823.57735407790051</v>
      </c>
      <c r="AT65" s="204">
        <f t="shared" si="92"/>
        <v>793.07448911205233</v>
      </c>
      <c r="AU65" s="204">
        <f t="shared" si="92"/>
        <v>762.57162414620416</v>
      </c>
      <c r="AV65" s="204">
        <f t="shared" si="92"/>
        <v>732.06875918035598</v>
      </c>
      <c r="AW65" s="204">
        <f t="shared" si="92"/>
        <v>701.56589421450781</v>
      </c>
      <c r="AX65" s="204">
        <f t="shared" si="92"/>
        <v>671.06302924865963</v>
      </c>
      <c r="AY65" s="204">
        <f t="shared" si="92"/>
        <v>640.56016428281146</v>
      </c>
      <c r="AZ65" s="204">
        <f t="shared" si="92"/>
        <v>610.05729931696328</v>
      </c>
      <c r="BA65" s="204">
        <f t="shared" si="92"/>
        <v>579.55443435111511</v>
      </c>
      <c r="BB65" s="204">
        <f t="shared" si="92"/>
        <v>549.05156938526693</v>
      </c>
      <c r="BC65" s="204">
        <f t="shared" si="92"/>
        <v>518.54870441941875</v>
      </c>
      <c r="BD65" s="204">
        <f t="shared" si="92"/>
        <v>488.04583945357064</v>
      </c>
      <c r="BE65" s="204">
        <f t="shared" si="92"/>
        <v>457.54297448772252</v>
      </c>
      <c r="BF65" s="204">
        <f t="shared" si="92"/>
        <v>427.04010952187434</v>
      </c>
      <c r="BG65" s="204">
        <f t="shared" si="92"/>
        <v>396.53724455602617</v>
      </c>
      <c r="BH65" s="204">
        <f t="shared" si="92"/>
        <v>366.03437959017799</v>
      </c>
      <c r="BI65" s="204">
        <f t="shared" si="92"/>
        <v>335.53151462432982</v>
      </c>
      <c r="BJ65" s="204">
        <f t="shared" si="92"/>
        <v>305.02864965848164</v>
      </c>
      <c r="BK65" s="204">
        <f t="shared" si="92"/>
        <v>274.52578469263347</v>
      </c>
      <c r="BL65" s="204">
        <f t="shared" si="92"/>
        <v>244.02291972678529</v>
      </c>
      <c r="BM65" s="204">
        <f t="shared" si="92"/>
        <v>213.52005476093711</v>
      </c>
      <c r="BN65" s="204">
        <f t="shared" si="92"/>
        <v>183.01718979508894</v>
      </c>
      <c r="BO65" s="204">
        <f t="shared" si="92"/>
        <v>152.51432482924088</v>
      </c>
      <c r="BP65" s="204">
        <f t="shared" si="92"/>
        <v>122.0114598633927</v>
      </c>
      <c r="BQ65" s="204">
        <f t="shared" si="92"/>
        <v>91.508594897544526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61.005729931696351</v>
      </c>
      <c r="BS65" s="204">
        <f t="shared" si="93"/>
        <v>30.502864965848175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3591.2807054130667</v>
      </c>
      <c r="BV66" s="204">
        <f t="shared" si="95"/>
        <v>7182.5614108261334</v>
      </c>
      <c r="BW66" s="204">
        <f t="shared" si="95"/>
        <v>10773.842116239201</v>
      </c>
      <c r="BX66" s="204">
        <f t="shared" si="95"/>
        <v>14365.122821652267</v>
      </c>
      <c r="BY66" s="204">
        <f t="shared" si="95"/>
        <v>17956.403527065333</v>
      </c>
      <c r="BZ66" s="204">
        <f t="shared" si="95"/>
        <v>21547.684232478401</v>
      </c>
      <c r="CA66" s="204">
        <f t="shared" si="95"/>
        <v>25138.964937891466</v>
      </c>
      <c r="CB66" s="204">
        <f t="shared" si="95"/>
        <v>28730.245643304534</v>
      </c>
      <c r="CC66" s="204">
        <f t="shared" si="95"/>
        <v>32321.526348717602</v>
      </c>
      <c r="CD66" s="204">
        <f t="shared" si="95"/>
        <v>35912.807054130666</v>
      </c>
      <c r="CE66" s="204">
        <f t="shared" si="95"/>
        <v>39504.087759543734</v>
      </c>
      <c r="CF66" s="204">
        <f t="shared" si="95"/>
        <v>43095.368464956802</v>
      </c>
      <c r="CG66" s="204">
        <f t="shared" si="95"/>
        <v>46686.64917036987</v>
      </c>
      <c r="CH66" s="204">
        <f t="shared" si="95"/>
        <v>50277.929875782931</v>
      </c>
      <c r="CI66" s="204">
        <f t="shared" si="95"/>
        <v>53869.210581195999</v>
      </c>
      <c r="CJ66" s="204">
        <f t="shared" si="95"/>
        <v>57460.491286609067</v>
      </c>
      <c r="CK66" s="204">
        <f t="shared" si="95"/>
        <v>61051.771992022135</v>
      </c>
      <c r="CL66" s="204">
        <f t="shared" si="95"/>
        <v>64643.052697435203</v>
      </c>
      <c r="CM66" s="204">
        <f t="shared" si="95"/>
        <v>68234.333402848264</v>
      </c>
      <c r="CN66" s="204">
        <f t="shared" si="95"/>
        <v>71825.614108261332</v>
      </c>
      <c r="CO66" s="204">
        <f t="shared" si="95"/>
        <v>75416.8948136744</v>
      </c>
      <c r="CP66" s="204">
        <f t="shared" si="95"/>
        <v>79008.175519087468</v>
      </c>
      <c r="CQ66" s="204">
        <f t="shared" si="95"/>
        <v>82599.456224500536</v>
      </c>
      <c r="CR66" s="204">
        <f t="shared" si="95"/>
        <v>86190.736929913604</v>
      </c>
      <c r="CS66" s="204">
        <f t="shared" si="95"/>
        <v>89782.017635326672</v>
      </c>
      <c r="CT66" s="204">
        <f t="shared" si="95"/>
        <v>93373.298340739741</v>
      </c>
      <c r="CU66" s="204">
        <f t="shared" si="95"/>
        <v>96504.788693446273</v>
      </c>
      <c r="CV66" s="204">
        <f t="shared" si="95"/>
        <v>99176.48869344627</v>
      </c>
      <c r="CW66" s="204">
        <f t="shared" si="95"/>
        <v>101848.18869344627</v>
      </c>
      <c r="CX66" s="204">
        <f t="shared" si="95"/>
        <v>104519.88869344626</v>
      </c>
      <c r="CY66" s="204">
        <f t="shared" si="95"/>
        <v>107191.58869344626</v>
      </c>
      <c r="CZ66" s="204">
        <f t="shared" si="95"/>
        <v>109863.28869344626</v>
      </c>
      <c r="DA66" s="204">
        <f t="shared" si="95"/>
        <v>112534.98869344627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924.32924138933811</v>
      </c>
      <c r="AO68" s="204">
        <f t="shared" si="98"/>
        <v>2772.9877241680142</v>
      </c>
      <c r="AP68" s="204">
        <f t="shared" si="98"/>
        <v>4621.6462069466907</v>
      </c>
      <c r="AQ68" s="204">
        <f t="shared" si="98"/>
        <v>6470.3046897253671</v>
      </c>
      <c r="AR68" s="204">
        <f t="shared" si="98"/>
        <v>8318.9631725040435</v>
      </c>
      <c r="AS68" s="204">
        <f t="shared" si="98"/>
        <v>10167.621655282719</v>
      </c>
      <c r="AT68" s="204">
        <f t="shared" si="98"/>
        <v>12016.280138061395</v>
      </c>
      <c r="AU68" s="204">
        <f t="shared" si="98"/>
        <v>13864.938620840072</v>
      </c>
      <c r="AV68" s="204">
        <f t="shared" si="98"/>
        <v>15713.597103618747</v>
      </c>
      <c r="AW68" s="204">
        <f t="shared" si="98"/>
        <v>17562.255586397423</v>
      </c>
      <c r="AX68" s="204">
        <f t="shared" si="98"/>
        <v>19410.914069176099</v>
      </c>
      <c r="AY68" s="204">
        <f t="shared" si="98"/>
        <v>21259.572551954778</v>
      </c>
      <c r="AZ68" s="204">
        <f t="shared" si="98"/>
        <v>23108.231034733453</v>
      </c>
      <c r="BA68" s="204">
        <f t="shared" si="98"/>
        <v>24956.889517512129</v>
      </c>
      <c r="BB68" s="204">
        <f t="shared" si="98"/>
        <v>26805.548000290804</v>
      </c>
      <c r="BC68" s="204">
        <f t="shared" si="98"/>
        <v>28654.20648306948</v>
      </c>
      <c r="BD68" s="204">
        <f t="shared" si="98"/>
        <v>30502.864965848159</v>
      </c>
      <c r="BE68" s="204">
        <f t="shared" si="98"/>
        <v>32351.523448626835</v>
      </c>
      <c r="BF68" s="204">
        <f t="shared" si="98"/>
        <v>34200.18193140551</v>
      </c>
      <c r="BG68" s="204">
        <f t="shared" si="98"/>
        <v>36048.840414184189</v>
      </c>
      <c r="BH68" s="204">
        <f t="shared" si="98"/>
        <v>37897.498896962861</v>
      </c>
      <c r="BI68" s="204">
        <f t="shared" si="98"/>
        <v>39746.15737974154</v>
      </c>
      <c r="BJ68" s="204">
        <f t="shared" si="98"/>
        <v>41594.815862520212</v>
      </c>
      <c r="BK68" s="204">
        <f t="shared" si="98"/>
        <v>43443.474345298891</v>
      </c>
      <c r="BL68" s="204">
        <f t="shared" si="98"/>
        <v>45292.132828077571</v>
      </c>
      <c r="BM68" s="204">
        <f t="shared" si="98"/>
        <v>47140.791310856242</v>
      </c>
      <c r="BN68" s="204">
        <f t="shared" si="98"/>
        <v>48989.449793634922</v>
      </c>
      <c r="BO68" s="204">
        <f t="shared" si="98"/>
        <v>50838.108276413594</v>
      </c>
      <c r="BP68" s="204">
        <f t="shared" si="98"/>
        <v>52686.766759192273</v>
      </c>
      <c r="BQ68" s="204">
        <f t="shared" si="98"/>
        <v>54535.425241970952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56384.083724749624</v>
      </c>
      <c r="BS68" s="204">
        <f t="shared" si="99"/>
        <v>58232.742207528303</v>
      </c>
      <c r="BT68" s="204">
        <f t="shared" si="99"/>
        <v>60081.400690306975</v>
      </c>
      <c r="BU68" s="204">
        <f t="shared" si="99"/>
        <v>57814.178022748223</v>
      </c>
      <c r="BV68" s="204">
        <f t="shared" si="99"/>
        <v>55546.955355189464</v>
      </c>
      <c r="BW68" s="204">
        <f t="shared" si="99"/>
        <v>53279.732687630712</v>
      </c>
      <c r="BX68" s="204">
        <f t="shared" si="99"/>
        <v>51012.510020071961</v>
      </c>
      <c r="BY68" s="204">
        <f t="shared" si="99"/>
        <v>48745.287352513202</v>
      </c>
      <c r="BZ68" s="204">
        <f t="shared" si="99"/>
        <v>46478.06468495445</v>
      </c>
      <c r="CA68" s="204">
        <f t="shared" si="99"/>
        <v>44210.842017395698</v>
      </c>
      <c r="CB68" s="204">
        <f t="shared" si="99"/>
        <v>41943.619349836939</v>
      </c>
      <c r="CC68" s="204">
        <f t="shared" si="99"/>
        <v>39676.396682278188</v>
      </c>
      <c r="CD68" s="204">
        <f t="shared" si="99"/>
        <v>37409.174014719436</v>
      </c>
      <c r="CE68" s="204">
        <f t="shared" si="99"/>
        <v>35141.951347160677</v>
      </c>
      <c r="CF68" s="204">
        <f t="shared" si="99"/>
        <v>32874.728679601925</v>
      </c>
      <c r="CG68" s="204">
        <f t="shared" si="99"/>
        <v>30607.506012043174</v>
      </c>
      <c r="CH68" s="204">
        <f t="shared" si="99"/>
        <v>28340.283344484418</v>
      </c>
      <c r="CI68" s="204">
        <f t="shared" si="99"/>
        <v>26073.060676925663</v>
      </c>
      <c r="CJ68" s="204">
        <f t="shared" si="99"/>
        <v>23805.838009366911</v>
      </c>
      <c r="CK68" s="204">
        <f t="shared" si="99"/>
        <v>21538.615341808159</v>
      </c>
      <c r="CL68" s="204">
        <f t="shared" si="99"/>
        <v>19271.3926742494</v>
      </c>
      <c r="CM68" s="204">
        <f t="shared" si="99"/>
        <v>17004.170006690649</v>
      </c>
      <c r="CN68" s="204">
        <f t="shared" si="99"/>
        <v>14736.947339131897</v>
      </c>
      <c r="CO68" s="204">
        <f t="shared" si="99"/>
        <v>12469.724671573138</v>
      </c>
      <c r="CP68" s="204">
        <f t="shared" si="99"/>
        <v>10202.502004014386</v>
      </c>
      <c r="CQ68" s="204">
        <f t="shared" si="99"/>
        <v>7935.2793364556346</v>
      </c>
      <c r="CR68" s="204">
        <f t="shared" si="99"/>
        <v>5668.0566688968756</v>
      </c>
      <c r="CS68" s="204">
        <f t="shared" si="99"/>
        <v>3400.8340013381239</v>
      </c>
      <c r="CT68" s="204">
        <f t="shared" si="99"/>
        <v>1133.6113337793722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41343.513850017487</v>
      </c>
      <c r="G70" s="204">
        <f t="shared" si="100"/>
        <v>41343.513850017487</v>
      </c>
      <c r="H70" s="204">
        <f t="shared" si="100"/>
        <v>41343.513850017487</v>
      </c>
      <c r="I70" s="204">
        <f t="shared" si="100"/>
        <v>41343.513850017487</v>
      </c>
      <c r="J70" s="204">
        <f t="shared" si="100"/>
        <v>41343.513850017487</v>
      </c>
      <c r="K70" s="204">
        <f t="shared" si="100"/>
        <v>41343.513850017487</v>
      </c>
      <c r="L70" s="204">
        <f t="shared" si="100"/>
        <v>41343.513850017487</v>
      </c>
      <c r="M70" s="204">
        <f t="shared" si="100"/>
        <v>41343.513850017487</v>
      </c>
      <c r="N70" s="204">
        <f t="shared" si="100"/>
        <v>41343.513850017487</v>
      </c>
      <c r="O70" s="204">
        <f t="shared" si="100"/>
        <v>41343.513850017487</v>
      </c>
      <c r="P70" s="204">
        <f t="shared" si="100"/>
        <v>41343.513850017487</v>
      </c>
      <c r="Q70" s="204">
        <f t="shared" si="100"/>
        <v>41336.802629727616</v>
      </c>
      <c r="R70" s="204">
        <f t="shared" si="100"/>
        <v>41330.091409437737</v>
      </c>
      <c r="S70" s="204">
        <f t="shared" si="100"/>
        <v>41323.380189147865</v>
      </c>
      <c r="T70" s="204">
        <f t="shared" si="100"/>
        <v>41316.668968857986</v>
      </c>
      <c r="U70" s="204">
        <f t="shared" si="100"/>
        <v>41309.957748568115</v>
      </c>
      <c r="V70" s="204">
        <f t="shared" si="100"/>
        <v>41303.246528278243</v>
      </c>
      <c r="W70" s="204">
        <f t="shared" si="100"/>
        <v>41296.535307988364</v>
      </c>
      <c r="X70" s="204">
        <f t="shared" si="100"/>
        <v>41289.824087698493</v>
      </c>
      <c r="Y70" s="204">
        <f t="shared" si="100"/>
        <v>41283.112867408621</v>
      </c>
      <c r="Z70" s="204">
        <f t="shared" si="100"/>
        <v>41276.401647118742</v>
      </c>
      <c r="AA70" s="204">
        <f t="shared" si="100"/>
        <v>41269.690426828871</v>
      </c>
      <c r="AB70" s="204">
        <f t="shared" si="100"/>
        <v>41262.979206538992</v>
      </c>
      <c r="AC70" s="204">
        <f t="shared" si="100"/>
        <v>41256.26798624912</v>
      </c>
      <c r="AD70" s="204">
        <f t="shared" si="100"/>
        <v>41249.556765959249</v>
      </c>
      <c r="AE70" s="204">
        <f t="shared" si="100"/>
        <v>41242.84554566937</v>
      </c>
      <c r="AF70" s="204">
        <f t="shared" si="100"/>
        <v>41236.134325379498</v>
      </c>
      <c r="AG70" s="204">
        <f t="shared" si="100"/>
        <v>41229.42310508962</v>
      </c>
      <c r="AH70" s="204">
        <f t="shared" si="100"/>
        <v>41222.711884799748</v>
      </c>
      <c r="AI70" s="204">
        <f t="shared" si="100"/>
        <v>41216.000664509877</v>
      </c>
      <c r="AJ70" s="204">
        <f t="shared" si="100"/>
        <v>41209.289444219998</v>
      </c>
      <c r="AK70" s="204">
        <f t="shared" si="100"/>
        <v>41202.578223930126</v>
      </c>
      <c r="AL70" s="204">
        <f t="shared" si="100"/>
        <v>41195.867003640255</v>
      </c>
      <c r="AM70" s="204">
        <f t="shared" si="100"/>
        <v>41189.155783350376</v>
      </c>
      <c r="AN70" s="204">
        <f t="shared" si="100"/>
        <v>41256.203250424594</v>
      </c>
      <c r="AO70" s="204">
        <f t="shared" si="100"/>
        <v>41397.009404862903</v>
      </c>
      <c r="AP70" s="204">
        <f t="shared" si="100"/>
        <v>41537.815559301212</v>
      </c>
      <c r="AQ70" s="204">
        <f t="shared" si="100"/>
        <v>41678.621713739522</v>
      </c>
      <c r="AR70" s="204">
        <f t="shared" si="100"/>
        <v>41819.427868177831</v>
      </c>
      <c r="AS70" s="204">
        <f t="shared" si="100"/>
        <v>41960.23402261614</v>
      </c>
      <c r="AT70" s="204">
        <f t="shared" si="100"/>
        <v>42101.040177054449</v>
      </c>
      <c r="AU70" s="204">
        <f t="shared" si="100"/>
        <v>42241.846331492758</v>
      </c>
      <c r="AV70" s="204">
        <f t="shared" si="100"/>
        <v>42382.652485931067</v>
      </c>
      <c r="AW70" s="204">
        <f t="shared" si="100"/>
        <v>42523.458640369376</v>
      </c>
      <c r="AX70" s="204">
        <f t="shared" si="100"/>
        <v>42664.264794807685</v>
      </c>
      <c r="AY70" s="204">
        <f t="shared" si="100"/>
        <v>42805.070949245994</v>
      </c>
      <c r="AZ70" s="204">
        <f t="shared" si="100"/>
        <v>42945.877103684303</v>
      </c>
      <c r="BA70" s="204">
        <f t="shared" si="100"/>
        <v>43086.683258122612</v>
      </c>
      <c r="BB70" s="204">
        <f t="shared" si="100"/>
        <v>43227.489412560921</v>
      </c>
      <c r="BC70" s="204">
        <f t="shared" si="100"/>
        <v>43368.29556699923</v>
      </c>
      <c r="BD70" s="204">
        <f t="shared" si="100"/>
        <v>43509.101721437539</v>
      </c>
      <c r="BE70" s="204">
        <f t="shared" si="100"/>
        <v>43649.907875875848</v>
      </c>
      <c r="BF70" s="204">
        <f t="shared" si="100"/>
        <v>43790.714030314157</v>
      </c>
      <c r="BG70" s="204">
        <f t="shared" si="100"/>
        <v>43931.520184752466</v>
      </c>
      <c r="BH70" s="204">
        <f t="shared" si="100"/>
        <v>44072.326339190775</v>
      </c>
      <c r="BI70" s="204">
        <f t="shared" si="100"/>
        <v>44213.132493629084</v>
      </c>
      <c r="BJ70" s="204">
        <f t="shared" si="100"/>
        <v>44353.938648067393</v>
      </c>
      <c r="BK70" s="204">
        <f t="shared" si="100"/>
        <v>44494.744802505702</v>
      </c>
      <c r="BL70" s="204">
        <f t="shared" si="100"/>
        <v>44635.550956944011</v>
      </c>
      <c r="BM70" s="204">
        <f t="shared" si="100"/>
        <v>44776.35711138232</v>
      </c>
      <c r="BN70" s="204">
        <f t="shared" si="100"/>
        <v>44917.163265820629</v>
      </c>
      <c r="BO70" s="204">
        <f t="shared" si="100"/>
        <v>45057.969420258938</v>
      </c>
      <c r="BP70" s="204">
        <f t="shared" si="100"/>
        <v>45198.775574697247</v>
      </c>
      <c r="BQ70" s="204">
        <f t="shared" si="100"/>
        <v>45339.581729135556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45480.387883573865</v>
      </c>
      <c r="BS70" s="204">
        <f t="shared" si="102"/>
        <v>45621.194038012174</v>
      </c>
      <c r="BT70" s="204">
        <f t="shared" si="102"/>
        <v>45762.000192450483</v>
      </c>
      <c r="BU70" s="204">
        <f t="shared" si="102"/>
        <v>44511.929187647504</v>
      </c>
      <c r="BV70" s="204">
        <f t="shared" si="102"/>
        <v>43261.858182844524</v>
      </c>
      <c r="BW70" s="204">
        <f t="shared" si="102"/>
        <v>42011.787178041544</v>
      </c>
      <c r="BX70" s="204">
        <f t="shared" si="102"/>
        <v>40761.716173238572</v>
      </c>
      <c r="BY70" s="204">
        <f t="shared" si="102"/>
        <v>39511.645168435592</v>
      </c>
      <c r="BZ70" s="204">
        <f t="shared" si="102"/>
        <v>38261.574163632613</v>
      </c>
      <c r="CA70" s="204">
        <f t="shared" si="102"/>
        <v>37011.503158829633</v>
      </c>
      <c r="CB70" s="204">
        <f t="shared" si="102"/>
        <v>35761.432154026654</v>
      </c>
      <c r="CC70" s="204">
        <f t="shared" si="102"/>
        <v>34511.361149223681</v>
      </c>
      <c r="CD70" s="204">
        <f t="shared" si="102"/>
        <v>33261.290144420695</v>
      </c>
      <c r="CE70" s="204">
        <f t="shared" si="102"/>
        <v>32011.219139617722</v>
      </c>
      <c r="CF70" s="204">
        <f t="shared" si="102"/>
        <v>30761.148134814743</v>
      </c>
      <c r="CG70" s="204">
        <f t="shared" si="102"/>
        <v>29511.077130011763</v>
      </c>
      <c r="CH70" s="204">
        <f t="shared" si="102"/>
        <v>28261.006125208783</v>
      </c>
      <c r="CI70" s="204">
        <f t="shared" si="102"/>
        <v>27010.935120405808</v>
      </c>
      <c r="CJ70" s="204">
        <f t="shared" si="102"/>
        <v>25760.864115602828</v>
      </c>
      <c r="CK70" s="204">
        <f t="shared" si="102"/>
        <v>24510.793110799848</v>
      </c>
      <c r="CL70" s="204">
        <f t="shared" si="102"/>
        <v>23260.722105996872</v>
      </c>
      <c r="CM70" s="204">
        <f t="shared" si="102"/>
        <v>22010.651101193893</v>
      </c>
      <c r="CN70" s="204">
        <f t="shared" si="102"/>
        <v>20760.580096390913</v>
      </c>
      <c r="CO70" s="204">
        <f t="shared" si="102"/>
        <v>19510.509091587937</v>
      </c>
      <c r="CP70" s="204">
        <f t="shared" si="102"/>
        <v>18260.438086784958</v>
      </c>
      <c r="CQ70" s="204">
        <f t="shared" si="102"/>
        <v>17010.367081981978</v>
      </c>
      <c r="CR70" s="204">
        <f t="shared" si="102"/>
        <v>15760.296077179002</v>
      </c>
      <c r="CS70" s="204">
        <f t="shared" si="102"/>
        <v>14510.225072376023</v>
      </c>
      <c r="CT70" s="204">
        <f t="shared" si="102"/>
        <v>13260.154067573043</v>
      </c>
      <c r="CU70" s="204">
        <f t="shared" si="102"/>
        <v>12071.20356517156</v>
      </c>
      <c r="CV70" s="204">
        <f t="shared" si="102"/>
        <v>10943.373565171558</v>
      </c>
      <c r="CW70" s="204">
        <f t="shared" si="102"/>
        <v>9815.5435651715597</v>
      </c>
      <c r="CX70" s="204">
        <f t="shared" si="102"/>
        <v>8687.713565171558</v>
      </c>
      <c r="CY70" s="204">
        <f t="shared" si="102"/>
        <v>7559.883565171559</v>
      </c>
      <c r="CZ70" s="204">
        <f t="shared" si="102"/>
        <v>6432.0535651715591</v>
      </c>
      <c r="DA70" s="204">
        <f t="shared" si="102"/>
        <v>5304.2235651715591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83.091298827020296</v>
      </c>
      <c r="R71" s="204">
        <f t="shared" si="103"/>
        <v>166.18259765404059</v>
      </c>
      <c r="S71" s="204">
        <f t="shared" si="103"/>
        <v>249.27389648106089</v>
      </c>
      <c r="T71" s="204">
        <f t="shared" si="103"/>
        <v>332.36519530808118</v>
      </c>
      <c r="U71" s="204">
        <f t="shared" si="103"/>
        <v>415.45649413510148</v>
      </c>
      <c r="V71" s="204">
        <f t="shared" si="103"/>
        <v>498.54779296212178</v>
      </c>
      <c r="W71" s="204">
        <f t="shared" si="103"/>
        <v>581.63909178914207</v>
      </c>
      <c r="X71" s="204">
        <f t="shared" si="103"/>
        <v>664.73039061616237</v>
      </c>
      <c r="Y71" s="204">
        <f t="shared" si="103"/>
        <v>747.82168944318266</v>
      </c>
      <c r="Z71" s="204">
        <f t="shared" si="103"/>
        <v>830.91298827020296</v>
      </c>
      <c r="AA71" s="204">
        <f t="shared" si="103"/>
        <v>914.00428709722325</v>
      </c>
      <c r="AB71" s="204">
        <f t="shared" si="103"/>
        <v>997.09558592424355</v>
      </c>
      <c r="AC71" s="204">
        <f t="shared" si="103"/>
        <v>1080.1868847512637</v>
      </c>
      <c r="AD71" s="204">
        <f t="shared" si="103"/>
        <v>1163.2781835782841</v>
      </c>
      <c r="AE71" s="204">
        <f t="shared" si="103"/>
        <v>1246.3694824053046</v>
      </c>
      <c r="AF71" s="204">
        <f t="shared" si="103"/>
        <v>1329.4607812323247</v>
      </c>
      <c r="AG71" s="204">
        <f t="shared" si="103"/>
        <v>1412.5520800593449</v>
      </c>
      <c r="AH71" s="204">
        <f t="shared" si="103"/>
        <v>1495.6433788863653</v>
      </c>
      <c r="AI71" s="204">
        <f t="shared" si="103"/>
        <v>1578.7346777133857</v>
      </c>
      <c r="AJ71" s="204">
        <f t="shared" si="103"/>
        <v>1661.8259765404059</v>
      </c>
      <c r="AK71" s="204">
        <f t="shared" si="103"/>
        <v>1744.9172753674261</v>
      </c>
      <c r="AL71" s="204">
        <f t="shared" si="103"/>
        <v>1828.0085741944465</v>
      </c>
      <c r="AM71" s="204">
        <f t="shared" si="103"/>
        <v>1911.0998730214669</v>
      </c>
      <c r="AN71" s="204">
        <f t="shared" si="103"/>
        <v>1973.9564466114534</v>
      </c>
      <c r="AO71" s="204">
        <f t="shared" si="103"/>
        <v>2016.5782949644063</v>
      </c>
      <c r="AP71" s="204">
        <f t="shared" si="103"/>
        <v>2059.2001433173591</v>
      </c>
      <c r="AQ71" s="204">
        <f t="shared" si="103"/>
        <v>2101.8219916703119</v>
      </c>
      <c r="AR71" s="204">
        <f t="shared" si="103"/>
        <v>2144.4438400232648</v>
      </c>
      <c r="AS71" s="204">
        <f t="shared" si="103"/>
        <v>2187.0656883762176</v>
      </c>
      <c r="AT71" s="204">
        <f t="shared" si="103"/>
        <v>2229.68753672917</v>
      </c>
      <c r="AU71" s="204">
        <f t="shared" si="103"/>
        <v>2272.3093850821228</v>
      </c>
      <c r="AV71" s="204">
        <f t="shared" si="103"/>
        <v>2314.9312334350757</v>
      </c>
      <c r="AW71" s="204">
        <f t="shared" si="103"/>
        <v>2357.5530817880285</v>
      </c>
      <c r="AX71" s="204">
        <f t="shared" si="103"/>
        <v>2400.1749301409814</v>
      </c>
      <c r="AY71" s="204">
        <f t="shared" si="103"/>
        <v>2442.7967784939342</v>
      </c>
      <c r="AZ71" s="204">
        <f t="shared" si="103"/>
        <v>2485.418626846887</v>
      </c>
      <c r="BA71" s="204">
        <f t="shared" si="103"/>
        <v>2528.0404751998399</v>
      </c>
      <c r="BB71" s="204">
        <f t="shared" si="103"/>
        <v>2570.6623235527927</v>
      </c>
      <c r="BC71" s="204">
        <f t="shared" si="103"/>
        <v>2613.2841719057451</v>
      </c>
      <c r="BD71" s="204">
        <f t="shared" si="103"/>
        <v>2655.9060202586979</v>
      </c>
      <c r="BE71" s="204">
        <f t="shared" si="103"/>
        <v>2698.5278686116508</v>
      </c>
      <c r="BF71" s="204">
        <f t="shared" si="103"/>
        <v>2741.1497169646036</v>
      </c>
      <c r="BG71" s="204">
        <f t="shared" si="103"/>
        <v>2783.7715653175565</v>
      </c>
      <c r="BH71" s="204">
        <f t="shared" si="103"/>
        <v>2826.3934136705093</v>
      </c>
      <c r="BI71" s="204">
        <f t="shared" si="103"/>
        <v>2869.0152620234621</v>
      </c>
      <c r="BJ71" s="204">
        <f t="shared" si="103"/>
        <v>2911.637110376415</v>
      </c>
      <c r="BK71" s="204">
        <f t="shared" si="103"/>
        <v>2954.2589587293678</v>
      </c>
      <c r="BL71" s="204">
        <f t="shared" si="103"/>
        <v>2996.8808070823206</v>
      </c>
      <c r="BM71" s="204">
        <f t="shared" si="103"/>
        <v>3039.5026554352735</v>
      </c>
      <c r="BN71" s="204">
        <f t="shared" si="103"/>
        <v>3082.1245037882263</v>
      </c>
      <c r="BO71" s="204">
        <f t="shared" si="103"/>
        <v>3124.7463521411792</v>
      </c>
      <c r="BP71" s="204">
        <f t="shared" si="103"/>
        <v>3167.368200494132</v>
      </c>
      <c r="BQ71" s="204">
        <f t="shared" si="103"/>
        <v>3209.9900488470844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3252.6118972000372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3295.2337455529901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3337.8555939059429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3483.9654991486182</v>
      </c>
      <c r="BV71" s="204">
        <f t="shared" si="104"/>
        <v>3630.0754043912934</v>
      </c>
      <c r="BW71" s="204">
        <f t="shared" si="104"/>
        <v>3776.1853096339687</v>
      </c>
      <c r="BX71" s="204">
        <f t="shared" si="104"/>
        <v>3922.295214876644</v>
      </c>
      <c r="BY71" s="204">
        <f t="shared" si="104"/>
        <v>4068.4051201193192</v>
      </c>
      <c r="BZ71" s="204">
        <f t="shared" si="104"/>
        <v>4214.515025361994</v>
      </c>
      <c r="CA71" s="204">
        <f t="shared" si="104"/>
        <v>4360.6249306046702</v>
      </c>
      <c r="CB71" s="204">
        <f t="shared" si="104"/>
        <v>4506.7348358473446</v>
      </c>
      <c r="CC71" s="204">
        <f t="shared" si="104"/>
        <v>4652.8447410900208</v>
      </c>
      <c r="CD71" s="204">
        <f t="shared" si="104"/>
        <v>4798.9546463326951</v>
      </c>
      <c r="CE71" s="204">
        <f t="shared" si="104"/>
        <v>4945.0645515753713</v>
      </c>
      <c r="CF71" s="204">
        <f t="shared" si="104"/>
        <v>5091.1744568180457</v>
      </c>
      <c r="CG71" s="204">
        <f t="shared" si="104"/>
        <v>5237.2843620607218</v>
      </c>
      <c r="CH71" s="204">
        <f t="shared" si="104"/>
        <v>5383.3942673033962</v>
      </c>
      <c r="CI71" s="204">
        <f t="shared" si="104"/>
        <v>5529.5041725460724</v>
      </c>
      <c r="CJ71" s="204">
        <f t="shared" si="104"/>
        <v>5675.6140777887467</v>
      </c>
      <c r="CK71" s="204">
        <f t="shared" si="104"/>
        <v>5821.7239830314229</v>
      </c>
      <c r="CL71" s="204">
        <f t="shared" si="104"/>
        <v>5967.8338882740973</v>
      </c>
      <c r="CM71" s="204">
        <f t="shared" si="104"/>
        <v>6113.9437935167734</v>
      </c>
      <c r="CN71" s="204">
        <f t="shared" si="104"/>
        <v>6260.0536987594478</v>
      </c>
      <c r="CO71" s="204">
        <f t="shared" si="104"/>
        <v>6406.163604002124</v>
      </c>
      <c r="CP71" s="204">
        <f t="shared" si="104"/>
        <v>6552.2735092447983</v>
      </c>
      <c r="CQ71" s="204">
        <f t="shared" si="104"/>
        <v>6698.3834144874745</v>
      </c>
      <c r="CR71" s="204">
        <f t="shared" si="104"/>
        <v>6844.4933197301489</v>
      </c>
      <c r="CS71" s="204">
        <f t="shared" si="104"/>
        <v>6990.603224972825</v>
      </c>
      <c r="CT71" s="204">
        <f t="shared" si="104"/>
        <v>7136.7131302154994</v>
      </c>
      <c r="CU71" s="204">
        <f t="shared" si="104"/>
        <v>7357.9330828368375</v>
      </c>
      <c r="CV71" s="204">
        <f t="shared" si="104"/>
        <v>7654.2630828368374</v>
      </c>
      <c r="CW71" s="204">
        <f t="shared" si="104"/>
        <v>7950.5930828368373</v>
      </c>
      <c r="CX71" s="204">
        <f t="shared" si="104"/>
        <v>8246.9230828368381</v>
      </c>
      <c r="CY71" s="204">
        <f t="shared" si="104"/>
        <v>8543.2530828368381</v>
      </c>
      <c r="CZ71" s="204">
        <f t="shared" si="104"/>
        <v>8839.583082836838</v>
      </c>
      <c r="DA71" s="204">
        <f t="shared" si="104"/>
        <v>9135.9130828368379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52584.725917693417</v>
      </c>
      <c r="R72" s="204">
        <f t="shared" si="105"/>
        <v>52884.303023268978</v>
      </c>
      <c r="S72" s="204">
        <f t="shared" si="105"/>
        <v>53183.880128844554</v>
      </c>
      <c r="T72" s="204">
        <f t="shared" si="105"/>
        <v>53483.457234420115</v>
      </c>
      <c r="U72" s="204">
        <f t="shared" si="105"/>
        <v>53783.034339995684</v>
      </c>
      <c r="V72" s="204">
        <f t="shared" si="105"/>
        <v>54082.611445571252</v>
      </c>
      <c r="W72" s="204">
        <f t="shared" si="105"/>
        <v>54382.188551146821</v>
      </c>
      <c r="X72" s="204">
        <f t="shared" si="105"/>
        <v>54681.765656722397</v>
      </c>
      <c r="Y72" s="204">
        <f t="shared" si="105"/>
        <v>54981.342762297965</v>
      </c>
      <c r="Z72" s="204">
        <f t="shared" si="105"/>
        <v>55280.919867873534</v>
      </c>
      <c r="AA72" s="204">
        <f t="shared" si="105"/>
        <v>55580.496973449102</v>
      </c>
      <c r="AB72" s="204">
        <f t="shared" si="105"/>
        <v>55880.074079024664</v>
      </c>
      <c r="AC72" s="204">
        <f t="shared" si="105"/>
        <v>56179.65118460024</v>
      </c>
      <c r="AD72" s="204">
        <f t="shared" si="105"/>
        <v>56479.228290175801</v>
      </c>
      <c r="AE72" s="204">
        <f t="shared" si="105"/>
        <v>56778.805395751369</v>
      </c>
      <c r="AF72" s="204">
        <f t="shared" si="105"/>
        <v>57078.382501326945</v>
      </c>
      <c r="AG72" s="204">
        <f t="shared" si="105"/>
        <v>57377.959606902506</v>
      </c>
      <c r="AH72" s="204">
        <f t="shared" si="105"/>
        <v>57677.536712478075</v>
      </c>
      <c r="AI72" s="204">
        <f t="shared" si="105"/>
        <v>57977.113818053651</v>
      </c>
      <c r="AJ72" s="204">
        <f t="shared" si="105"/>
        <v>58276.690923629212</v>
      </c>
      <c r="AK72" s="204">
        <f t="shared" si="105"/>
        <v>58576.268029204788</v>
      </c>
      <c r="AL72" s="204">
        <f t="shared" si="105"/>
        <v>58875.845134780357</v>
      </c>
      <c r="AM72" s="204">
        <f t="shared" si="105"/>
        <v>59175.422240355925</v>
      </c>
      <c r="AN72" s="204">
        <f t="shared" si="105"/>
        <v>60550.520840982281</v>
      </c>
      <c r="AO72" s="204">
        <f t="shared" si="105"/>
        <v>63001.140936659438</v>
      </c>
      <c r="AP72" s="204">
        <f t="shared" si="105"/>
        <v>65451.761032336595</v>
      </c>
      <c r="AQ72" s="204">
        <f t="shared" si="105"/>
        <v>67902.38112801376</v>
      </c>
      <c r="AR72" s="204">
        <f t="shared" si="105"/>
        <v>70353.00122369091</v>
      </c>
      <c r="AS72" s="204">
        <f t="shared" si="105"/>
        <v>72803.62131936806</v>
      </c>
      <c r="AT72" s="204">
        <f t="shared" si="105"/>
        <v>75254.241415045224</v>
      </c>
      <c r="AU72" s="204">
        <f t="shared" si="105"/>
        <v>77704.861510722389</v>
      </c>
      <c r="AV72" s="204">
        <f t="shared" si="105"/>
        <v>80155.481606399539</v>
      </c>
      <c r="AW72" s="204">
        <f t="shared" si="105"/>
        <v>82606.101702076703</v>
      </c>
      <c r="AX72" s="204">
        <f t="shared" si="105"/>
        <v>85056.721797753853</v>
      </c>
      <c r="AY72" s="204">
        <f t="shared" si="105"/>
        <v>87507.341893431018</v>
      </c>
      <c r="AZ72" s="204">
        <f t="shared" si="105"/>
        <v>89957.961989108167</v>
      </c>
      <c r="BA72" s="204">
        <f t="shared" si="105"/>
        <v>92408.582084785332</v>
      </c>
      <c r="BB72" s="204">
        <f t="shared" si="105"/>
        <v>94859.202180462482</v>
      </c>
      <c r="BC72" s="204">
        <f t="shared" si="105"/>
        <v>97309.822276139632</v>
      </c>
      <c r="BD72" s="204">
        <f t="shared" si="105"/>
        <v>99760.442371816811</v>
      </c>
      <c r="BE72" s="204">
        <f t="shared" si="105"/>
        <v>102211.06246749396</v>
      </c>
      <c r="BF72" s="204">
        <f t="shared" si="105"/>
        <v>104661.68256317111</v>
      </c>
      <c r="BG72" s="204">
        <f t="shared" si="105"/>
        <v>107112.30265884828</v>
      </c>
      <c r="BH72" s="204">
        <f t="shared" si="105"/>
        <v>109562.92275452541</v>
      </c>
      <c r="BI72" s="204">
        <f t="shared" si="105"/>
        <v>112013.54285020259</v>
      </c>
      <c r="BJ72" s="204">
        <f t="shared" si="105"/>
        <v>114464.16294587974</v>
      </c>
      <c r="BK72" s="204">
        <f t="shared" si="105"/>
        <v>116914.78304155689</v>
      </c>
      <c r="BL72" s="204">
        <f t="shared" si="105"/>
        <v>119365.40313723404</v>
      </c>
      <c r="BM72" s="204">
        <f t="shared" si="105"/>
        <v>121816.02323291122</v>
      </c>
      <c r="BN72" s="204">
        <f t="shared" si="105"/>
        <v>124266.64332858838</v>
      </c>
      <c r="BO72" s="204">
        <f t="shared" si="105"/>
        <v>126717.26342426553</v>
      </c>
      <c r="BP72" s="204">
        <f t="shared" si="105"/>
        <v>129167.88351994268</v>
      </c>
      <c r="BQ72" s="204">
        <f t="shared" si="105"/>
        <v>131618.50361561982</v>
      </c>
      <c r="BR72" s="204">
        <f t="shared" si="105"/>
        <v>134069.123711297</v>
      </c>
      <c r="BS72" s="204">
        <f t="shared" ref="BS72:DA72" si="106">SUM(BS59:BS71)</f>
        <v>136519.74380697415</v>
      </c>
      <c r="BT72" s="204">
        <f t="shared" si="106"/>
        <v>138970.3639026513</v>
      </c>
      <c r="BU72" s="204">
        <f t="shared" si="106"/>
        <v>141766.53849046418</v>
      </c>
      <c r="BV72" s="204">
        <f t="shared" si="106"/>
        <v>144562.71307827704</v>
      </c>
      <c r="BW72" s="204">
        <f t="shared" si="106"/>
        <v>147358.88766608993</v>
      </c>
      <c r="BX72" s="204">
        <f t="shared" si="106"/>
        <v>150155.06225390278</v>
      </c>
      <c r="BY72" s="204">
        <f t="shared" si="106"/>
        <v>152951.23684171564</v>
      </c>
      <c r="BZ72" s="204">
        <f t="shared" si="106"/>
        <v>155747.41142952853</v>
      </c>
      <c r="CA72" s="204">
        <f t="shared" si="106"/>
        <v>158543.58601734141</v>
      </c>
      <c r="CB72" s="204">
        <f t="shared" si="106"/>
        <v>161339.76060515427</v>
      </c>
      <c r="CC72" s="204">
        <f t="shared" si="106"/>
        <v>164135.93519296715</v>
      </c>
      <c r="CD72" s="204">
        <f t="shared" si="106"/>
        <v>166932.10978078001</v>
      </c>
      <c r="CE72" s="204">
        <f t="shared" si="106"/>
        <v>169728.2843685929</v>
      </c>
      <c r="CF72" s="204">
        <f t="shared" si="106"/>
        <v>172524.45895640575</v>
      </c>
      <c r="CG72" s="204">
        <f t="shared" si="106"/>
        <v>175320.63354421861</v>
      </c>
      <c r="CH72" s="204">
        <f t="shared" si="106"/>
        <v>178116.8081320315</v>
      </c>
      <c r="CI72" s="204">
        <f t="shared" si="106"/>
        <v>180912.98271984435</v>
      </c>
      <c r="CJ72" s="204">
        <f t="shared" si="106"/>
        <v>183709.15730765724</v>
      </c>
      <c r="CK72" s="204">
        <f t="shared" si="106"/>
        <v>186505.33189547012</v>
      </c>
      <c r="CL72" s="204">
        <f t="shared" si="106"/>
        <v>189301.50648328295</v>
      </c>
      <c r="CM72" s="204">
        <f t="shared" si="106"/>
        <v>192097.68107109587</v>
      </c>
      <c r="CN72" s="204">
        <f t="shared" si="106"/>
        <v>194893.85565890872</v>
      </c>
      <c r="CO72" s="204">
        <f t="shared" si="106"/>
        <v>197690.03024672158</v>
      </c>
      <c r="CP72" s="204">
        <f t="shared" si="106"/>
        <v>200486.20483453444</v>
      </c>
      <c r="CQ72" s="204">
        <f t="shared" si="106"/>
        <v>203282.37942234732</v>
      </c>
      <c r="CR72" s="204">
        <f t="shared" si="106"/>
        <v>206078.55401016021</v>
      </c>
      <c r="CS72" s="204">
        <f t="shared" si="106"/>
        <v>208874.7285979731</v>
      </c>
      <c r="CT72" s="204">
        <f t="shared" si="106"/>
        <v>211670.90318578595</v>
      </c>
      <c r="CU72" s="204">
        <f t="shared" si="106"/>
        <v>217958.89097969243</v>
      </c>
      <c r="CV72" s="204">
        <f t="shared" si="106"/>
        <v>227738.69197969243</v>
      </c>
      <c r="CW72" s="204">
        <f t="shared" si="106"/>
        <v>237518.49297969241</v>
      </c>
      <c r="CX72" s="204">
        <f t="shared" si="106"/>
        <v>247298.29397969239</v>
      </c>
      <c r="CY72" s="204">
        <f t="shared" si="106"/>
        <v>257078.0949796924</v>
      </c>
      <c r="CZ72" s="204">
        <f t="shared" si="106"/>
        <v>266857.89597969234</v>
      </c>
      <c r="DA72" s="204">
        <f t="shared" si="106"/>
        <v>276637.69697969238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110474.97408378727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0.12084765564089467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33.897798926472404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-15.339932091142193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3591.2807054130667</v>
      </c>
      <c r="E115" s="212">
        <f t="shared" si="109"/>
        <v>3591.2807054130667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-2267.222667558754</v>
      </c>
      <c r="E117" s="212">
        <f t="shared" si="109"/>
        <v>-2267.222667558754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-6.7112202898743485</v>
      </c>
      <c r="D119" s="212">
        <f t="shared" si="108"/>
        <v>-1250.0710048029785</v>
      </c>
      <c r="E119" s="212">
        <f t="shared" si="109"/>
        <v>-1250.0710048029785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83.091298827020296</v>
      </c>
      <c r="D120" s="212">
        <f t="shared" si="108"/>
        <v>146.10990524267527</v>
      </c>
      <c r="E120" s="212">
        <f t="shared" si="109"/>
        <v>146.10990524267527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2016-08-09T11:57:20Z</dcterms:modified>
  <cp:category/>
</cp:coreProperties>
</file>