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H83" i="1"/>
  <c r="B80" i="1"/>
  <c r="B82" i="1"/>
  <c r="B83" i="1"/>
  <c r="I83" i="1"/>
  <c r="B70" i="1"/>
  <c r="B29" i="1"/>
  <c r="C29" i="1"/>
  <c r="D29" i="1"/>
  <c r="R24" i="1"/>
  <c r="E39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1" i="1"/>
  <c r="B72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I9" i="12"/>
  <c r="C10" i="12"/>
  <c r="D10" i="12"/>
  <c r="E10" i="12"/>
  <c r="H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<sst xmlns="http://schemas.openxmlformats.org/spreadsheetml/2006/main" count="790" uniqueCount="145">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</sst>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0.0338186496371625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0.36257824346787</c:v>
                </c:pt>
                <c:pt idx="2" formatCode="0.0%">
                  <c:v>0.430271852820058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52168"/>
        <c:axId val="-2073348872"/>
      </c:barChart>
      <c:catAx>
        <c:axId val="-20733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4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3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52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0.00776631132531293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94744"/>
        <c:axId val="-2074001160"/>
      </c:barChart>
      <c:catAx>
        <c:axId val="-207399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00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00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9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0.242035151682897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0.00535213179983236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0.057372555545335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0.103270599981603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0.0011474511109067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489176"/>
        <c:axId val="-2083204760"/>
      </c:barChart>
      <c:catAx>
        <c:axId val="-207448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20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20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48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0.0298860278598565</c:v>
                </c:pt>
                <c:pt idx="2">
                  <c:v>0.0298860278598565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0.0118193330519206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0.0337357534824821</c:v>
                </c:pt>
                <c:pt idx="2">
                  <c:v>0.0337357534824821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1.096817222456733</c:v>
                </c:pt>
                <c:pt idx="2">
                  <c:v>1.096817222456733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409336"/>
        <c:axId val="-2074371688"/>
      </c:barChart>
      <c:catAx>
        <c:axId val="-208340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37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37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40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6375.559481743178</c:v>
                </c:pt>
                <c:pt idx="7">
                  <c:v>9108.770330435273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26921.92093730477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884.9999999999999</c:v>
                </c:pt>
                <c:pt idx="5">
                  <c:v>3776</c:v>
                </c:pt>
                <c:pt idx="6">
                  <c:v>10209.81403703463</c:v>
                </c:pt>
                <c:pt idx="7">
                  <c:v>31831.81654028974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  <c:pt idx="4">
                  <c:v>999.0</c:v>
                </c:pt>
                <c:pt idx="5">
                  <c:v>1649.411513568422</c:v>
                </c:pt>
                <c:pt idx="6">
                  <c:v>398.5275262687139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166456"/>
        <c:axId val="-20741674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66456"/>
        <c:axId val="-2074167448"/>
      </c:lineChart>
      <c:catAx>
        <c:axId val="-207416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16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16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16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351592"/>
        <c:axId val="-20743565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51592"/>
        <c:axId val="-2074356536"/>
      </c:lineChart>
      <c:catAx>
        <c:axId val="-207435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35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35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35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588104"/>
        <c:axId val="-20746103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88104"/>
        <c:axId val="-2074610312"/>
      </c:lineChart>
      <c:catAx>
        <c:axId val="-2074588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61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61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58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0.663329875015748</c:v>
                </c:pt>
                <c:pt idx="2">
                  <c:v>0.663329875015748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0.489786308621082</c:v>
                </c:pt>
                <c:pt idx="2">
                  <c:v>0.484400312211746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0.252099684229826</c:v>
                </c:pt>
                <c:pt idx="2">
                  <c:v>0.299166870001484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-0.343582493499749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806872"/>
        <c:axId val="-2074838936"/>
      </c:barChart>
      <c:catAx>
        <c:axId val="-207480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3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3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0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0.021428091021186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0.412847887008183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0.040429271162725</c:v>
                </c:pt>
                <c:pt idx="2">
                  <c:v>0.0687626133841499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0.11376253867723</c:v>
                </c:pt>
                <c:pt idx="2">
                  <c:v>0.0852591777732714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931560"/>
        <c:axId val="-2074935000"/>
      </c:barChart>
      <c:catAx>
        <c:axId val="-207493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3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93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3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0.347784775839078</c:v>
                </c:pt>
                <c:pt idx="2">
                  <c:v>0.392892674196015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0.0652374422021638</c:v>
                </c:pt>
                <c:pt idx="2">
                  <c:v>0.0264536662463277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010472"/>
        <c:axId val="-2075011496"/>
      </c:barChart>
      <c:catAx>
        <c:axId val="-207501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01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01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01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0.873389002173542</c:v>
                </c:pt>
                <c:pt idx="2">
                  <c:v>0.873389002173542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0.29886933467745</c:v>
                </c:pt>
                <c:pt idx="2">
                  <c:v>0.28705000162553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0.254102924321847</c:v>
                </c:pt>
                <c:pt idx="2">
                  <c:v>0.28705000162553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-0.696278035739412</c:v>
                </c:pt>
                <c:pt idx="2">
                  <c:v>-0.696278035739412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712920"/>
        <c:axId val="-2079358296"/>
      </c:barChart>
      <c:catAx>
        <c:axId val="-20797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35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3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97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0.021921920441557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0.0147005819431617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0.000598107704809639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0.211579078295465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0.415955152888707</c:v>
                </c:pt>
                <c:pt idx="2" formatCode="0.0%">
                  <c:v>0.311737015877132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43080"/>
        <c:axId val="-2073547032"/>
      </c:barChart>
      <c:catAx>
        <c:axId val="-20735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54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54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54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1787.941386162167</c:v>
                </c:pt>
                <c:pt idx="21">
                  <c:v>1787.941386162167</c:v>
                </c:pt>
                <c:pt idx="22">
                  <c:v>1787.941386162167</c:v>
                </c:pt>
                <c:pt idx="23">
                  <c:v>1787.941386162167</c:v>
                </c:pt>
                <c:pt idx="24">
                  <c:v>1787.941386162167</c:v>
                </c:pt>
                <c:pt idx="25">
                  <c:v>1787.941386162167</c:v>
                </c:pt>
                <c:pt idx="26">
                  <c:v>1787.941386162167</c:v>
                </c:pt>
                <c:pt idx="27">
                  <c:v>1787.941386162167</c:v>
                </c:pt>
                <c:pt idx="28">
                  <c:v>1787.941386162167</c:v>
                </c:pt>
                <c:pt idx="29">
                  <c:v>1787.941386162167</c:v>
                </c:pt>
                <c:pt idx="30">
                  <c:v>1787.941386162167</c:v>
                </c:pt>
                <c:pt idx="31">
                  <c:v>1787.941386162167</c:v>
                </c:pt>
                <c:pt idx="32">
                  <c:v>1787.941386162167</c:v>
                </c:pt>
                <c:pt idx="33">
                  <c:v>1787.941386162167</c:v>
                </c:pt>
                <c:pt idx="34">
                  <c:v>1787.941386162167</c:v>
                </c:pt>
                <c:pt idx="35">
                  <c:v>1787.941386162167</c:v>
                </c:pt>
                <c:pt idx="36">
                  <c:v>1787.941386162167</c:v>
                </c:pt>
                <c:pt idx="37">
                  <c:v>1787.941386162167</c:v>
                </c:pt>
                <c:pt idx="38">
                  <c:v>1787.941386162167</c:v>
                </c:pt>
                <c:pt idx="39">
                  <c:v>1787.941386162167</c:v>
                </c:pt>
                <c:pt idx="40">
                  <c:v>1787.941386162167</c:v>
                </c:pt>
                <c:pt idx="41">
                  <c:v>1787.941386162167</c:v>
                </c:pt>
                <c:pt idx="42">
                  <c:v>1787.941386162167</c:v>
                </c:pt>
                <c:pt idx="43">
                  <c:v>1787.941386162167</c:v>
                </c:pt>
                <c:pt idx="44">
                  <c:v>1787.941386162167</c:v>
                </c:pt>
                <c:pt idx="45">
                  <c:v>1787.941386162167</c:v>
                </c:pt>
                <c:pt idx="46">
                  <c:v>1787.941386162167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8201.111194226903</c:v>
                </c:pt>
                <c:pt idx="21">
                  <c:v>8201.111194226903</c:v>
                </c:pt>
                <c:pt idx="22">
                  <c:v>8201.111194226903</c:v>
                </c:pt>
                <c:pt idx="23">
                  <c:v>8201.111194226903</c:v>
                </c:pt>
                <c:pt idx="24">
                  <c:v>8201.111194226903</c:v>
                </c:pt>
                <c:pt idx="25">
                  <c:v>8201.111194226903</c:v>
                </c:pt>
                <c:pt idx="26">
                  <c:v>8201.111194226903</c:v>
                </c:pt>
                <c:pt idx="27">
                  <c:v>8201.111194226903</c:v>
                </c:pt>
                <c:pt idx="28">
                  <c:v>8201.111194226903</c:v>
                </c:pt>
                <c:pt idx="29">
                  <c:v>8201.111194226903</c:v>
                </c:pt>
                <c:pt idx="30">
                  <c:v>8201.111194226903</c:v>
                </c:pt>
                <c:pt idx="31">
                  <c:v>8201.111194226903</c:v>
                </c:pt>
                <c:pt idx="32">
                  <c:v>8201.111194226903</c:v>
                </c:pt>
                <c:pt idx="33">
                  <c:v>8201.111194226903</c:v>
                </c:pt>
                <c:pt idx="34">
                  <c:v>8201.111194226903</c:v>
                </c:pt>
                <c:pt idx="35">
                  <c:v>8201.111194226903</c:v>
                </c:pt>
                <c:pt idx="36">
                  <c:v>8201.111194226903</c:v>
                </c:pt>
                <c:pt idx="37">
                  <c:v>8201.111194226903</c:v>
                </c:pt>
                <c:pt idx="38">
                  <c:v>8201.111194226903</c:v>
                </c:pt>
                <c:pt idx="39">
                  <c:v>8201.111194226903</c:v>
                </c:pt>
                <c:pt idx="40">
                  <c:v>8201.111194226903</c:v>
                </c:pt>
                <c:pt idx="41">
                  <c:v>8201.111194226903</c:v>
                </c:pt>
                <c:pt idx="42">
                  <c:v>8201.111194226903</c:v>
                </c:pt>
                <c:pt idx="43">
                  <c:v>8201.111194226903</c:v>
                </c:pt>
                <c:pt idx="44">
                  <c:v>8201.111194226903</c:v>
                </c:pt>
                <c:pt idx="45">
                  <c:v>8201.111194226903</c:v>
                </c:pt>
                <c:pt idx="46">
                  <c:v>8201.111194226903</c:v>
                </c:pt>
                <c:pt idx="47">
                  <c:v>23431.74626921972</c:v>
                </c:pt>
                <c:pt idx="48">
                  <c:v>23431.74626921972</c:v>
                </c:pt>
                <c:pt idx="49">
                  <c:v>23431.74626921972</c:v>
                </c:pt>
                <c:pt idx="50">
                  <c:v>23431.74626921972</c:v>
                </c:pt>
                <c:pt idx="51">
                  <c:v>23431.74626921972</c:v>
                </c:pt>
                <c:pt idx="52">
                  <c:v>23431.74626921972</c:v>
                </c:pt>
                <c:pt idx="53">
                  <c:v>23431.74626921972</c:v>
                </c:pt>
                <c:pt idx="54">
                  <c:v>23431.74626921972</c:v>
                </c:pt>
                <c:pt idx="55">
                  <c:v>23431.74626921972</c:v>
                </c:pt>
                <c:pt idx="56">
                  <c:v>23431.74626921972</c:v>
                </c:pt>
                <c:pt idx="57">
                  <c:v>23431.74626921972</c:v>
                </c:pt>
                <c:pt idx="58">
                  <c:v>23431.74626921972</c:v>
                </c:pt>
                <c:pt idx="59">
                  <c:v>23431.74626921972</c:v>
                </c:pt>
                <c:pt idx="60">
                  <c:v>23431.74626921972</c:v>
                </c:pt>
                <c:pt idx="61">
                  <c:v>23431.74626921972</c:v>
                </c:pt>
                <c:pt idx="62">
                  <c:v>23431.74626921972</c:v>
                </c:pt>
                <c:pt idx="63">
                  <c:v>23431.74626921972</c:v>
                </c:pt>
                <c:pt idx="64">
                  <c:v>23431.74626921972</c:v>
                </c:pt>
                <c:pt idx="65">
                  <c:v>23431.74626921972</c:v>
                </c:pt>
                <c:pt idx="66">
                  <c:v>23431.74626921972</c:v>
                </c:pt>
                <c:pt idx="67">
                  <c:v>23431.74626921972</c:v>
                </c:pt>
                <c:pt idx="68">
                  <c:v>23431.74626921972</c:v>
                </c:pt>
                <c:pt idx="69">
                  <c:v>23431.74626921972</c:v>
                </c:pt>
                <c:pt idx="70">
                  <c:v>23431.74626921972</c:v>
                </c:pt>
                <c:pt idx="71">
                  <c:v>23431.74626921972</c:v>
                </c:pt>
                <c:pt idx="72">
                  <c:v>23431.74626921972</c:v>
                </c:pt>
                <c:pt idx="73">
                  <c:v>23431.74626921972</c:v>
                </c:pt>
                <c:pt idx="74">
                  <c:v>23431.74626921972</c:v>
                </c:pt>
                <c:pt idx="75">
                  <c:v>23431.74626921972</c:v>
                </c:pt>
                <c:pt idx="76">
                  <c:v>23431.74626921972</c:v>
                </c:pt>
                <c:pt idx="77">
                  <c:v>23431.74626921972</c:v>
                </c:pt>
                <c:pt idx="78">
                  <c:v>23431.74626921972</c:v>
                </c:pt>
                <c:pt idx="79">
                  <c:v>23431.74626921972</c:v>
                </c:pt>
                <c:pt idx="80">
                  <c:v>23431.74626921972</c:v>
                </c:pt>
                <c:pt idx="81">
                  <c:v>23431.74626921972</c:v>
                </c:pt>
                <c:pt idx="82">
                  <c:v>23431.74626921972</c:v>
                </c:pt>
                <c:pt idx="83">
                  <c:v>23431.74626921972</c:v>
                </c:pt>
                <c:pt idx="84">
                  <c:v>23431.74626921972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858072"/>
        <c:axId val="-20799256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58072"/>
        <c:axId val="-20799256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89420.73464533225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101097.7547295785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144886.5800455018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162402.1101718711</c:v>
                </c:pt>
                <c:pt idx="54">
                  <c:v>164314.067919336</c:v>
                </c:pt>
                <c:pt idx="55">
                  <c:v>166226.025666801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171961.8989091959</c:v>
                </c:pt>
                <c:pt idx="59">
                  <c:v>173873.8566566608</c:v>
                </c:pt>
                <c:pt idx="60">
                  <c:v>175785.8144041258</c:v>
                </c:pt>
                <c:pt idx="61">
                  <c:v>177697.7721515907</c:v>
                </c:pt>
                <c:pt idx="62">
                  <c:v>179609.7298990557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212113.0116059599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58072"/>
        <c:axId val="-2079925608"/>
      </c:scatterChart>
      <c:catAx>
        <c:axId val="-2079858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925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9925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8580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1547.426546726399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978.9369262418588</c:v>
                </c:pt>
                <c:pt idx="53">
                  <c:v>935.2069554353557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716.5571014028401</c:v>
                </c:pt>
                <c:pt idx="59">
                  <c:v>672.827130596337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497.9072473703245</c:v>
                </c:pt>
                <c:pt idx="64">
                  <c:v>454.1772765638211</c:v>
                </c:pt>
                <c:pt idx="65">
                  <c:v>410.4473057573182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2442.884185514397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3489.834550734853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4885.768371028794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6979.669101469705</c:v>
                </c:pt>
                <c:pt idx="31">
                  <c:v>7328.65255654319</c:v>
                </c:pt>
                <c:pt idx="32">
                  <c:v>7677.636011616676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17242.22838678433</c:v>
                </c:pt>
                <c:pt idx="74">
                  <c:v>16358.01154643641</c:v>
                </c:pt>
                <c:pt idx="75">
                  <c:v>15473.79470608849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12821.14418504476</c:v>
                </c:pt>
                <c:pt idx="79">
                  <c:v>11936.92734469684</c:v>
                </c:pt>
                <c:pt idx="80">
                  <c:v>11052.71050434893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7515.843142957268</c:v>
                </c:pt>
                <c:pt idx="85">
                  <c:v>6631.626302609354</c:v>
                </c:pt>
                <c:pt idx="86">
                  <c:v>5747.40946226144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2210.542100869789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692040"/>
        <c:axId val="-20750831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692040"/>
        <c:axId val="-2075083160"/>
      </c:lineChart>
      <c:catAx>
        <c:axId val="-2024692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50831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5083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4692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18.55786683533019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348.9834550734852</c:v>
                </c:pt>
                <c:pt idx="1">
                  <c:v>-884.216840347914</c:v>
                </c:pt>
                <c:pt idx="2">
                  <c:v>-884.216840347914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14728"/>
        <c:axId val="-20796808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788632"/>
        <c:axId val="-2079974696"/>
      </c:scatterChart>
      <c:valAx>
        <c:axId val="-208021472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680888"/>
        <c:crosses val="autoZero"/>
        <c:crossBetween val="midCat"/>
      </c:valAx>
      <c:valAx>
        <c:axId val="-2079680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214728"/>
        <c:crosses val="autoZero"/>
        <c:crossBetween val="midCat"/>
      </c:valAx>
      <c:valAx>
        <c:axId val="-20797886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9974696"/>
        <c:crosses val="autoZero"/>
        <c:crossBetween val="midCat"/>
      </c:valAx>
      <c:valAx>
        <c:axId val="-2079974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7886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1547.4265467264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978.9369262418587</c:v>
                </c:pt>
                <c:pt idx="53">
                  <c:v>935.2069554353556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716.5571014028399</c:v>
                </c:pt>
                <c:pt idx="59">
                  <c:v>672.8271305963367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497.9072473703243</c:v>
                </c:pt>
                <c:pt idx="64">
                  <c:v>454.1772765638211</c:v>
                </c:pt>
                <c:pt idx="65">
                  <c:v>410.447305757318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15736.86856517156</c:v>
                </c:pt>
                <c:pt idx="94">
                  <c:v>21940.36856517156</c:v>
                </c:pt>
                <c:pt idx="95">
                  <c:v>28143.86856517156</c:v>
                </c:pt>
                <c:pt idx="96">
                  <c:v>34347.36856517155</c:v>
                </c:pt>
                <c:pt idx="97">
                  <c:v>40550.86856517155</c:v>
                </c:pt>
                <c:pt idx="98">
                  <c:v>46754.36856517155</c:v>
                </c:pt>
                <c:pt idx="99">
                  <c:v>52957.86856517155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2442.884185514396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3489.834550734852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4885.768371028793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6979.669101469704</c:v>
                </c:pt>
                <c:pt idx="31">
                  <c:v>7328.65255654319</c:v>
                </c:pt>
                <c:pt idx="32">
                  <c:v>7677.636011616675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17242.22838678432</c:v>
                </c:pt>
                <c:pt idx="74">
                  <c:v>16358.01154643641</c:v>
                </c:pt>
                <c:pt idx="75">
                  <c:v>15473.7947060885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12821.14418504475</c:v>
                </c:pt>
                <c:pt idx="79">
                  <c:v>11936.92734469684</c:v>
                </c:pt>
                <c:pt idx="80">
                  <c:v>11052.71050434892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7515.84314295727</c:v>
                </c:pt>
                <c:pt idx="85">
                  <c:v>6631.626302609354</c:v>
                </c:pt>
                <c:pt idx="86">
                  <c:v>5747.409462261443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2210.542100869785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86936"/>
        <c:axId val="-20793960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52850.61807393988</c:v>
                </c:pt>
                <c:pt idx="12">
                  <c:v>53416.08733576191</c:v>
                </c:pt>
                <c:pt idx="13">
                  <c:v>53981.55659758394</c:v>
                </c:pt>
                <c:pt idx="14">
                  <c:v>54547.02585940597</c:v>
                </c:pt>
                <c:pt idx="15">
                  <c:v>55112.49512122801</c:v>
                </c:pt>
                <c:pt idx="16">
                  <c:v>55677.96438305005</c:v>
                </c:pt>
                <c:pt idx="17">
                  <c:v>56243.43364487208</c:v>
                </c:pt>
                <c:pt idx="18">
                  <c:v>56808.9029066941</c:v>
                </c:pt>
                <c:pt idx="19">
                  <c:v>57374.37216851615</c:v>
                </c:pt>
                <c:pt idx="20">
                  <c:v>57939.84143033817</c:v>
                </c:pt>
                <c:pt idx="21">
                  <c:v>58505.31069216022</c:v>
                </c:pt>
                <c:pt idx="22">
                  <c:v>59070.77995398224</c:v>
                </c:pt>
                <c:pt idx="23">
                  <c:v>59636.24921580428</c:v>
                </c:pt>
                <c:pt idx="24">
                  <c:v>60201.71847762632</c:v>
                </c:pt>
                <c:pt idx="25">
                  <c:v>60767.18773944833</c:v>
                </c:pt>
                <c:pt idx="26">
                  <c:v>61332.65700127039</c:v>
                </c:pt>
                <c:pt idx="27">
                  <c:v>61898.12626309241</c:v>
                </c:pt>
                <c:pt idx="28">
                  <c:v>62463.59552491445</c:v>
                </c:pt>
                <c:pt idx="29">
                  <c:v>63029.06478673648</c:v>
                </c:pt>
                <c:pt idx="30">
                  <c:v>63594.53404855851</c:v>
                </c:pt>
                <c:pt idx="31">
                  <c:v>64160.00331038055</c:v>
                </c:pt>
                <c:pt idx="32">
                  <c:v>64725.47257220258</c:v>
                </c:pt>
                <c:pt idx="33">
                  <c:v>65290.94183402461</c:v>
                </c:pt>
                <c:pt idx="34">
                  <c:v>67011.99305128993</c:v>
                </c:pt>
                <c:pt idx="35">
                  <c:v>69888.62622399852</c:v>
                </c:pt>
                <c:pt idx="36">
                  <c:v>72765.25939670712</c:v>
                </c:pt>
                <c:pt idx="37">
                  <c:v>75641.89256941574</c:v>
                </c:pt>
                <c:pt idx="38">
                  <c:v>78518.52574212432</c:v>
                </c:pt>
                <c:pt idx="39">
                  <c:v>81395.1589148329</c:v>
                </c:pt>
                <c:pt idx="40">
                  <c:v>84271.79208754153</c:v>
                </c:pt>
                <c:pt idx="41">
                  <c:v>87148.42526025013</c:v>
                </c:pt>
                <c:pt idx="42">
                  <c:v>90025.05843295872</c:v>
                </c:pt>
                <c:pt idx="43">
                  <c:v>92901.6916056673</c:v>
                </c:pt>
                <c:pt idx="44">
                  <c:v>95778.32477837592</c:v>
                </c:pt>
                <c:pt idx="45">
                  <c:v>98654.95795108452</c:v>
                </c:pt>
                <c:pt idx="46">
                  <c:v>101531.5911237931</c:v>
                </c:pt>
                <c:pt idx="47">
                  <c:v>104408.2242965017</c:v>
                </c:pt>
                <c:pt idx="48">
                  <c:v>107284.8574692103</c:v>
                </c:pt>
                <c:pt idx="49">
                  <c:v>110161.4906419189</c:v>
                </c:pt>
                <c:pt idx="50">
                  <c:v>113038.1238146275</c:v>
                </c:pt>
                <c:pt idx="51">
                  <c:v>115914.7569873361</c:v>
                </c:pt>
                <c:pt idx="52">
                  <c:v>118791.3901600447</c:v>
                </c:pt>
                <c:pt idx="53">
                  <c:v>121668.0233327533</c:v>
                </c:pt>
                <c:pt idx="54">
                  <c:v>124544.6565054619</c:v>
                </c:pt>
                <c:pt idx="55">
                  <c:v>127421.2896781705</c:v>
                </c:pt>
                <c:pt idx="56">
                  <c:v>130297.9228508791</c:v>
                </c:pt>
                <c:pt idx="57">
                  <c:v>133174.5560235877</c:v>
                </c:pt>
                <c:pt idx="58">
                  <c:v>136051.1891962963</c:v>
                </c:pt>
                <c:pt idx="59">
                  <c:v>138927.8223690049</c:v>
                </c:pt>
                <c:pt idx="60">
                  <c:v>141804.4555417135</c:v>
                </c:pt>
                <c:pt idx="61">
                  <c:v>144681.0887144221</c:v>
                </c:pt>
                <c:pt idx="62">
                  <c:v>147557.7218871307</c:v>
                </c:pt>
                <c:pt idx="63">
                  <c:v>150434.3550598393</c:v>
                </c:pt>
                <c:pt idx="64">
                  <c:v>153310.9882325479</c:v>
                </c:pt>
                <c:pt idx="65">
                  <c:v>156187.6214052565</c:v>
                </c:pt>
                <c:pt idx="66">
                  <c:v>159064.2545779651</c:v>
                </c:pt>
                <c:pt idx="67">
                  <c:v>160830.1024201874</c:v>
                </c:pt>
                <c:pt idx="68">
                  <c:v>162595.9502624097</c:v>
                </c:pt>
                <c:pt idx="69">
                  <c:v>164361.7981046319</c:v>
                </c:pt>
                <c:pt idx="70">
                  <c:v>166127.6459468542</c:v>
                </c:pt>
                <c:pt idx="71">
                  <c:v>167893.4937890765</c:v>
                </c:pt>
                <c:pt idx="72">
                  <c:v>169659.3416312988</c:v>
                </c:pt>
                <c:pt idx="73">
                  <c:v>171425.1894735211</c:v>
                </c:pt>
                <c:pt idx="74">
                  <c:v>173191.0373157433</c:v>
                </c:pt>
                <c:pt idx="75">
                  <c:v>174956.8851579656</c:v>
                </c:pt>
                <c:pt idx="76">
                  <c:v>176722.733000188</c:v>
                </c:pt>
                <c:pt idx="77">
                  <c:v>178488.5808424102</c:v>
                </c:pt>
                <c:pt idx="78">
                  <c:v>180254.4286846324</c:v>
                </c:pt>
                <c:pt idx="79">
                  <c:v>182020.2765268547</c:v>
                </c:pt>
                <c:pt idx="80">
                  <c:v>183786.124369077</c:v>
                </c:pt>
                <c:pt idx="81">
                  <c:v>185551.9722112993</c:v>
                </c:pt>
                <c:pt idx="82">
                  <c:v>187317.8200535216</c:v>
                </c:pt>
                <c:pt idx="83">
                  <c:v>189083.6678957439</c:v>
                </c:pt>
                <c:pt idx="84">
                  <c:v>190849.5157379661</c:v>
                </c:pt>
                <c:pt idx="85">
                  <c:v>192615.3635801885</c:v>
                </c:pt>
                <c:pt idx="86">
                  <c:v>194381.2114224107</c:v>
                </c:pt>
                <c:pt idx="87">
                  <c:v>196147.059264633</c:v>
                </c:pt>
                <c:pt idx="88">
                  <c:v>197912.9071068553</c:v>
                </c:pt>
                <c:pt idx="89">
                  <c:v>199678.7549490776</c:v>
                </c:pt>
                <c:pt idx="90">
                  <c:v>201444.6027912998</c:v>
                </c:pt>
                <c:pt idx="91">
                  <c:v>203210.4506335222</c:v>
                </c:pt>
                <c:pt idx="92">
                  <c:v>204976.2984757444</c:v>
                </c:pt>
                <c:pt idx="93">
                  <c:v>211313.0378968556</c:v>
                </c:pt>
                <c:pt idx="94">
                  <c:v>222220.6688968556</c:v>
                </c:pt>
                <c:pt idx="95">
                  <c:v>233128.2998968556</c:v>
                </c:pt>
                <c:pt idx="96">
                  <c:v>244035.9308968556</c:v>
                </c:pt>
                <c:pt idx="97">
                  <c:v>254943.5618968555</c:v>
                </c:pt>
                <c:pt idx="98">
                  <c:v>265851.1928968556</c:v>
                </c:pt>
                <c:pt idx="99">
                  <c:v>276758.8238968556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86936"/>
        <c:axId val="-2079396024"/>
      </c:lineChart>
      <c:catAx>
        <c:axId val="-207938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396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9396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9386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0.201549251832152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0.0196710936756023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0.00304926618984635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0.0043541014913778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0.0335528240957249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0.000544367352585508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0.225122206296769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0.309640086640946</c:v>
                </c:pt>
                <c:pt idx="2" formatCode="0.0%">
                  <c:v>0.125558501866155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83864"/>
        <c:axId val="-2073689784"/>
      </c:barChart>
      <c:catAx>
        <c:axId val="-207368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8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8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8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0.277562595943476</c:v>
                </c:pt>
                <c:pt idx="2" formatCode="0.0%">
                  <c:v>0.313551462775948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49656"/>
        <c:axId val="-2073853912"/>
      </c:barChart>
      <c:catAx>
        <c:axId val="-207384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5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5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84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0.0497490469909787</c:v>
                </c:pt>
                <c:pt idx="1">
                  <c:v>0.463998970025215</c:v>
                </c:pt>
                <c:pt idx="2">
                  <c:v>0.401762704645498</c:v>
                </c:pt>
                <c:pt idx="3">
                  <c:v>0.805576689618539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919464"/>
        <c:axId val="-2082916152"/>
      </c:barChart>
      <c:catAx>
        <c:axId val="-2082919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1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91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1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0.135387431968873</c:v>
                </c:pt>
                <c:pt idx="1">
                  <c:v>0.557005914756721</c:v>
                </c:pt>
                <c:pt idx="2">
                  <c:v>0.280906252189099</c:v>
                </c:pt>
                <c:pt idx="3">
                  <c:v>0.280906252189099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91224"/>
        <c:axId val="-2073907144"/>
      </c:barChart>
      <c:catAx>
        <c:axId val="-20738912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0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90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91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0.0682646407845803</c:v>
                </c:pt>
                <c:pt idx="1">
                  <c:v>0.0293158386674745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0.0792849075180086</c:v>
                </c:pt>
                <c:pt idx="1">
                  <c:v>0.0340484258153247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0.320715641341565</c:v>
                </c:pt>
                <c:pt idx="1">
                  <c:v>0.137729399754326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0.137390505237686</c:v>
                </c:pt>
                <c:pt idx="1">
                  <c:v>0.0590015246502343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0.0587507467833727</c:v>
                </c:pt>
                <c:pt idx="3">
                  <c:v>0.0289369349828552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0.00119621540961928</c:v>
                </c:pt>
                <c:pt idx="3">
                  <c:v>0.00119621540961928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0.211579078295465</c:v>
                </c:pt>
                <c:pt idx="1">
                  <c:v>0.211579078295465</c:v>
                </c:pt>
                <c:pt idx="2">
                  <c:v>0.211579078295465</c:v>
                </c:pt>
                <c:pt idx="3">
                  <c:v>0.211579078295465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0.309184654327121</c:v>
                </c:pt>
                <c:pt idx="2">
                  <c:v>0.52855015933891</c:v>
                </c:pt>
                <c:pt idx="3">
                  <c:v>0.468015577615143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017064"/>
        <c:axId val="-2083019304"/>
      </c:barChart>
      <c:catAx>
        <c:axId val="-20830170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19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01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1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0.0490426436966109</c:v>
                </c:pt>
                <c:pt idx="1">
                  <c:v>0.048624033994903</c:v>
                </c:pt>
                <c:pt idx="2">
                  <c:v>0.0225799910507028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0.0462230375589982</c:v>
                </c:pt>
                <c:pt idx="1">
                  <c:v>0.0458284949628791</c:v>
                </c:pt>
                <c:pt idx="2">
                  <c:v>0.021281800811456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0.32880771661502</c:v>
                </c:pt>
                <c:pt idx="1">
                  <c:v>0.326001136671594</c:v>
                </c:pt>
                <c:pt idx="2">
                  <c:v>0.151388154041994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0.115341918443541</c:v>
                </c:pt>
                <c:pt idx="1">
                  <c:v>0.114357402878419</c:v>
                </c:pt>
                <c:pt idx="2">
                  <c:v>0.0531052017166448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0.0527185310506142</c:v>
                </c:pt>
                <c:pt idx="3">
                  <c:v>0.025965843651795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0.0121970647593854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0.0174164059655112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0.00108873470517102</c:v>
                </c:pt>
                <c:pt idx="3">
                  <c:v>0.00108873470517102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0.225122206296769</c:v>
                </c:pt>
                <c:pt idx="1">
                  <c:v>0.225122206296769</c:v>
                </c:pt>
                <c:pt idx="2">
                  <c:v>0.225122206296769</c:v>
                </c:pt>
                <c:pt idx="3">
                  <c:v>0.225122206296769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0.19932988074305</c:v>
                </c:pt>
                <c:pt idx="3">
                  <c:v>0.302904126721571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30136"/>
        <c:axId val="-2083140536"/>
      </c:barChart>
      <c:catAx>
        <c:axId val="-208313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40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14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3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325144"/>
        <c:axId val="-2083322152"/>
      </c:barChart>
      <c:catAx>
        <c:axId val="-20833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2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2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2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N31" sqref="N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 t="shared" ref="AC6:AC29" si="7">$M6*AB6*4</f>
        <v>6.3818719800747201E-3</v>
      </c>
      <c r="AD6" s="156">
        <f>Poor!AD6</f>
        <v>0.33</v>
      </c>
      <c r="AE6" s="121">
        <f t="shared" ref="AE6:AE29" si="8"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1.3085786698318804E-2</v>
      </c>
      <c r="AJ8" s="120">
        <f t="shared" si="14"/>
        <v>2.6171573396637608E-2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4.5128183732876713E-2</v>
      </c>
      <c r="AJ10" s="120">
        <f t="shared" si="14"/>
        <v>9.0256367465753426E-2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1351.8315155319069</v>
      </c>
      <c r="S12" s="223">
        <f>IF($B$81=0,0,(SUMIF($N$6:$N$28,$U12,L$6:L$28)+SUMIF($N$91:$N$118,$U12,L$91:L$118))*$I$83*Poor!$B$81/$B$81)</f>
        <v>999</v>
      </c>
      <c r="T12" s="223">
        <f>IF($B$81=0,0,(SUMIF($N$6:$N$28,$U12,M$6:M$28)+SUMIF($N$91:$N$118,$U12,M$91:M$118))*$I$83*Poor!$B$81/$B$81)</f>
        <v>999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41343.513850017487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42780.454421677787</v>
      </c>
      <c r="T23" s="179">
        <f>SUM(T7:T22)</f>
        <v>42741.361913610323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0.31355146277594825</v>
      </c>
      <c r="J30" s="232">
        <f>IF(I$32&lt;=1,I30,1-SUM(J6:J29))</f>
        <v>0.31355146277594825</v>
      </c>
      <c r="K30" s="22">
        <f t="shared" si="4"/>
        <v>0.57640191780821914</v>
      </c>
      <c r="L30" s="22">
        <f>IF(L124=L119,0,IF(K30="",0,(L119-L124)/(B119-B124)*K30))</f>
        <v>0.27756259594347615</v>
      </c>
      <c r="M30" s="175">
        <f t="shared" si="6"/>
        <v>0.31355146277594825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4102.5975480455818</v>
      </c>
      <c r="T30" s="235">
        <f t="shared" si="24"/>
        <v>4141.690056113046</v>
      </c>
      <c r="U30" s="56"/>
      <c r="V30" s="56"/>
      <c r="W30" s="110"/>
      <c r="X30" s="118"/>
      <c r="Y30" s="183">
        <f>M30*4</f>
        <v>1.254205851103793</v>
      </c>
      <c r="Z30" s="122">
        <f>IF($Y30=0,0,AA30/($Y$30))</f>
        <v>0.10794673924517412</v>
      </c>
      <c r="AA30" s="187">
        <f>IF(AA79*4/$I$83+SUM(AA6:AA29)&lt;1,AA79*4/$I$83,1-SUM(AA6:AA29))</f>
        <v>0.13538743196887282</v>
      </c>
      <c r="AB30" s="122">
        <f>IF($Y30=0,0,AC30/($Y$30))</f>
        <v>0.44411044189158855</v>
      </c>
      <c r="AC30" s="187">
        <f>IF(AC79*4/$I$83+SUM(AC6:AC29)&lt;1,AC79*4/$I$83,1-SUM(AC6:AC29))</f>
        <v>0.55700591475672145</v>
      </c>
      <c r="AD30" s="122">
        <f>IF($Y30=0,0,AE30/($Y$30))</f>
        <v>0.22397140943161861</v>
      </c>
      <c r="AE30" s="187">
        <f>IF(AE79*4/$I$83+SUM(AE6:AE29)&lt;1,AE79*4/$I$83,1-SUM(AE6:AE29))</f>
        <v>0.28090625218909931</v>
      </c>
      <c r="AF30" s="122">
        <f>IF($Y30=0,0,AG30/($Y$30))</f>
        <v>0.22397140943161861</v>
      </c>
      <c r="AG30" s="187">
        <f>IF(AG79*4/$I$83+SUM(AG6:AG29)&lt;1,AG79*4/$I$83,1-SUM(AG6:AG29))</f>
        <v>0.28090625218909931</v>
      </c>
      <c r="AH30" s="123">
        <f t="shared" si="12"/>
        <v>1</v>
      </c>
      <c r="AI30" s="183">
        <f t="shared" si="13"/>
        <v>0.3135514627759482</v>
      </c>
      <c r="AJ30" s="120">
        <f t="shared" si="14"/>
        <v>0.34619667336279714</v>
      </c>
      <c r="AK30" s="119">
        <f t="shared" si="15"/>
        <v>0.28090625218909931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0.15277553001951238</v>
      </c>
      <c r="K31" s="22" t="str">
        <f t="shared" si="4"/>
        <v/>
      </c>
      <c r="L31" s="22">
        <f>(1-SUM(L6:L30))</f>
        <v>0.18557653928713225</v>
      </c>
      <c r="M31" s="242">
        <f t="shared" si="6"/>
        <v>0.15277553001951238</v>
      </c>
      <c r="N31" s="167">
        <f>M31*I83</f>
        <v>3313.3520448904369</v>
      </c>
      <c r="P31" s="22"/>
      <c r="Q31" s="239" t="s">
        <v>142</v>
      </c>
      <c r="R31" s="235">
        <f t="shared" si="24"/>
        <v>15216.436490938868</v>
      </c>
      <c r="S31" s="235">
        <f t="shared" si="24"/>
        <v>24721.130881378922</v>
      </c>
      <c r="T31" s="235">
        <f>IF(T25&gt;T$23,T25-T$23,0)</f>
        <v>24760.223389446386</v>
      </c>
      <c r="U31" s="243"/>
      <c r="V31" s="56"/>
      <c r="W31" s="129" t="s">
        <v>84</v>
      </c>
      <c r="X31" s="130"/>
      <c r="Y31" s="121">
        <f>M31*4</f>
        <v>0.61110212007804954</v>
      </c>
      <c r="Z31" s="131"/>
      <c r="AA31" s="132">
        <f>1-AA32+IF($Y32&lt;0,$Y32/4,0)</f>
        <v>0</v>
      </c>
      <c r="AB31" s="131"/>
      <c r="AC31" s="133">
        <f>1-AC32+IF($Y32&lt;0,$Y32/4,0)</f>
        <v>4.2295815292267669E-2</v>
      </c>
      <c r="AD31" s="134"/>
      <c r="AE31" s="133">
        <f>1-AE32+IF($Y32&lt;0,$Y32/4,0)</f>
        <v>0.27495499937296575</v>
      </c>
      <c r="AF31" s="134"/>
      <c r="AG31" s="133">
        <f>1-AG32+IF($Y32&lt;0,$Y32/4,0)</f>
        <v>0.31733461799064955</v>
      </c>
      <c r="AH31" s="123"/>
      <c r="AI31" s="182">
        <f>SUM(AA31,AC31,AE31,AG31)/4</f>
        <v>0.15864635816397074</v>
      </c>
      <c r="AJ31" s="135">
        <f t="shared" si="14"/>
        <v>2.1147907646133834E-2</v>
      </c>
      <c r="AK31" s="136">
        <f t="shared" si="15"/>
        <v>0.29614480868180765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0.84722446998048762</v>
      </c>
      <c r="J32" s="17"/>
      <c r="L32" s="22">
        <f>SUM(L6:L30)</f>
        <v>0.81442346071286775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65643.530881378916</v>
      </c>
      <c r="T32" s="235">
        <f t="shared" si="24"/>
        <v>65682.62338944638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1</v>
      </c>
      <c r="AB32" s="137"/>
      <c r="AC32" s="139">
        <f>SUM(AC6:AC30)</f>
        <v>0.95770418470773233</v>
      </c>
      <c r="AD32" s="137"/>
      <c r="AE32" s="139">
        <f>SUM(AE6:AE30)</f>
        <v>0.72504500062703425</v>
      </c>
      <c r="AF32" s="137"/>
      <c r="AG32" s="139">
        <f>SUM(AG6:AG30)</f>
        <v>0.68266538200935045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5.6576472319200137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16494.826666666671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</v>
      </c>
      <c r="J38" s="38">
        <f t="shared" ref="J38:J64" si="32">J92*I$83</f>
        <v>707.99999999999989</v>
      </c>
      <c r="K38" s="40">
        <f t="shared" ref="K38:K64" si="33">(B38/B$65)</f>
        <v>3.1658927817644573E-2</v>
      </c>
      <c r="L38" s="22">
        <f t="shared" ref="L38:L64" si="34">(K38*H38)</f>
        <v>2.9886027859856477E-2</v>
      </c>
      <c r="M38" s="24">
        <f t="shared" ref="M38:M64" si="35">J38/B$65</f>
        <v>2.9886027859856473E-2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707.99999999999989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707.99999999999989</v>
      </c>
      <c r="AJ38" s="148">
        <f t="shared" ref="AJ38:AJ64" si="38">(AA38+AC38)</f>
        <v>707.99999999999989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1.1819333051920643E-2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799.2</v>
      </c>
      <c r="J44" s="38">
        <f t="shared" si="32"/>
        <v>799.2</v>
      </c>
      <c r="K44" s="40">
        <f t="shared" si="33"/>
        <v>3.0392570704938792E-2</v>
      </c>
      <c r="L44" s="22">
        <f t="shared" si="34"/>
        <v>3.3735753482482062E-2</v>
      </c>
      <c r="M44" s="24">
        <f t="shared" si="35"/>
        <v>3.3735753482482062E-2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199.8</v>
      </c>
      <c r="AB44" s="156">
        <f>Poor!AB44</f>
        <v>0.25</v>
      </c>
      <c r="AC44" s="147">
        <f t="shared" si="41"/>
        <v>199.8</v>
      </c>
      <c r="AD44" s="156">
        <f>Poor!AD44</f>
        <v>0.25</v>
      </c>
      <c r="AE44" s="147">
        <f t="shared" si="42"/>
        <v>199.8</v>
      </c>
      <c r="AF44" s="122">
        <f t="shared" si="29"/>
        <v>0.25</v>
      </c>
      <c r="AG44" s="147">
        <f t="shared" si="36"/>
        <v>199.8</v>
      </c>
      <c r="AH44" s="123">
        <f t="shared" si="37"/>
        <v>1</v>
      </c>
      <c r="AI44" s="112">
        <f t="shared" si="37"/>
        <v>799.2</v>
      </c>
      <c r="AJ44" s="148">
        <f t="shared" si="38"/>
        <v>399.6</v>
      </c>
      <c r="AK44" s="147">
        <f t="shared" si="39"/>
        <v>399.6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0.92950612072604477</v>
      </c>
      <c r="L47" s="22">
        <f t="shared" si="34"/>
        <v>1.0968172224567327</v>
      </c>
      <c r="M47" s="24">
        <f t="shared" si="35"/>
        <v>1.096817222456733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27490.799999999999</v>
      </c>
      <c r="J65" s="39">
        <f>SUM(J37:J64)</f>
        <v>27490.800000000003</v>
      </c>
      <c r="K65" s="40">
        <f>SUM(K37:K64)</f>
        <v>1</v>
      </c>
      <c r="L65" s="22">
        <f>SUM(L37:L64)</f>
        <v>1.172258336850992</v>
      </c>
      <c r="M65" s="24">
        <f>SUM(M37:M64)</f>
        <v>1.1604390037990715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6695.7000000000007</v>
      </c>
      <c r="AB65" s="137"/>
      <c r="AC65" s="153">
        <f>SUM(AC37:AC64)</f>
        <v>7403.7000000000007</v>
      </c>
      <c r="AD65" s="137"/>
      <c r="AE65" s="153">
        <f>SUM(AE37:AE64)</f>
        <v>6695.7000000000007</v>
      </c>
      <c r="AF65" s="137"/>
      <c r="AG65" s="153">
        <f>SUM(AG37:AG64)</f>
        <v>6695.7000000000007</v>
      </c>
      <c r="AH65" s="137"/>
      <c r="AI65" s="153">
        <f>SUM(AI37:AI64)</f>
        <v>27490.800000000003</v>
      </c>
      <c r="AJ65" s="153">
        <f>SUM(AJ37:AJ64)</f>
        <v>14099.400000000001</v>
      </c>
      <c r="AK65" s="153">
        <f>SUM(AK37:AK64)</f>
        <v>13391.400000000001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20690.585461491202</v>
      </c>
      <c r="J70" s="51">
        <f t="shared" ref="J70:J77" si="44">J124*I$83</f>
        <v>20690.585461491202</v>
      </c>
      <c r="K70" s="40">
        <f>B70/B$76</f>
        <v>0.62384928726681554</v>
      </c>
      <c r="L70" s="22">
        <f t="shared" ref="L70:L74" si="45">(L124*G$37*F$9/F$7)/B$130</f>
        <v>0.87338900217354165</v>
      </c>
      <c r="M70" s="24">
        <f>J70/B$76</f>
        <v>0.87338900217354165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5172.6463653728006</v>
      </c>
      <c r="AB70" s="156">
        <f>Poor!AB70</f>
        <v>0.25</v>
      </c>
      <c r="AC70" s="147">
        <f>$J70*AB70</f>
        <v>5172.6463653728006</v>
      </c>
      <c r="AD70" s="156">
        <f>Poor!AD70</f>
        <v>0.25</v>
      </c>
      <c r="AE70" s="147">
        <f>$J70*AD70</f>
        <v>5172.6463653728006</v>
      </c>
      <c r="AF70" s="156">
        <f>Poor!AF70</f>
        <v>0.25</v>
      </c>
      <c r="AG70" s="147">
        <f>$J70*AF70</f>
        <v>5172.6463653728006</v>
      </c>
      <c r="AH70" s="155">
        <f>SUM(Z70,AB70,AD70,AF70)</f>
        <v>1</v>
      </c>
      <c r="AI70" s="147">
        <f>SUM(AA70,AC70,AE70,AG70)</f>
        <v>20690.585461491202</v>
      </c>
      <c r="AJ70" s="148">
        <f>(AA70+AC70)</f>
        <v>10345.292730745601</v>
      </c>
      <c r="AK70" s="147">
        <f>(AE70+AG70)</f>
        <v>10345.292730745601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6800.2145385088006</v>
      </c>
      <c r="J71" s="51">
        <f t="shared" si="44"/>
        <v>6800.2145385088006</v>
      </c>
      <c r="K71" s="40">
        <f t="shared" ref="K71:K72" si="47">B71/B$76</f>
        <v>0.59006613198255242</v>
      </c>
      <c r="L71" s="22">
        <f t="shared" si="45"/>
        <v>0.29886933467745036</v>
      </c>
      <c r="M71" s="24">
        <f t="shared" ref="M71:M72" si="48">J71/B$76</f>
        <v>0.28705000162552979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6800.2145385088006</v>
      </c>
      <c r="J74" s="51">
        <f t="shared" si="44"/>
        <v>6800.2145385088006</v>
      </c>
      <c r="K74" s="40">
        <f>B74/B$76</f>
        <v>0.31980864210911175</v>
      </c>
      <c r="L74" s="22">
        <f t="shared" si="45"/>
        <v>0.25410292432184667</v>
      </c>
      <c r="M74" s="24">
        <f>J74/B$76</f>
        <v>0.28705000162552979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734.06098559965153</v>
      </c>
      <c r="AB74" s="156"/>
      <c r="AC74" s="147">
        <f>AC30*$I$83/4</f>
        <v>3020.0462836547485</v>
      </c>
      <c r="AD74" s="156"/>
      <c r="AE74" s="147">
        <f>AE30*$I$83/4</f>
        <v>1523.0536346272002</v>
      </c>
      <c r="AF74" s="156"/>
      <c r="AG74" s="147">
        <f>AG30*$I$83/4</f>
        <v>1523.0536346272002</v>
      </c>
      <c r="AH74" s="155"/>
      <c r="AI74" s="147">
        <f>SUM(AA74,AC74,AE74,AG74)</f>
        <v>6800.2145385088006</v>
      </c>
      <c r="AJ74" s="148">
        <f>(AA74+AC74)</f>
        <v>3754.1072692544003</v>
      </c>
      <c r="AK74" s="147">
        <f>(AE74+AG74)</f>
        <v>3046.1072692544003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788.99264902754862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27490.800000000003</v>
      </c>
      <c r="J76" s="51">
        <f t="shared" si="44"/>
        <v>27490.800000000003</v>
      </c>
      <c r="K76" s="40">
        <f>SUM(K70:K75)</f>
        <v>2.7048511191887878</v>
      </c>
      <c r="L76" s="22">
        <f>SUM(L70:L75)</f>
        <v>1.4263612611728387</v>
      </c>
      <c r="M76" s="24">
        <f>SUM(M70:M75)</f>
        <v>1.4474890054246012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6695.7000000000007</v>
      </c>
      <c r="AB76" s="137"/>
      <c r="AC76" s="153">
        <f>AC65</f>
        <v>7403.7000000000007</v>
      </c>
      <c r="AD76" s="137"/>
      <c r="AE76" s="153">
        <f>AE65</f>
        <v>6695.7000000000007</v>
      </c>
      <c r="AF76" s="137"/>
      <c r="AG76" s="153">
        <f>AG65</f>
        <v>6695.7000000000007</v>
      </c>
      <c r="AH76" s="137"/>
      <c r="AI76" s="153">
        <f>SUM(AA76,AC76,AE76,AG76)</f>
        <v>27490.800000000003</v>
      </c>
      <c r="AJ76" s="154">
        <f>SUM(AA76,AC76)</f>
        <v>14099.400000000001</v>
      </c>
      <c r="AK76" s="154">
        <f>SUM(AE76,AG76)</f>
        <v>13391.400000000001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44"/>
        <v>16494.826666666671</v>
      </c>
      <c r="K77" s="40"/>
      <c r="L77" s="22">
        <f>-(L131*G$37*F$9/F$7)/B$130</f>
        <v>-0.69627803573941205</v>
      </c>
      <c r="M77" s="24">
        <f>-J77/B$76</f>
        <v>-0.69627803573941205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229.3248893835364</v>
      </c>
      <c r="AD77" s="112"/>
      <c r="AE77" s="111">
        <f>AE31*$I$83/4</f>
        <v>1490.7863669478184</v>
      </c>
      <c r="AF77" s="112"/>
      <c r="AG77" s="111">
        <f>AG31*$I$83/4</f>
        <v>1720.5656319758061</v>
      </c>
      <c r="AH77" s="110"/>
      <c r="AI77" s="154">
        <f>SUM(AA77,AC77,AE77,AG77)</f>
        <v>3440.6768883071609</v>
      </c>
      <c r="AJ77" s="153">
        <f>SUM(AA77,AC77)</f>
        <v>229.3248893835364</v>
      </c>
      <c r="AK77" s="160">
        <f>SUM(AE77,AG77)</f>
        <v>3211.3519989236247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788.99264902754862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1523.0536346272002</v>
      </c>
      <c r="AB79" s="112"/>
      <c r="AC79" s="112">
        <f>AA79-AA74+AC65-AC70</f>
        <v>3020.0462836547485</v>
      </c>
      <c r="AD79" s="112"/>
      <c r="AE79" s="112">
        <f>AC79-AC74+AE65-AE70</f>
        <v>1523.0536346272002</v>
      </c>
      <c r="AF79" s="112"/>
      <c r="AG79" s="112">
        <f>AE79-AE74+AG65-AG70</f>
        <v>1523.0536346272002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0.57212121212121214</v>
      </c>
      <c r="I92" s="22">
        <f t="shared" si="54"/>
        <v>3.2645210586848904E-2</v>
      </c>
      <c r="J92" s="24">
        <f t="shared" si="55"/>
        <v>3.2645210586848904E-2</v>
      </c>
      <c r="K92" s="22">
        <f t="shared" si="56"/>
        <v>5.7059954945233783E-2</v>
      </c>
      <c r="L92" s="22">
        <f t="shared" si="57"/>
        <v>3.2645210586848904E-2</v>
      </c>
      <c r="M92" s="228">
        <f t="shared" si="49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1.2910535260335724E-2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0.67272727272727284</v>
      </c>
      <c r="I98" s="22">
        <f t="shared" si="54"/>
        <v>3.6850356357358262E-2</v>
      </c>
      <c r="J98" s="24">
        <f t="shared" si="55"/>
        <v>3.6850356357358262E-2</v>
      </c>
      <c r="K98" s="22">
        <f t="shared" si="56"/>
        <v>5.4777556747424433E-2</v>
      </c>
      <c r="L98" s="22">
        <f t="shared" si="57"/>
        <v>3.6850356357358262E-2</v>
      </c>
      <c r="M98" s="229">
        <f t="shared" si="49"/>
        <v>3.6850356357358262E-2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1.2675747954815622</v>
      </c>
      <c r="J119" s="24">
        <f>SUM(J91:J118)</f>
        <v>1.2675747954815622</v>
      </c>
      <c r="K119" s="22">
        <f>SUM(K91:K118)</f>
        <v>1.8023337768701178</v>
      </c>
      <c r="L119" s="22">
        <f>SUM(L91:L118)</f>
        <v>1.2804853307418977</v>
      </c>
      <c r="M119" s="57">
        <f t="shared" si="49"/>
        <v>1.2675747954815622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66"/>
        <v>0.9540233327056139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0.31355146277594825</v>
      </c>
      <c r="J125" s="238">
        <f>IF(SUMPRODUCT($B$124:$B125,$H$124:$H125)&lt;J$119,($B125*$H125),IF(SUMPRODUCT($B$124:$B124,$H$124:$H124)&lt;J$119,J$119-SUMPRODUCT($B$124:$B124,$H$124:$H124),0))</f>
        <v>0.31355146277594825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0.32646199803628384</v>
      </c>
      <c r="M125" s="241">
        <f t="shared" si="66"/>
        <v>0.31355146277594825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0.31355146277594825</v>
      </c>
      <c r="J128" s="229">
        <f>(J30)</f>
        <v>0.31355146277594825</v>
      </c>
      <c r="K128" s="29">
        <f>(B128)</f>
        <v>0.57640191780821914</v>
      </c>
      <c r="L128" s="29">
        <f>IF(L124=L119,0,(L119-L124)/(B119-B124)*K128)</f>
        <v>0.27756259594347615</v>
      </c>
      <c r="M128" s="241">
        <f t="shared" si="66"/>
        <v>0.31355146277594825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1.2675747954815622</v>
      </c>
      <c r="J130" s="229">
        <f>(J119)</f>
        <v>1.2675747954815622</v>
      </c>
      <c r="K130" s="29">
        <f>(B130)</f>
        <v>1.8023337768701178</v>
      </c>
      <c r="L130" s="29">
        <f>(L119)</f>
        <v>1.2804853307418977</v>
      </c>
      <c r="M130" s="241">
        <f t="shared" si="66"/>
        <v>1.2675747954815622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0.76056086176116455</v>
      </c>
      <c r="K131" s="29"/>
      <c r="L131" s="29">
        <f>IF(I131&lt;SUM(L126:L127),0,I131-(SUM(L126:L127)))</f>
        <v>0.76056086176116455</v>
      </c>
      <c r="M131" s="238">
        <f>IF(I131&lt;SUM(M126:M127),0,I131-(SUM(M126:M127)))</f>
        <v>0.76056086176116455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 t="shared" ref="AC6:AC29" si="7">$M6*AB6*4</f>
        <v>7.6582463760896625E-3</v>
      </c>
      <c r="AD6" s="116">
        <v>0.33</v>
      </c>
      <c r="AE6" s="121">
        <f t="shared" ref="AE6:AE29" si="8"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9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2.2524254047322535E-2</v>
      </c>
      <c r="AH7" s="123">
        <f t="shared" ref="AH7:AH30" si="12">SUM(Z7,AB7,AD7,AF7)</f>
        <v>1</v>
      </c>
      <c r="AI7" s="183">
        <f t="shared" ref="AI7:AI30" si="13">SUM(AA7,AC7,AE7,AG7)/4</f>
        <v>5.6310635118306338E-3</v>
      </c>
      <c r="AJ7" s="120">
        <f t="shared" ref="AJ7:AJ31" si="14">(AA7+AC7)/2</f>
        <v>0</v>
      </c>
      <c r="AK7" s="119">
        <f t="shared" ref="AK7:AK31" si="15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1.0468629358655043E-2</v>
      </c>
      <c r="AJ8" s="120">
        <f t="shared" si="14"/>
        <v>2.0937258717310087E-2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3.6102546986301366E-2</v>
      </c>
      <c r="AJ10" s="120">
        <f t="shared" si="14"/>
        <v>7.2205093972602732E-2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1787.9413861621665</v>
      </c>
      <c r="S12" s="223">
        <f>IF($B$81=0,0,(SUMIF($N$6:$N$28,$U12,L$6:L$28)+SUMIF($N$91:$N$118,$U12,L$91:L$118))*$I$83*Poor!$B$81/$B$81)</f>
        <v>1607.6709126433661</v>
      </c>
      <c r="T12" s="223">
        <f>IF($B$81=0,0,(SUMIF($N$6:$N$28,$U12,M$6:M$28)+SUMIF($N$91:$N$118,$U12,M$91:M$118))*$I$83*Poor!$B$81/$B$81)</f>
        <v>1649.4115135684224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1952.645522434977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41185.80017320544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3.3818649637162516E-2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3.3818649637162516E-2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0.13527459854865007</v>
      </c>
      <c r="Z18" s="116">
        <v>1.2941</v>
      </c>
      <c r="AA18" s="121">
        <f t="shared" ref="AA18:AA20" si="25">$M18*Z18*4</f>
        <v>0.17505885798180806</v>
      </c>
      <c r="AB18" s="116">
        <v>1.1765000000000001</v>
      </c>
      <c r="AC18" s="121">
        <f t="shared" ref="AC18:AC20" si="26">$M18*AB18*4</f>
        <v>0.15915056519248683</v>
      </c>
      <c r="AD18" s="116">
        <v>1.2353000000000001</v>
      </c>
      <c r="AE18" s="121">
        <f t="shared" ref="AE18:AE20" si="27">$M18*AD18*4</f>
        <v>0.16710471158714743</v>
      </c>
      <c r="AF18" s="122">
        <f t="shared" ref="AF18:AF20" si="28">1-SUM(Z18,AB18,AD18)</f>
        <v>-2.7059000000000002</v>
      </c>
      <c r="AG18" s="121">
        <f t="shared" ref="AG18:AG20" si="29">$M18*AF18*4</f>
        <v>-0.36603953621279223</v>
      </c>
      <c r="AH18" s="123">
        <f t="shared" ref="AH18:AH20" si="30">SUM(Z18,AB18,AD18,AF18)</f>
        <v>1</v>
      </c>
      <c r="AI18" s="183">
        <f t="shared" ref="AI18:AI20" si="31">SUM(AA18,AC18,AE18,AG18)/4</f>
        <v>3.3818649637162537E-2</v>
      </c>
      <c r="AJ18" s="120">
        <f t="shared" ref="AJ18:AJ20" si="32">(AA18+AC18)/2</f>
        <v>0.16710471158714746</v>
      </c>
      <c r="AK18" s="119">
        <f t="shared" ref="AK18:AK20" si="33">(AE18+AG18)/2</f>
        <v>-9.9467412312822398E-2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8201.1111942269035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54143.861249801557</v>
      </c>
      <c r="T23" s="179">
        <f>SUM(T7:T22)</f>
        <v>54105.303881501502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0.69668081843731089</v>
      </c>
      <c r="J30" s="232">
        <f>IF(I$32&lt;=1,I30,1-SUM(J6:J29))</f>
        <v>0.43027185282005764</v>
      </c>
      <c r="K30" s="22">
        <f t="shared" si="4"/>
        <v>0.64272333250311331</v>
      </c>
      <c r="L30" s="22">
        <f>IF(L124=L119,0,IF(K30="",0,(L119-L124)/(B119-B124)*K30))</f>
        <v>0.36257824346786982</v>
      </c>
      <c r="M30" s="175">
        <f t="shared" si="6"/>
        <v>0.43027185282005764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1.7210874112802306</v>
      </c>
      <c r="Z30" s="122">
        <f>IF($Y30=0,0,AA30/($Y$30))</f>
        <v>2.890558995720786E-2</v>
      </c>
      <c r="AA30" s="187">
        <f>IF(AA79*4/$I$83+SUM(AA6:AA29)&lt;1,AA79*4/$I$83,1-SUM(AA6:AA29))</f>
        <v>4.9749046990978707E-2</v>
      </c>
      <c r="AB30" s="122">
        <f>IF($Y30=0,0,AC30/($Y$30))</f>
        <v>0.26959639991792705</v>
      </c>
      <c r="AC30" s="187">
        <f>IF(AC79*4/$I$83+SUM(AC6:AC29)&lt;1,AC79*4/$I$83,1-SUM(AC6:AC29))</f>
        <v>0.46399897002521484</v>
      </c>
      <c r="AD30" s="122">
        <f>IF($Y30=0,0,AE30/($Y$30))</f>
        <v>0.23343538626352917</v>
      </c>
      <c r="AE30" s="187">
        <f>IF(AE79*4/$I$83+SUM(AE6:AE29)&lt;1,AE79*4/$I$83,1-SUM(AE6:AE29))</f>
        <v>0.40176270464549813</v>
      </c>
      <c r="AF30" s="122">
        <f>IF($Y30=0,0,AG30/($Y$30))</f>
        <v>0.46806262386133585</v>
      </c>
      <c r="AG30" s="187">
        <f>IF(AG79*4/$I$83+SUM(AG6:AG29)&lt;1,AG79*4/$I$83,1-SUM(AG6:AG29))</f>
        <v>0.80557668961853879</v>
      </c>
      <c r="AH30" s="123">
        <f t="shared" si="12"/>
        <v>1</v>
      </c>
      <c r="AI30" s="183">
        <f t="shared" si="13"/>
        <v>0.43027185282005764</v>
      </c>
      <c r="AJ30" s="120">
        <f t="shared" si="14"/>
        <v>0.25687400850809677</v>
      </c>
      <c r="AK30" s="119">
        <f t="shared" si="15"/>
        <v>0.60366969713201846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3.6384517981160713E-2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13357.724053255166</v>
      </c>
      <c r="T31" s="235">
        <f>IF(T25&gt;T$23,T25-T$23,0)</f>
        <v>13396.281421555221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1.2729390083835777</v>
      </c>
      <c r="J32" s="17"/>
      <c r="L32" s="22">
        <f>SUM(L6:L30)</f>
        <v>0.96361548201883929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54280.124053255175</v>
      </c>
      <c r="T32" s="235">
        <f t="shared" si="50"/>
        <v>54318.681421555229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0.19079871275331828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13396.281421555201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3068</v>
      </c>
      <c r="J37" s="38">
        <f t="shared" ref="J37:J49" si="53">J91*I$83</f>
        <v>3067.9999999999995</v>
      </c>
      <c r="K37" s="40">
        <f t="shared" ref="K37:K49" si="54">(B37/B$65)</f>
        <v>8.3354706334957687E-2</v>
      </c>
      <c r="L37" s="22">
        <f t="shared" ref="L37:L49" si="55">(K37*H37)</f>
        <v>7.868684278020005E-2</v>
      </c>
      <c r="M37" s="24">
        <f t="shared" ref="M37:M49" si="56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3067.9999999999995</v>
      </c>
      <c r="AH37" s="123">
        <f>SUM(Z37,AB37,AD37,AF37)</f>
        <v>1</v>
      </c>
      <c r="AI37" s="112">
        <f>SUM(AA37,AC37,AE37,AG37)</f>
        <v>3067.9999999999995</v>
      </c>
      <c r="AJ37" s="148">
        <f>(AA37+AC37)</f>
        <v>0</v>
      </c>
      <c r="AK37" s="147">
        <f>(AE37+AG37)</f>
        <v>3067.9999999999995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708</v>
      </c>
      <c r="J38" s="38">
        <f t="shared" si="53"/>
        <v>708</v>
      </c>
      <c r="K38" s="40">
        <f t="shared" si="54"/>
        <v>1.9235701461913311E-2</v>
      </c>
      <c r="L38" s="22">
        <f t="shared" si="55"/>
        <v>1.8158502180046165E-2</v>
      </c>
      <c r="M38" s="24">
        <f t="shared" si="56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708</v>
      </c>
      <c r="AH38" s="123">
        <f t="shared" ref="AH38:AI58" si="61">SUM(Z38,AB38,AD38,AF38)</f>
        <v>1</v>
      </c>
      <c r="AI38" s="112">
        <f t="shared" si="61"/>
        <v>708</v>
      </c>
      <c r="AJ38" s="148">
        <f t="shared" ref="AJ38:AJ64" si="62">(AA38+AC38)</f>
        <v>0</v>
      </c>
      <c r="AK38" s="147">
        <f t="shared" ref="AK38:AK64" si="63">(AE38+AG38)</f>
        <v>708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5.3859964093357264E-3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732.6</v>
      </c>
      <c r="J44" s="38">
        <f t="shared" si="53"/>
        <v>732.6</v>
      </c>
      <c r="K44" s="40">
        <f t="shared" si="54"/>
        <v>1.6927417286483715E-2</v>
      </c>
      <c r="L44" s="22">
        <f t="shared" si="55"/>
        <v>1.8789433187996925E-2</v>
      </c>
      <c r="M44" s="24">
        <f t="shared" si="56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183.15</v>
      </c>
      <c r="AB44" s="116">
        <v>0.25</v>
      </c>
      <c r="AC44" s="147">
        <f t="shared" si="65"/>
        <v>183.15</v>
      </c>
      <c r="AD44" s="116">
        <v>0.25</v>
      </c>
      <c r="AE44" s="147">
        <f t="shared" si="66"/>
        <v>183.15</v>
      </c>
      <c r="AF44" s="122">
        <f t="shared" si="57"/>
        <v>0.25</v>
      </c>
      <c r="AG44" s="147">
        <f t="shared" si="60"/>
        <v>183.15</v>
      </c>
      <c r="AH44" s="123">
        <f t="shared" si="61"/>
        <v>1</v>
      </c>
      <c r="AI44" s="112">
        <f t="shared" si="61"/>
        <v>732.6</v>
      </c>
      <c r="AJ44" s="148">
        <f t="shared" si="62"/>
        <v>366.3</v>
      </c>
      <c r="AK44" s="147">
        <f t="shared" si="63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44750</v>
      </c>
      <c r="J65" s="39">
        <f>SUM(J37:J64)</f>
        <v>44750</v>
      </c>
      <c r="K65" s="40">
        <f>SUM(K37:K64)</f>
        <v>1</v>
      </c>
      <c r="L65" s="22">
        <f>SUM(L37:L64)</f>
        <v>1.15311618363683</v>
      </c>
      <c r="M65" s="24">
        <f>SUM(M37:M64)</f>
        <v>1.1477301872274941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10243.5</v>
      </c>
      <c r="AB65" s="137"/>
      <c r="AC65" s="153">
        <f>SUM(AC37:AC64)</f>
        <v>10243.5</v>
      </c>
      <c r="AD65" s="137"/>
      <c r="AE65" s="153">
        <f>SUM(AE37:AE64)</f>
        <v>10243.5</v>
      </c>
      <c r="AF65" s="137"/>
      <c r="AG65" s="153">
        <f>SUM(AG37:AG64)</f>
        <v>14019.5</v>
      </c>
      <c r="AH65" s="137"/>
      <c r="AI65" s="153">
        <f>SUM(AI37:AI64)</f>
        <v>44750</v>
      </c>
      <c r="AJ65" s="153">
        <f>SUM(AJ37:AJ64)</f>
        <v>20487</v>
      </c>
      <c r="AK65" s="153">
        <f>SUM(AK37:AK64)</f>
        <v>24263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25863.231826864005</v>
      </c>
      <c r="J70" s="51">
        <f t="shared" ref="J70:J77" si="75">J124*I$83</f>
        <v>25863.231826864005</v>
      </c>
      <c r="K70" s="40">
        <f>B70/B$76</f>
        <v>0.47380705358267705</v>
      </c>
      <c r="L70" s="22">
        <f t="shared" ref="L70:L75" si="76">(L124*G$37*F$9/F$7)/B$130</f>
        <v>0.66332987501574781</v>
      </c>
      <c r="M70" s="24">
        <f>J70/B$76</f>
        <v>0.66332987501574769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6465.8079567160012</v>
      </c>
      <c r="AB70" s="116">
        <v>0.25</v>
      </c>
      <c r="AC70" s="147">
        <f>$J70*AB70</f>
        <v>6465.8079567160012</v>
      </c>
      <c r="AD70" s="116">
        <v>0.25</v>
      </c>
      <c r="AE70" s="147">
        <f>$J70*AD70</f>
        <v>6465.8079567160012</v>
      </c>
      <c r="AF70" s="122">
        <f>1-SUM(Z70,AB70,AD70)</f>
        <v>0.25</v>
      </c>
      <c r="AG70" s="147">
        <f>$J70*AF70</f>
        <v>6465.8079567160012</v>
      </c>
      <c r="AH70" s="155">
        <f>SUM(Z70,AB70,AD70,AF70)</f>
        <v>1</v>
      </c>
      <c r="AI70" s="147">
        <f>SUM(AA70,AC70,AE70,AG70)</f>
        <v>25863.231826864005</v>
      </c>
      <c r="AJ70" s="148">
        <f>(AA70+AC70)</f>
        <v>12931.615913432002</v>
      </c>
      <c r="AK70" s="147">
        <f>(AE70+AG70)</f>
        <v>12931.615913432002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18886.768173135995</v>
      </c>
      <c r="J71" s="51">
        <f t="shared" si="75"/>
        <v>18886.768173135995</v>
      </c>
      <c r="K71" s="40">
        <f t="shared" ref="K71:K72" si="78">B71/B$76</f>
        <v>0.44814909805933151</v>
      </c>
      <c r="L71" s="22">
        <f t="shared" si="76"/>
        <v>0.48978630862108213</v>
      </c>
      <c r="M71" s="24">
        <f t="shared" ref="M71:M72" si="79">J71/B$76</f>
        <v>0.48440031221174651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18886.768173135995</v>
      </c>
      <c r="J74" s="51">
        <f t="shared" si="75"/>
        <v>11664.516261357867</v>
      </c>
      <c r="K74" s="40">
        <f>B74/B$76</f>
        <v>0.27083867658373945</v>
      </c>
      <c r="L74" s="22">
        <f t="shared" si="76"/>
        <v>0.25209968422982593</v>
      </c>
      <c r="M74" s="24">
        <f>J74/B$76</f>
        <v>0.29916687000148412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337.16972409999374</v>
      </c>
      <c r="AB74" s="156"/>
      <c r="AC74" s="147">
        <f>AC30*$I$83/4</f>
        <v>3144.7115908461988</v>
      </c>
      <c r="AD74" s="156"/>
      <c r="AE74" s="147">
        <f>AE30*$I$83/4</f>
        <v>2722.9108590472911</v>
      </c>
      <c r="AF74" s="156"/>
      <c r="AG74" s="147">
        <f>AG30*$I$83/4</f>
        <v>5459.7240873643832</v>
      </c>
      <c r="AH74" s="155"/>
      <c r="AI74" s="147">
        <f>SUM(AA74,AC74,AE74,AG74)</f>
        <v>11664.516261357867</v>
      </c>
      <c r="AJ74" s="148">
        <f>(AA74+AC74)</f>
        <v>3481.8813149461926</v>
      </c>
      <c r="AK74" s="147">
        <f>(AE74+AG74)</f>
        <v>8182.6349464116738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5534.4902751036207</v>
      </c>
      <c r="AB75" s="158"/>
      <c r="AC75" s="149">
        <f>AA75+AC65-SUM(AC70,AC74)</f>
        <v>6167.4707275414203</v>
      </c>
      <c r="AD75" s="158"/>
      <c r="AE75" s="149">
        <f>AC75+AE65-SUM(AE70,AE74)</f>
        <v>7222.2519117781267</v>
      </c>
      <c r="AF75" s="158"/>
      <c r="AG75" s="149">
        <f>IF(SUM(AG6:AG29)+((AG65-AG70-$J$75)*4/I$83)&lt;1,0,AG65-AG70-$J$75-(1-SUM(AG6:AG29))*I$83/4)</f>
        <v>2093.9679559196156</v>
      </c>
      <c r="AH75" s="134"/>
      <c r="AI75" s="149">
        <f>AI76-SUM(AI70,AI74)</f>
        <v>7222.2519117781267</v>
      </c>
      <c r="AJ75" s="151">
        <f>AJ76-SUM(AJ70,AJ74)</f>
        <v>4073.5027716218065</v>
      </c>
      <c r="AK75" s="149">
        <f>AJ75+AK76-SUM(AK70,AK74)</f>
        <v>7222.2519117781303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44750</v>
      </c>
      <c r="J76" s="51">
        <f t="shared" si="75"/>
        <v>44750</v>
      </c>
      <c r="K76" s="40">
        <f>SUM(K70:K75)</f>
        <v>2.0955904168382129</v>
      </c>
      <c r="L76" s="22">
        <f>SUM(L70:L75)</f>
        <v>1.405215867866656</v>
      </c>
      <c r="M76" s="24">
        <f>SUM(M70:M75)</f>
        <v>1.4468970572289783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10243.5</v>
      </c>
      <c r="AB76" s="137"/>
      <c r="AC76" s="153">
        <f>AC65</f>
        <v>10243.5</v>
      </c>
      <c r="AD76" s="137"/>
      <c r="AE76" s="153">
        <f>AE65</f>
        <v>10243.5</v>
      </c>
      <c r="AF76" s="137"/>
      <c r="AG76" s="153">
        <f>AG65</f>
        <v>14019.5</v>
      </c>
      <c r="AH76" s="137"/>
      <c r="AI76" s="153">
        <f>SUM(AA76,AC76,AE76,AG76)</f>
        <v>44750</v>
      </c>
      <c r="AJ76" s="154">
        <f>SUM(AA76,AC76)</f>
        <v>20487</v>
      </c>
      <c r="AK76" s="154">
        <f>SUM(AE76,AG76)</f>
        <v>24263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75"/>
        <v>13396.281421555201</v>
      </c>
      <c r="K77" s="40"/>
      <c r="L77" s="22">
        <f>-(L131*G$37*F$9/F$7)/B$130</f>
        <v>-0.52881593571001129</v>
      </c>
      <c r="M77" s="24">
        <f>-J77/B$76</f>
        <v>-0.34358249349974868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2093.9679559196156</v>
      </c>
      <c r="AB78" s="112"/>
      <c r="AC78" s="112">
        <f>IF(AA75&lt;0,0,AA75)</f>
        <v>5534.4902751036207</v>
      </c>
      <c r="AD78" s="112"/>
      <c r="AE78" s="112">
        <f>AC75</f>
        <v>6167.4707275414203</v>
      </c>
      <c r="AF78" s="112"/>
      <c r="AG78" s="112">
        <f>AE75</f>
        <v>7222.2519117781267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5871.6599992036145</v>
      </c>
      <c r="AB79" s="112"/>
      <c r="AC79" s="112">
        <f>AA79-AA74+AC65-AC70</f>
        <v>9312.1823183876186</v>
      </c>
      <c r="AD79" s="112"/>
      <c r="AE79" s="112">
        <f>AC79-AC74+AE65-AE70</f>
        <v>9945.1627708254164</v>
      </c>
      <c r="AF79" s="112"/>
      <c r="AG79" s="112">
        <f>AE79-AE74+AG65-AG70</f>
        <v>14775.943955062125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0.57212121212121214</v>
      </c>
      <c r="I91" s="22">
        <f t="shared" ref="I91" si="82">(D91*H91)</f>
        <v>0.11317006336774285</v>
      </c>
      <c r="J91" s="24">
        <f>IF(I$32&lt;=1+I$131,I91,L91+J$33*(I91-L91))</f>
        <v>0.11317006336774285</v>
      </c>
      <c r="K91" s="22">
        <f t="shared" ref="K91" si="83">IF(B91="",0,B91)</f>
        <v>0.19780784381014374</v>
      </c>
      <c r="L91" s="22">
        <f t="shared" ref="L91" si="84">(K91*H91)</f>
        <v>0.11317006336774285</v>
      </c>
      <c r="M91" s="228">
        <f t="shared" si="80"/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0.57212121212121214</v>
      </c>
      <c r="I92" s="22">
        <f t="shared" ref="I92:I118" si="88">(D92*H92)</f>
        <v>2.6116168469479121E-2</v>
      </c>
      <c r="J92" s="24">
        <f t="shared" ref="J92:J118" si="89">IF(I$32&lt;=1+I$131,I92,L92+J$33*(I92-L92))</f>
        <v>2.6116168469479121E-2</v>
      </c>
      <c r="K92" s="22">
        <f t="shared" ref="K92:K118" si="90">IF(B92="",0,B92)</f>
        <v>4.5647963956187018E-2</v>
      </c>
      <c r="L92" s="22">
        <f t="shared" ref="L92:L118" si="91">(K92*H92)</f>
        <v>2.6116168469479121E-2</v>
      </c>
      <c r="M92" s="228">
        <f t="shared" ref="M92:M118" si="92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0.84848484848484851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7.7463211562014342E-3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0.67272727272727284</v>
      </c>
      <c r="I98" s="22">
        <f t="shared" si="88"/>
        <v>2.7023594662062719E-2</v>
      </c>
      <c r="J98" s="24">
        <f t="shared" si="89"/>
        <v>2.7023594662062719E-2</v>
      </c>
      <c r="K98" s="22">
        <f t="shared" si="90"/>
        <v>4.0170208281444575E-2</v>
      </c>
      <c r="L98" s="22">
        <f t="shared" si="91"/>
        <v>2.7023594662062719E-2</v>
      </c>
      <c r="M98" s="228">
        <f t="shared" si="92"/>
        <v>2.7023594662062719E-2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1.6507041511429248</v>
      </c>
      <c r="J119" s="24">
        <f>SUM(J91:J118)</f>
        <v>1.6507041511429248</v>
      </c>
      <c r="K119" s="22">
        <f>SUM(K91:K118)</f>
        <v>2.3730854862023092</v>
      </c>
      <c r="L119" s="22">
        <f>SUM(L91:L118)</f>
        <v>1.658450472299126</v>
      </c>
      <c r="M119" s="57">
        <f t="shared" si="80"/>
        <v>1.6507041511429248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9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0.69668081843731089</v>
      </c>
      <c r="J125" s="238">
        <f>IF(SUMPRODUCT($B$124:$B125,$H$124:$H125)&lt;J$119,($B125*$H125),IF(SUMPRODUCT($B$124:$B124,$H$124:$H124)&lt;J$119,J$119-SUMPRODUCT($B$124:$B124,$H$124:$H124),0))</f>
        <v>0.69668081843731089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0.70442713959351211</v>
      </c>
      <c r="M125" s="241">
        <f t="shared" si="93"/>
        <v>0.69668081843731089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0.69668081843731089</v>
      </c>
      <c r="J128" s="229">
        <f>(J30)</f>
        <v>0.43027185282005764</v>
      </c>
      <c r="K128" s="29">
        <f>(B128)</f>
        <v>0.64272333250311331</v>
      </c>
      <c r="L128" s="29">
        <f>IF(L124=L119,0,(L119-L124)/(B119-B124)*K128)</f>
        <v>0.36257824346786982</v>
      </c>
      <c r="M128" s="241">
        <f t="shared" si="93"/>
        <v>0.43027185282005764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1.6507041511429248</v>
      </c>
      <c r="J130" s="229">
        <f>(J119)</f>
        <v>1.6507041511429248</v>
      </c>
      <c r="K130" s="29">
        <f>(B130)</f>
        <v>2.3730854862023092</v>
      </c>
      <c r="L130" s="29">
        <f>(L119)</f>
        <v>1.658450472299126</v>
      </c>
      <c r="M130" s="241">
        <f t="shared" si="93"/>
        <v>1.6507041511429248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0.49415189614391086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6375.5594817431784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9.7580479452054794E-2</v>
      </c>
      <c r="Z8" s="125">
        <f>IF($Y8=0,0,AA8/$Y8)</f>
        <v>0.69957271339419336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6.8264640784580305E-2</v>
      </c>
      <c r="AB8" s="125">
        <f>IF($Y8=0,0,AC8/$Y8)</f>
        <v>0.30042728660580664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2.9315838667474489E-2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2.4395119863013699E-2</v>
      </c>
      <c r="AJ8" s="120">
        <f t="shared" si="14"/>
        <v>4.8790239726027397E-2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0.69957271339419347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7.9284907518008596E-2</v>
      </c>
      <c r="AB9" s="125">
        <f>IF($Y9=0,0,AC9/$Y9)</f>
        <v>0.30042728660580653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3.4048425815324745E-2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0.45844504109589035</v>
      </c>
      <c r="Z10" s="125">
        <f>IF($Y10=0,0,AA10/$Y10)</f>
        <v>0.69957271339419347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0.32071564134156455</v>
      </c>
      <c r="AB10" s="125">
        <f>IF($Y10=0,0,AC10/$Y10)</f>
        <v>0.30042728660580653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0.1377293997543258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0.11461126027397259</v>
      </c>
      <c r="AJ10" s="120">
        <f t="shared" si="14"/>
        <v>0.22922252054794517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10209.814037034628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0.69957271339419358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0.13739050523768595</v>
      </c>
      <c r="AB11" s="125">
        <f>IF($Y11=0,0,AC11/$Y11)</f>
        <v>0.30042728660580648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5.9001524650234338E-2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2.1921920441556962E-2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2.1921920441556962E-2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398.52752626871393</v>
      </c>
      <c r="U12" s="224">
        <v>6</v>
      </c>
      <c r="V12" s="56"/>
      <c r="W12" s="117"/>
      <c r="X12" s="118"/>
      <c r="Y12" s="183">
        <f t="shared" si="9"/>
        <v>8.7687681766227848E-2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5.8750746783372665E-2</v>
      </c>
      <c r="AF12" s="122">
        <f>1-SUM(Z12,AB12,AD12)</f>
        <v>0.32999999999999996</v>
      </c>
      <c r="AG12" s="121">
        <f>$M12*AF12*4</f>
        <v>2.8936934982855187E-2</v>
      </c>
      <c r="AH12" s="123">
        <f t="shared" si="12"/>
        <v>1</v>
      </c>
      <c r="AI12" s="183">
        <f t="shared" si="13"/>
        <v>2.1921920441556962E-2</v>
      </c>
      <c r="AJ12" s="120">
        <f t="shared" si="14"/>
        <v>0</v>
      </c>
      <c r="AK12" s="119">
        <f t="shared" si="15"/>
        <v>4.3843840883113924E-2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60081.400690306975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3337.8555939059429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45762.000192450483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1.4700581943161723E-2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1.4700581943161723E-2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23431.746269219722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162402.11017187106</v>
      </c>
      <c r="S23" s="179">
        <f>SUM(S7:S22)</f>
        <v>117729.2656416126</v>
      </c>
      <c r="T23" s="179">
        <f>SUM(T7:T22)</f>
        <v>117701.66332674625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5.981077048096391E-4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5.981077048096391E-4</v>
      </c>
      <c r="N28" s="230"/>
      <c r="O28" s="2"/>
      <c r="P28" s="22"/>
      <c r="U28" s="56"/>
      <c r="V28" s="56"/>
      <c r="W28" s="110"/>
      <c r="X28" s="118"/>
      <c r="Y28" s="183">
        <f t="shared" si="9"/>
        <v>2.3924308192385564E-3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1.1962154096192782E-3</v>
      </c>
      <c r="AF28" s="122">
        <f t="shared" si="10"/>
        <v>0.5</v>
      </c>
      <c r="AG28" s="121">
        <f t="shared" si="11"/>
        <v>1.1962154096192782E-3</v>
      </c>
      <c r="AH28" s="123">
        <f t="shared" si="12"/>
        <v>1</v>
      </c>
      <c r="AI28" s="183">
        <f t="shared" si="13"/>
        <v>5.981077048096391E-4</v>
      </c>
      <c r="AJ28" s="120">
        <f t="shared" si="14"/>
        <v>0</v>
      </c>
      <c r="AK28" s="119">
        <f t="shared" si="15"/>
        <v>1.1962154096192782E-3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0.21157907829546535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0.21157907829546535</v>
      </c>
      <c r="N29" s="230"/>
      <c r="P29" s="22"/>
      <c r="V29" s="56"/>
      <c r="W29" s="110"/>
      <c r="X29" s="118"/>
      <c r="Y29" s="183">
        <f t="shared" si="9"/>
        <v>0.8463163131818614</v>
      </c>
      <c r="Z29" s="156">
        <f>Poor!Z29</f>
        <v>0.25</v>
      </c>
      <c r="AA29" s="121">
        <f t="shared" si="16"/>
        <v>0.21157907829546535</v>
      </c>
      <c r="AB29" s="156">
        <f>Poor!AB29</f>
        <v>0.25</v>
      </c>
      <c r="AC29" s="121">
        <f t="shared" si="7"/>
        <v>0.21157907829546535</v>
      </c>
      <c r="AD29" s="156">
        <f>Poor!AD29</f>
        <v>0.25</v>
      </c>
      <c r="AE29" s="121">
        <f t="shared" si="8"/>
        <v>0.21157907829546535</v>
      </c>
      <c r="AF29" s="122">
        <f t="shared" si="10"/>
        <v>0.25</v>
      </c>
      <c r="AG29" s="121">
        <f t="shared" si="11"/>
        <v>0.21157907829546535</v>
      </c>
      <c r="AH29" s="123">
        <f t="shared" si="12"/>
        <v>1</v>
      </c>
      <c r="AI29" s="183">
        <f t="shared" si="13"/>
        <v>0.21157907829546535</v>
      </c>
      <c r="AJ29" s="120">
        <f t="shared" si="14"/>
        <v>0.21157907829546535</v>
      </c>
      <c r="AK29" s="119">
        <f t="shared" si="15"/>
        <v>0.21157907829546535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2.9267114260811664</v>
      </c>
      <c r="J30" s="232">
        <f>IF(I$32&lt;=1,I30,1-SUM(J6:J29))</f>
        <v>0.31173701587713198</v>
      </c>
      <c r="K30" s="22">
        <f t="shared" si="4"/>
        <v>0.70110216687422167</v>
      </c>
      <c r="L30" s="22">
        <f>IF(L124=L119,0,IF(K30="",0,(L119-L124)/(B119-B124)*K30))</f>
        <v>0.41595515288870655</v>
      </c>
      <c r="M30" s="175">
        <f t="shared" si="6"/>
        <v>0.31173701587713198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1.2469480635085279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0.24795311318514027</v>
      </c>
      <c r="AC30" s="187">
        <f>IF(AC79*4/$I$84+SUM(AC6:AC29)&lt;1,AC79*4/$I$84,1-SUM(AC6:AC29))</f>
        <v>0.3091846543271215</v>
      </c>
      <c r="AD30" s="122">
        <f>IF($Y30=0,0,AE30/($Y$30))</f>
        <v>0.42387503923117076</v>
      </c>
      <c r="AE30" s="187">
        <f>IF(AE79*4/$I$84+SUM(AE6:AE29)&lt;1,AE79*4/$I$84,1-SUM(AE6:AE29))</f>
        <v>0.5285501593389097</v>
      </c>
      <c r="AF30" s="122">
        <f>IF($Y30=0,0,AG30/($Y$30))</f>
        <v>0.3753288459330788</v>
      </c>
      <c r="AG30" s="187">
        <f>IF(AG79*4/$I$84+SUM(AG6:AG29)&lt;1,AG79*4/$I$84,1-SUM(AG6:AG29))</f>
        <v>0.46801557761514323</v>
      </c>
      <c r="AH30" s="123">
        <f t="shared" si="12"/>
        <v>1.0471569983493898</v>
      </c>
      <c r="AI30" s="183">
        <f t="shared" si="13"/>
        <v>0.32643759782029358</v>
      </c>
      <c r="AJ30" s="120">
        <f t="shared" si="14"/>
        <v>0.15459232716356075</v>
      </c>
      <c r="AK30" s="119">
        <f t="shared" si="15"/>
        <v>0.49828286847702646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-0.10512656967265821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3.6370852815642758</v>
      </c>
      <c r="J32" s="17"/>
      <c r="L32" s="22">
        <f>SUM(L6:L30)</f>
        <v>1.1051265696726582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3.9411976722273536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-4.2845668556024903E-2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0.10088555094720322</v>
      </c>
      <c r="L37" s="22">
        <f t="shared" ref="L37" si="28"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692.83263333116713</v>
      </c>
      <c r="K38" s="40">
        <f t="shared" ref="K38:K64" si="33">(B38/B$65)</f>
        <v>8.4071292456002686E-3</v>
      </c>
      <c r="L38" s="22">
        <f t="shared" ref="L38:L64" si="34">(K38*H38)</f>
        <v>7.9363300078466523E-3</v>
      </c>
      <c r="M38" s="24">
        <f t="shared" ref="M38:M64" si="35">J38/B$65</f>
        <v>7.7663113253129369E-3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692.83263333116713</v>
      </c>
      <c r="AH38" s="123">
        <f t="shared" ref="AH38:AI58" si="37">SUM(Z38,AB38,AD38,AF38)</f>
        <v>1</v>
      </c>
      <c r="AI38" s="112">
        <f t="shared" si="37"/>
        <v>692.83263333116713</v>
      </c>
      <c r="AJ38" s="148">
        <f t="shared" ref="AJ38:AJ64" si="38">(AA38+AC38)</f>
        <v>0</v>
      </c>
      <c r="AK38" s="147">
        <f t="shared" ref="AK38:AK64" si="39">(AE38+AG38)</f>
        <v>692.83263333116713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0.69957271339419336</v>
      </c>
      <c r="AA39" s="147">
        <f t="shared" ref="AA39:AA64" si="40">$J39*Z39</f>
        <v>0</v>
      </c>
      <c r="AB39" s="122">
        <f>AB8</f>
        <v>0.30042728660580664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0.69957271339419347</v>
      </c>
      <c r="AA40" s="147">
        <f t="shared" si="40"/>
        <v>0</v>
      </c>
      <c r="AB40" s="122">
        <f>AB9</f>
        <v>0.30042728660580653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0.69957271339419358</v>
      </c>
      <c r="AA41" s="147">
        <f t="shared" si="40"/>
        <v>0</v>
      </c>
      <c r="AB41" s="122">
        <f>AB11</f>
        <v>0.30042728660580648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94684.800000000003</v>
      </c>
      <c r="J65" s="39">
        <f>SUM(J37:J64)</f>
        <v>94315.632633331159</v>
      </c>
      <c r="K65" s="40">
        <f>SUM(K37:K64)</f>
        <v>1</v>
      </c>
      <c r="L65" s="22">
        <f>SUM(L37:L64)</f>
        <v>1.0574016365878265</v>
      </c>
      <c r="M65" s="24">
        <f>SUM(M37:M64)</f>
        <v>1.0572316179052925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30470.532633331164</v>
      </c>
      <c r="AH65" s="137"/>
      <c r="AI65" s="153">
        <f>SUM(AI37:AI64)</f>
        <v>94315.632633331159</v>
      </c>
      <c r="AJ65" s="153">
        <f>SUM(AJ37:AJ64)</f>
        <v>42563.399999999994</v>
      </c>
      <c r="AK65" s="153">
        <f>SUM(AK37:AK64)</f>
        <v>51752.232633331158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36830.160000000003</v>
      </c>
      <c r="K72" s="40">
        <f t="shared" si="47"/>
        <v>0.3498710906849008</v>
      </c>
      <c r="L72" s="22">
        <f t="shared" si="45"/>
        <v>0.41284788700818298</v>
      </c>
      <c r="M72" s="24">
        <f t="shared" si="48"/>
        <v>0.41284788700818298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1911.6</v>
      </c>
      <c r="K73" s="40">
        <f>B73/B$76</f>
        <v>1.8159399170496582E-2</v>
      </c>
      <c r="L73" s="22">
        <f t="shared" si="45"/>
        <v>2.1428091021185966E-2</v>
      </c>
      <c r="M73" s="24">
        <f>J73/B$76</f>
        <v>2.1428091021185966E-2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71407.891355822372</v>
      </c>
      <c r="J74" s="51">
        <f t="shared" si="44"/>
        <v>7605.9712491535429</v>
      </c>
      <c r="K74" s="40">
        <f>B74/B$76</f>
        <v>0.11621177416029714</v>
      </c>
      <c r="L74" s="22">
        <f t="shared" si="45"/>
        <v>0.11376253867723012</v>
      </c>
      <c r="M74" s="24">
        <f>J74/B$76</f>
        <v>8.5259177773271411E-2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3261.4920488383636</v>
      </c>
      <c r="AD74" s="156"/>
      <c r="AE74" s="147">
        <f>AE30*$I$84/4</f>
        <v>5575.5100325006269</v>
      </c>
      <c r="AF74" s="156"/>
      <c r="AG74" s="147">
        <f>AG30*$I$84/4</f>
        <v>4936.9496957934443</v>
      </c>
      <c r="AH74" s="155"/>
      <c r="AI74" s="147">
        <f>SUM(AA74,AC74,AE74,AG74)</f>
        <v>13773.951777132435</v>
      </c>
      <c r="AJ74" s="148">
        <f>(AA74+AC74)</f>
        <v>3261.4920488383636</v>
      </c>
      <c r="AK74" s="147">
        <f>(AE74+AG74)</f>
        <v>10512.45972829407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6134.312740000013</v>
      </c>
      <c r="K75" s="40">
        <f>B75/B$76</f>
        <v>0.15310373623910054</v>
      </c>
      <c r="L75" s="22">
        <f t="shared" si="45"/>
        <v>4.0429271162724975E-2</v>
      </c>
      <c r="M75" s="24">
        <f>J75/B$76</f>
        <v>6.8762613384149907E-2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31124.725160097372</v>
      </c>
      <c r="AB75" s="158"/>
      <c r="AC75" s="149">
        <f>AA75+AC65-SUM(AC70,AC74)</f>
        <v>43325.7059502146</v>
      </c>
      <c r="AD75" s="158"/>
      <c r="AE75" s="149">
        <f>AC75+AE65-SUM(AE70,AE74)</f>
        <v>53212.668756669569</v>
      </c>
      <c r="AF75" s="158"/>
      <c r="AG75" s="149">
        <f>IF(SUM(AG6:AG29)+((AG65-AG70-$J$75)*4/I$83)&lt;1,0,AG65-AG70-$J$75-(1-SUM(AG6:AG29))*I$83/4)</f>
        <v>15662.252321141776</v>
      </c>
      <c r="AH75" s="134"/>
      <c r="AI75" s="149">
        <f>AI76-SUM(AI70,AI74)</f>
        <v>57264.772212021126</v>
      </c>
      <c r="AJ75" s="151">
        <f>AJ76-SUM(AJ70,AJ74)</f>
        <v>27663.453629072828</v>
      </c>
      <c r="AK75" s="149">
        <f>AJ75+AK76-SUM(AK70,AK74)</f>
        <v>57264.772212021126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94684.799999999988</v>
      </c>
      <c r="J76" s="51">
        <f t="shared" si="44"/>
        <v>94315.632633331159</v>
      </c>
      <c r="K76" s="40">
        <f>SUM(K70:K75)</f>
        <v>0.99999999999999989</v>
      </c>
      <c r="L76" s="22">
        <f>SUM(L70:L75)</f>
        <v>1.0574016365878265</v>
      </c>
      <c r="M76" s="24">
        <f>SUM(M70:M75)</f>
        <v>1.0572316179052927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30470.532633331164</v>
      </c>
      <c r="AH76" s="137"/>
      <c r="AI76" s="153">
        <f>SUM(AA76,AC76,AE76,AG76)</f>
        <v>94315.632633331159</v>
      </c>
      <c r="AJ76" s="154">
        <f>SUM(AA76,AC76)</f>
        <v>42563.399999999994</v>
      </c>
      <c r="AK76" s="154">
        <f>SUM(AE76,AG76)</f>
        <v>51752.232633331165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15662.252321141776</v>
      </c>
      <c r="AB78" s="112"/>
      <c r="AC78" s="112">
        <f>IF(AA75&lt;0,0,AA75)</f>
        <v>31124.725160097372</v>
      </c>
      <c r="AD78" s="112"/>
      <c r="AE78" s="112">
        <f>AC75</f>
        <v>43325.7059502146</v>
      </c>
      <c r="AF78" s="112"/>
      <c r="AG78" s="112">
        <f>AE75</f>
        <v>53212.668756669569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31124.725160097372</v>
      </c>
      <c r="AB79" s="112"/>
      <c r="AC79" s="112">
        <f>AA79-AA74+AC65-AC70</f>
        <v>46587.197999052965</v>
      </c>
      <c r="AD79" s="112"/>
      <c r="AE79" s="112">
        <f>AC79-AC74+AE65-AE70</f>
        <v>58788.178789170197</v>
      </c>
      <c r="AF79" s="112"/>
      <c r="AG79" s="112">
        <f>AE79-AE74+AG65-AG70</f>
        <v>77863.974228956329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0.57212121212121214</v>
      </c>
      <c r="I91" s="22">
        <f t="shared" ref="I91" si="52">(D91*H91)</f>
        <v>0.34821557959305494</v>
      </c>
      <c r="J91" s="24">
        <f>IF(I$32&lt;=1+I$131,I91,L91+J$33*(I91-L91))</f>
        <v>0.34821557959305494</v>
      </c>
      <c r="K91" s="22">
        <f t="shared" ref="K91" si="53">(B91)</f>
        <v>0.60863951941582695</v>
      </c>
      <c r="L91" s="22">
        <f t="shared" ref="L91" si="54">(K91*H91)</f>
        <v>0.34821557959305494</v>
      </c>
      <c r="M91" s="228">
        <f t="shared" si="49"/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0.57212121212121214</v>
      </c>
      <c r="I92" s="22">
        <f t="shared" ref="I92:I118" si="58">(D92*H92)</f>
        <v>4.3526947449131867E-2</v>
      </c>
      <c r="J92" s="24">
        <f t="shared" ref="J92:J118" si="59">IF(I$32&lt;=1+I$131,I92,L92+J$33*(I92-L92))</f>
        <v>2.8396317911534241E-2</v>
      </c>
      <c r="K92" s="22">
        <f t="shared" ref="K92:K118" si="60">(B92)</f>
        <v>5.0719959951318914E-2</v>
      </c>
      <c r="L92" s="22">
        <f t="shared" ref="L92:L118" si="61">(K92*H92)</f>
        <v>2.9017964966087915E-2</v>
      </c>
      <c r="M92" s="228">
        <f t="shared" ref="M92:M118" si="62">(J92)</f>
        <v>2.8396317911534241E-2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0.7151515151515152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3.8807347587867804</v>
      </c>
      <c r="J119" s="24">
        <f>SUM(J91:J118)</f>
        <v>3.8656041292491832</v>
      </c>
      <c r="K119" s="22">
        <f>SUM(K91:K118)</f>
        <v>6.0329701696762132</v>
      </c>
      <c r="L119" s="22">
        <f>SUM(L91:L118)</f>
        <v>3.8662257763037369</v>
      </c>
      <c r="M119" s="57">
        <f t="shared" si="49"/>
        <v>3.8656041292491832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65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7.8348505408437366E-2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63"/>
        <v>7.8348505408437366E-2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2.9267114260811664</v>
      </c>
      <c r="J128" s="229">
        <f>(J30)</f>
        <v>0.31173701587713198</v>
      </c>
      <c r="K128" s="22">
        <f>(B128)</f>
        <v>0.70110216687422167</v>
      </c>
      <c r="L128" s="22">
        <f>IF(L124=L119,0,(L119-L124)/(B119-B124)*K128)</f>
        <v>0.41595515288870655</v>
      </c>
      <c r="M128" s="57">
        <f t="shared" si="63"/>
        <v>0.31173701587713198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0.25141987596094229</v>
      </c>
      <c r="K129" s="29">
        <f>(B129)</f>
        <v>0.92367027359646858</v>
      </c>
      <c r="L129" s="60">
        <f>IF(SUM(L124:L128)&gt;L130,0,L130-SUM(L124:L128))</f>
        <v>0.14782338600392153</v>
      </c>
      <c r="M129" s="57">
        <f t="shared" si="63"/>
        <v>0.25141987596094229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3.8807347587867804</v>
      </c>
      <c r="J130" s="229">
        <f>(J119)</f>
        <v>3.8656041292491832</v>
      </c>
      <c r="K130" s="22">
        <f>(B130)</f>
        <v>6.0329701696762132</v>
      </c>
      <c r="L130" s="22">
        <f>(L119)</f>
        <v>3.8662257763037369</v>
      </c>
      <c r="M130" s="57">
        <f t="shared" si="63"/>
        <v>3.8656041292491832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 t="shared" ref="AC6:AC29" si="7">$M6*AB6*4</f>
        <v>5.3579360757160646E-2</v>
      </c>
      <c r="AD6" s="156">
        <f>Poor!AD6</f>
        <v>0.33</v>
      </c>
      <c r="AE6" s="121">
        <f t="shared" ref="AE6:AE29" si="8"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9108.7703304352726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0.15766977833125778</v>
      </c>
      <c r="AH7" s="123">
        <f t="shared" ref="AH7:AH30" si="12">SUM(Z7,AB7,AD7,AF7)</f>
        <v>1</v>
      </c>
      <c r="AI7" s="183">
        <f t="shared" ref="AI7:AI30" si="13">SUM(AA7,AC7,AE7,AG7)/4</f>
        <v>3.9417444582814445E-2</v>
      </c>
      <c r="AJ7" s="120">
        <f t="shared" ref="AJ7:AJ31" si="14">(AA7+AC7)/2</f>
        <v>0</v>
      </c>
      <c r="AK7" s="119">
        <f t="shared" ref="AK7:AK31" si="15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26921.920937304771</v>
      </c>
      <c r="U8" s="224">
        <v>2</v>
      </c>
      <c r="V8" s="56"/>
      <c r="W8" s="115"/>
      <c r="X8" s="118">
        <f>Poor!X8</f>
        <v>1</v>
      </c>
      <c r="Y8" s="183">
        <f t="shared" si="9"/>
        <v>0.12024666874221671</v>
      </c>
      <c r="Z8" s="125">
        <f>IF($Y8=0,0,AA8/$Y8)</f>
        <v>0.40785033140292565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4.9042643696610905E-2</v>
      </c>
      <c r="AB8" s="125">
        <f>IF($Y8=0,0,AC8/$Y8)</f>
        <v>0.40436907320187471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4.8624033994903004E-2</v>
      </c>
      <c r="AD8" s="125">
        <f>IF($Y8=0,0,AE8/$Y8)</f>
        <v>0.18778059539519965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2.2579991050702797E-2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3.0061667185554176E-2</v>
      </c>
      <c r="AJ8" s="120">
        <f t="shared" si="14"/>
        <v>4.8833338845756954E-2</v>
      </c>
      <c r="AK8" s="119">
        <f t="shared" si="15"/>
        <v>1.1289995525351398E-2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0.40785033140292565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4.6223037558998245E-2</v>
      </c>
      <c r="AB9" s="125">
        <f>IF($Y9=0,0,AC9/$Y9)</f>
        <v>0.40436907320187465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4.5828494962879128E-2</v>
      </c>
      <c r="AD9" s="125">
        <f>IF($Y9=0,0,AE9/$Y9)</f>
        <v>0.1877805953951997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2.1281800811455968E-2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4.6025766260938683E-2</v>
      </c>
      <c r="AK9" s="119">
        <f t="shared" si="15"/>
        <v>1.0640900405727984E-2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0.20154925183215205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0.20154925183215205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0.80619700732860822</v>
      </c>
      <c r="Z10" s="125">
        <f>IF($Y10=0,0,AA10/$Y10)</f>
        <v>0.40785033140292565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0.32880771661501973</v>
      </c>
      <c r="AB10" s="125">
        <f>IF($Y10=0,0,AC10/$Y10)</f>
        <v>0.40436907320187465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0.32600113667159425</v>
      </c>
      <c r="AD10" s="125">
        <f>IF($Y10=0,0,AE10/$Y10)</f>
        <v>0.1877805953951997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0.15138815404199424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0.20154925183215205</v>
      </c>
      <c r="AJ10" s="120">
        <f t="shared" si="14"/>
        <v>0.32740442664330699</v>
      </c>
      <c r="AK10" s="119">
        <f t="shared" si="15"/>
        <v>7.5694077020997119E-2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31831.816540289739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0.40785033140292565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0.11534191844354147</v>
      </c>
      <c r="AB11" s="125">
        <f>IF($Y11=0,0,AC11/$Y11)</f>
        <v>0.40436907320187471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0.11435740287841903</v>
      </c>
      <c r="AD11" s="125">
        <f>IF($Y11=0,0,AE11/$Y11)</f>
        <v>0.18778059539519967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5.3105201716644762E-2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0.11484966066098025</v>
      </c>
      <c r="AK11" s="119">
        <f t="shared" si="15"/>
        <v>2.6552600858322381E-2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1.9671093675602311E-2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1.9671093675602311E-2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7.8684374702409243E-2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5.2718531050614199E-2</v>
      </c>
      <c r="AF12" s="122">
        <f>1-SUM(Z12,AB12,AD12)</f>
        <v>0.32999999999999996</v>
      </c>
      <c r="AG12" s="121">
        <f>$M12*AF12*4</f>
        <v>2.5965843651795047E-2</v>
      </c>
      <c r="AH12" s="123">
        <f t="shared" si="12"/>
        <v>1</v>
      </c>
      <c r="AI12" s="183">
        <f t="shared" si="13"/>
        <v>1.9671093675602311E-2</v>
      </c>
      <c r="AJ12" s="120">
        <f t="shared" si="14"/>
        <v>0</v>
      </c>
      <c r="AK12" s="119">
        <f t="shared" si="15"/>
        <v>3.9342187351204622E-2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3.0492661898463532E-3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3.0492661898463532E-3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95168.938693446267</v>
      </c>
      <c r="S13" s="223">
        <f>IF($B$81=0,0,(SUMIF($N$6:$N$28,$U13,L$6:L$28)+SUMIF($N$91:$N$118,$U13,L$91:L$118))*$I$83*Poor!$B$81/$B$81)</f>
        <v>74764.799999999988</v>
      </c>
      <c r="T13" s="223">
        <f>IF($B$81=0,0,(SUMIF($N$6:$N$28,$U13,M$6:M$28)+SUMIF($N$91:$N$118,$U13,M$91:M$118))*$I$83*Poor!$B$81/$B$81)</f>
        <v>74764.799999999988</v>
      </c>
      <c r="U13" s="224">
        <v>7</v>
      </c>
      <c r="V13" s="56"/>
      <c r="W13" s="110"/>
      <c r="X13" s="118"/>
      <c r="Y13" s="183">
        <f t="shared" si="9"/>
        <v>1.2197064759385413E-2</v>
      </c>
      <c r="Z13" s="156">
        <f>Poor!Z13</f>
        <v>1</v>
      </c>
      <c r="AA13" s="121">
        <f>$M13*Z13*4</f>
        <v>1.2197064759385413E-2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3.0492661898463532E-3</v>
      </c>
      <c r="AJ13" s="120">
        <f t="shared" si="14"/>
        <v>6.0985323796927064E-3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4.3541014913777978E-3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4.3541014913777978E-3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1.7416405965511191E-2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1.7416405965511191E-2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4.3541014913777978E-3</v>
      </c>
      <c r="AJ14" s="120">
        <f t="shared" si="14"/>
        <v>8.7082029827555956E-3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7209.7680828368375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12635.118565171559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166266.12982295299</v>
      </c>
      <c r="T23" s="179">
        <f>SUM(T7:T22)</f>
        <v>165451.14889684791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3.3552824095724937E-2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3.3552824095724937E-2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0.13421129638289975</v>
      </c>
      <c r="Z27" s="156">
        <f>Poor!Z27</f>
        <v>0.25</v>
      </c>
      <c r="AA27" s="121">
        <f t="shared" si="16"/>
        <v>3.3552824095724937E-2</v>
      </c>
      <c r="AB27" s="156">
        <f>Poor!AB27</f>
        <v>0.25</v>
      </c>
      <c r="AC27" s="121">
        <f t="shared" si="7"/>
        <v>3.3552824095724937E-2</v>
      </c>
      <c r="AD27" s="156">
        <f>Poor!AD27</f>
        <v>0.25</v>
      </c>
      <c r="AE27" s="121">
        <f t="shared" si="8"/>
        <v>3.3552824095724937E-2</v>
      </c>
      <c r="AF27" s="122">
        <f t="shared" si="10"/>
        <v>0.25</v>
      </c>
      <c r="AG27" s="121">
        <f t="shared" si="11"/>
        <v>3.3552824095724937E-2</v>
      </c>
      <c r="AH27" s="123">
        <f t="shared" si="12"/>
        <v>1</v>
      </c>
      <c r="AI27" s="183">
        <f t="shared" si="13"/>
        <v>3.3552824095724937E-2</v>
      </c>
      <c r="AJ27" s="120">
        <f t="shared" si="14"/>
        <v>3.3552824095724937E-2</v>
      </c>
      <c r="AK27" s="119">
        <f t="shared" si="15"/>
        <v>3.3552824095724937E-2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5.443673525855078E-4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5.443673525855078E-4</v>
      </c>
      <c r="N28" s="230"/>
      <c r="O28" s="2"/>
      <c r="P28" s="22"/>
      <c r="U28" s="56"/>
      <c r="V28" s="56"/>
      <c r="W28" s="110"/>
      <c r="X28" s="118"/>
      <c r="Y28" s="183">
        <f t="shared" si="9"/>
        <v>2.1774694103420312E-3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1.0887347051710156E-3</v>
      </c>
      <c r="AF28" s="122">
        <f t="shared" si="10"/>
        <v>0.5</v>
      </c>
      <c r="AG28" s="121">
        <f t="shared" si="11"/>
        <v>1.0887347051710156E-3</v>
      </c>
      <c r="AH28" s="123">
        <f t="shared" si="12"/>
        <v>1</v>
      </c>
      <c r="AI28" s="183">
        <f t="shared" si="13"/>
        <v>5.443673525855078E-4</v>
      </c>
      <c r="AJ28" s="120">
        <f t="shared" si="14"/>
        <v>0</v>
      </c>
      <c r="AK28" s="119">
        <f t="shared" si="15"/>
        <v>1.0887347051710156E-3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0.22512220629676924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0.22512220629676924</v>
      </c>
      <c r="N29" s="230"/>
      <c r="P29" s="22"/>
      <c r="V29" s="56"/>
      <c r="W29" s="110"/>
      <c r="X29" s="118"/>
      <c r="Y29" s="183">
        <f t="shared" si="9"/>
        <v>0.90048882518707696</v>
      </c>
      <c r="Z29" s="156">
        <f>Poor!Z29</f>
        <v>0.25</v>
      </c>
      <c r="AA29" s="121">
        <f t="shared" si="16"/>
        <v>0.22512220629676924</v>
      </c>
      <c r="AB29" s="156">
        <f>Poor!AB29</f>
        <v>0.25</v>
      </c>
      <c r="AC29" s="121">
        <f t="shared" si="7"/>
        <v>0.22512220629676924</v>
      </c>
      <c r="AD29" s="156">
        <f>Poor!AD29</f>
        <v>0.25</v>
      </c>
      <c r="AE29" s="121">
        <f t="shared" si="8"/>
        <v>0.22512220629676924</v>
      </c>
      <c r="AF29" s="122">
        <f t="shared" si="10"/>
        <v>0.25</v>
      </c>
      <c r="AG29" s="121">
        <f t="shared" si="11"/>
        <v>0.22512220629676924</v>
      </c>
      <c r="AH29" s="123">
        <f t="shared" si="12"/>
        <v>1</v>
      </c>
      <c r="AI29" s="183">
        <f t="shared" si="13"/>
        <v>0.22512220629676924</v>
      </c>
      <c r="AJ29" s="120">
        <f t="shared" si="14"/>
        <v>0.22512220629676924</v>
      </c>
      <c r="AK29" s="119">
        <f t="shared" si="15"/>
        <v>0.22512220629676924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3.9540811636174711</v>
      </c>
      <c r="J30" s="232">
        <f>IF(I$32&lt;=1,I30,1-SUM(J6:J29))</f>
        <v>0.12555850186615525</v>
      </c>
      <c r="K30" s="22">
        <f t="shared" si="4"/>
        <v>0.46112153424657532</v>
      </c>
      <c r="L30" s="22">
        <f>IF(L124=L119,0,IF(K30="",0,(L119-L124)/(B119-B124)*K30))</f>
        <v>0.30964008664094583</v>
      </c>
      <c r="M30" s="175">
        <f t="shared" si="6"/>
        <v>0.12555850186615525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0.50223400746462099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4.4211383861868981E-16</v>
      </c>
      <c r="AC30" s="187">
        <f>IF(AC79*4/$I$83+SUM(AC6:AC29)&lt;1,AC79*4/$I$83,1-SUM(AC6:AC29))</f>
        <v>2.2204460492503131E-16</v>
      </c>
      <c r="AD30" s="122">
        <f>IF($Y30=0,0,AE30/($Y$30))</f>
        <v>0.39688646682710244</v>
      </c>
      <c r="AE30" s="187">
        <f>IF(AE79*4/$I$83+SUM(AE6:AE29)&lt;1,AE79*4/$I$83,1-SUM(AE6:AE29))</f>
        <v>0.19932988074305003</v>
      </c>
      <c r="AF30" s="122">
        <f>IF($Y30=0,0,AG30/($Y$30))</f>
        <v>0.60311353317289773</v>
      </c>
      <c r="AG30" s="187">
        <f>IF(AG79*4/$I$83+SUM(AG6:AG29)&lt;1,AG79*4/$I$83,1-SUM(AG6:AG29))</f>
        <v>0.30290412672157108</v>
      </c>
      <c r="AH30" s="123">
        <f t="shared" si="12"/>
        <v>1.0000000000000007</v>
      </c>
      <c r="AI30" s="183">
        <f t="shared" si="13"/>
        <v>0.12555850186615533</v>
      </c>
      <c r="AJ30" s="120">
        <f t="shared" si="14"/>
        <v>1.1102230246251565E-16</v>
      </c>
      <c r="AK30" s="119">
        <f t="shared" si="15"/>
        <v>0.25111700373231055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-0.24236988054060782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5.9542463496658549</v>
      </c>
      <c r="J32" s="17"/>
      <c r="L32" s="22">
        <f>SUM(L6:L30)</f>
        <v>1.2423698805406078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-5.4605923875621465E-2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31143.147037341711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0.24203515168289691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31143.147037341711</v>
      </c>
      <c r="AH37" s="123">
        <f>SUM(Z37,AB37,AD37,AF37)</f>
        <v>1</v>
      </c>
      <c r="AI37" s="112">
        <f>SUM(AA37,AC37,AE37,AG37)</f>
        <v>31143.147037341711</v>
      </c>
      <c r="AJ37" s="148">
        <f>(AA37+AC37)</f>
        <v>0</v>
      </c>
      <c r="AK37" s="147">
        <f>(AE37+AG37)</f>
        <v>31143.147037341711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688.66950294802996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5.352131799832364E-3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688.66950294802996</v>
      </c>
      <c r="AH38" s="123">
        <f t="shared" ref="AH38:AI58" si="35">SUM(Z38,AB38,AD38,AF38)</f>
        <v>1</v>
      </c>
      <c r="AI38" s="112">
        <f t="shared" si="35"/>
        <v>688.66950294802996</v>
      </c>
      <c r="AJ38" s="148">
        <f t="shared" ref="AJ38:AJ64" si="36">(AA38+AC38)</f>
        <v>0</v>
      </c>
      <c r="AK38" s="147">
        <f t="shared" ref="AK38:AK64" si="37">(AE38+AG38)</f>
        <v>688.66950294802996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7382.2414671293509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5.7372555545335047E-2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0.40785033140292565</v>
      </c>
      <c r="AA39" s="147">
        <f>$J39*Z39</f>
        <v>3010.8496288651259</v>
      </c>
      <c r="AB39" s="122">
        <f>AB8</f>
        <v>0.40436907320187471</v>
      </c>
      <c r="AC39" s="147">
        <f>$J39*AB39</f>
        <v>2985.1501402155436</v>
      </c>
      <c r="AD39" s="122">
        <f>AD8</f>
        <v>0.18778059539519965</v>
      </c>
      <c r="AE39" s="147">
        <f>$J39*AD39</f>
        <v>1386.2416980486817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7382.2414671293509</v>
      </c>
      <c r="AJ39" s="148">
        <f t="shared" si="36"/>
        <v>5995.9997690806695</v>
      </c>
      <c r="AK39" s="147">
        <f t="shared" si="37"/>
        <v>1386.2416980486817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0.40785033140292565</v>
      </c>
      <c r="AA40" s="147">
        <f>$J40*Z40</f>
        <v>2489.5184228834582</v>
      </c>
      <c r="AB40" s="122">
        <f>AB9</f>
        <v>0.40436907320187465</v>
      </c>
      <c r="AC40" s="147">
        <f>$J40*AB40</f>
        <v>2468.2688228242428</v>
      </c>
      <c r="AD40" s="122">
        <f>AD9</f>
        <v>0.1877805953951997</v>
      </c>
      <c r="AE40" s="147">
        <f>$J40*AD40</f>
        <v>1146.212754292299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4957.787245707701</v>
      </c>
      <c r="AK40" s="147">
        <f t="shared" si="37"/>
        <v>1146.212754292299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13288.034640832831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0.10327059998160308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0.40785033140292565</v>
      </c>
      <c r="AA41" s="147">
        <f>$J41*Z41</f>
        <v>5419.5293319572265</v>
      </c>
      <c r="AB41" s="122">
        <f>AB11</f>
        <v>0.40436907320187471</v>
      </c>
      <c r="AC41" s="147">
        <f>$J41*AB41</f>
        <v>5373.270252387978</v>
      </c>
      <c r="AD41" s="122">
        <f>AD11</f>
        <v>0.18778059539519967</v>
      </c>
      <c r="AE41" s="147">
        <f>$J41*AD41</f>
        <v>2495.2350564876274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13288.034640832831</v>
      </c>
      <c r="AJ41" s="148">
        <f t="shared" si="36"/>
        <v>10792.799584345204</v>
      </c>
      <c r="AK41" s="147">
        <f t="shared" si="37"/>
        <v>2495.2350564876274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147.64482934258697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1.1474511109067006E-3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36.911207335646743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73.822414671293487</v>
      </c>
      <c r="AF42" s="122">
        <f t="shared" si="31"/>
        <v>0.25</v>
      </c>
      <c r="AG42" s="147">
        <f t="shared" si="34"/>
        <v>36.911207335646743</v>
      </c>
      <c r="AH42" s="123">
        <f t="shared" si="35"/>
        <v>1</v>
      </c>
      <c r="AI42" s="112">
        <f t="shared" si="35"/>
        <v>147.64482934258697</v>
      </c>
      <c r="AJ42" s="148">
        <f t="shared" si="36"/>
        <v>36.911207335646743</v>
      </c>
      <c r="AK42" s="147">
        <f t="shared" si="37"/>
        <v>110.73362200694024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133056.96000000002</v>
      </c>
      <c r="J65" s="39">
        <f>SUM(J37:J64)</f>
        <v>148772.69747759451</v>
      </c>
      <c r="K65" s="40">
        <f>SUM(K37:K64)</f>
        <v>1</v>
      </c>
      <c r="L65" s="22">
        <f>SUM(L37:L64)</f>
        <v>1.1498924396916188</v>
      </c>
      <c r="M65" s="24">
        <f>SUM(M37:M64)</f>
        <v>1.1562165620927203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33461.548591041457</v>
      </c>
      <c r="AB65" s="137"/>
      <c r="AC65" s="153">
        <f>SUM(AC37:AC64)</f>
        <v>33331.429215427765</v>
      </c>
      <c r="AD65" s="137"/>
      <c r="AE65" s="153">
        <f>SUM(AE37:AE64)</f>
        <v>27606.251923499898</v>
      </c>
      <c r="AF65" s="137"/>
      <c r="AG65" s="153">
        <f>SUM(AG37:AG64)</f>
        <v>54373.467747625386</v>
      </c>
      <c r="AH65" s="137"/>
      <c r="AI65" s="153">
        <f>SUM(AI37:AI64)</f>
        <v>148772.69747759451</v>
      </c>
      <c r="AJ65" s="153">
        <f>SUM(AJ37:AJ64)</f>
        <v>66792.977806469222</v>
      </c>
      <c r="AK65" s="153">
        <f>SUM(AK37:AK64)</f>
        <v>81979.719671125276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107193.72817313597</v>
      </c>
      <c r="J74" s="51">
        <f>J128*I$83</f>
        <v>3403.8461432474787</v>
      </c>
      <c r="K74" s="40">
        <f>B74/B$76</f>
        <v>5.8880461417906448E-2</v>
      </c>
      <c r="L74" s="22">
        <f>(L128*G$37*F$9/F$7)/B$130</f>
        <v>6.5237442202163792E-2</v>
      </c>
      <c r="M74" s="24">
        <f>J74/B$76</f>
        <v>2.6453666246327705E-2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1.5048874844585656E-12</v>
      </c>
      <c r="AD74" s="156"/>
      <c r="AE74" s="147">
        <f>AE30*$I$83/4</f>
        <v>1350.940469416551</v>
      </c>
      <c r="AF74" s="156"/>
      <c r="AG74" s="147">
        <f>AG30*$I$83/4</f>
        <v>2052.9056738309282</v>
      </c>
      <c r="AH74" s="155"/>
      <c r="AI74" s="147">
        <f>SUM(AA74,AC74,AE74,AG74)</f>
        <v>3403.8461432474805</v>
      </c>
      <c r="AJ74" s="148">
        <f>(AA74+AC74)</f>
        <v>1.5048874844585656E-12</v>
      </c>
      <c r="AK74" s="147">
        <f>(AE74+AG74)</f>
        <v>3403.8461432474792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50554.286174149696</v>
      </c>
      <c r="K75" s="40">
        <f>B75/B$76</f>
        <v>0.34342096894361795</v>
      </c>
      <c r="L75" s="22">
        <f>(L129*G$37*F$9/F$7)/B$130</f>
        <v>0.34778477583907796</v>
      </c>
      <c r="M75" s="24">
        <f>J75/B$76</f>
        <v>0.39289267419601542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26995.740634325455</v>
      </c>
      <c r="AB75" s="158"/>
      <c r="AC75" s="149">
        <f>AA75+AC65-SUM(AC70,AC74)</f>
        <v>53861.361893037218</v>
      </c>
      <c r="AD75" s="158"/>
      <c r="AE75" s="149">
        <f>AC75+AE65-SUM(AE70,AE74)</f>
        <v>73650.865390404564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119505.619507483</v>
      </c>
      <c r="AJ75" s="151">
        <f>AJ76-SUM(AJ70,AJ74)</f>
        <v>53861.361893037218</v>
      </c>
      <c r="AK75" s="149">
        <f>AJ75+AK76-SUM(AK70,AK74)</f>
        <v>119505.61950748303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133056.95999999996</v>
      </c>
      <c r="J76" s="51">
        <f>J130*I$83</f>
        <v>148772.69747759451</v>
      </c>
      <c r="K76" s="40">
        <f>SUM(K70:K75)</f>
        <v>0.59468001326369868</v>
      </c>
      <c r="L76" s="22">
        <f>SUM(L70:L75)</f>
        <v>0.67161485534278376</v>
      </c>
      <c r="M76" s="24">
        <f>SUM(M70:M75)</f>
        <v>0.67793897774388512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33461.548591041457</v>
      </c>
      <c r="AB76" s="137"/>
      <c r="AC76" s="153">
        <f>AC65</f>
        <v>33331.429215427765</v>
      </c>
      <c r="AD76" s="137"/>
      <c r="AE76" s="153">
        <f>AE65</f>
        <v>27606.251923499898</v>
      </c>
      <c r="AF76" s="137"/>
      <c r="AG76" s="153">
        <f>AG65</f>
        <v>54373.467747625386</v>
      </c>
      <c r="AH76" s="137"/>
      <c r="AI76" s="153">
        <f>SUM(AA76,AC76,AE76,AG76)</f>
        <v>148772.69747759448</v>
      </c>
      <c r="AJ76" s="154">
        <f>SUM(AA76,AC76)</f>
        <v>66792.977806469222</v>
      </c>
      <c r="AK76" s="154">
        <f>SUM(AE76,AG76)</f>
        <v>81979.719671125291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26995.740634325455</v>
      </c>
      <c r="AD78" s="112"/>
      <c r="AE78" s="112">
        <f>AC75</f>
        <v>53861.361893037218</v>
      </c>
      <c r="AF78" s="112"/>
      <c r="AG78" s="112">
        <f>AE75</f>
        <v>73650.865390404564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26995.740634325455</v>
      </c>
      <c r="AB79" s="112"/>
      <c r="AC79" s="112">
        <f>AA79-AA74+AC65-AC70</f>
        <v>53861.361893037218</v>
      </c>
      <c r="AD79" s="112"/>
      <c r="AE79" s="112">
        <f>AC79-AC74+AE65-AE70</f>
        <v>75001.805859821106</v>
      </c>
      <c r="AF79" s="112"/>
      <c r="AG79" s="112">
        <f>AE79-AE74+AG65-AG70</f>
        <v>121558.52518131393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0.57212121212121214</v>
      </c>
      <c r="I91" s="22">
        <f t="shared" ref="I91" si="52">(D91*H91)</f>
        <v>1.3232192024536087</v>
      </c>
      <c r="J91" s="24">
        <f>IF(I$32&lt;=1+I$131,I91,L91+J$33*(I91-L91))</f>
        <v>1.1487848512669148</v>
      </c>
      <c r="K91" s="22">
        <f t="shared" ref="K91" si="53">(B91)</f>
        <v>2.0237264020576244</v>
      </c>
      <c r="L91" s="22">
        <f t="shared" ref="L91" si="54">(K91*H91)</f>
        <v>1.1578168021469075</v>
      </c>
      <c r="M91" s="228">
        <f t="shared" si="50"/>
        <v>1.1487848512669148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0.57212121212121214</v>
      </c>
      <c r="I92" s="22">
        <f t="shared" ref="I92:I118" si="59">(D92*H92)</f>
        <v>3.9174252704218676E-2</v>
      </c>
      <c r="J92" s="24">
        <f t="shared" ref="J92:J118" si="60">IF(I$32&lt;=1+I$131,I92,L92+J$33*(I92-L92))</f>
        <v>2.540311971579548E-2</v>
      </c>
      <c r="K92" s="22">
        <f t="shared" ref="K92:K118" si="61">(B92)</f>
        <v>4.5647963956187018E-2</v>
      </c>
      <c r="L92" s="22">
        <f t="shared" ref="L92:L118" si="62">(K92*H92)</f>
        <v>2.6116168469479121E-2</v>
      </c>
      <c r="M92" s="228">
        <f t="shared" ref="M92:M118" si="63">(J92)</f>
        <v>2.540311971579548E-2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0.84848484848484851</v>
      </c>
      <c r="I93" s="22">
        <f t="shared" si="59"/>
        <v>0</v>
      </c>
      <c r="J93" s="24">
        <f t="shared" si="60"/>
        <v>0.27231053931910287</v>
      </c>
      <c r="K93" s="22">
        <f t="shared" si="61"/>
        <v>0.30431975970791347</v>
      </c>
      <c r="L93" s="22">
        <f t="shared" si="62"/>
        <v>0.25821070520671446</v>
      </c>
      <c r="M93" s="228">
        <f t="shared" si="63"/>
        <v>0.27231053931910287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0.92484848484848492</v>
      </c>
      <c r="I94" s="22">
        <f t="shared" si="59"/>
        <v>0.22515973494025501</v>
      </c>
      <c r="J94" s="24">
        <f t="shared" si="60"/>
        <v>0.22515973494025501</v>
      </c>
      <c r="K94" s="22">
        <f t="shared" si="61"/>
        <v>0.24345580776633077</v>
      </c>
      <c r="L94" s="22">
        <f t="shared" si="62"/>
        <v>0.22515973494025501</v>
      </c>
      <c r="M94" s="228">
        <f t="shared" si="63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0.84848484848484851</v>
      </c>
      <c r="I95" s="22">
        <f t="shared" si="59"/>
        <v>0</v>
      </c>
      <c r="J95" s="24">
        <f t="shared" si="60"/>
        <v>0.49015897077438519</v>
      </c>
      <c r="K95" s="22">
        <f t="shared" si="61"/>
        <v>0.54777556747424427</v>
      </c>
      <c r="L95" s="22">
        <f t="shared" si="62"/>
        <v>0.46477926937208608</v>
      </c>
      <c r="M95" s="228">
        <f t="shared" si="63"/>
        <v>0.49015897077438519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5.4462107863820566E-3</v>
      </c>
      <c r="K96" s="22">
        <f t="shared" si="61"/>
        <v>6.086395194158269E-3</v>
      </c>
      <c r="L96" s="22">
        <f t="shared" si="62"/>
        <v>5.1642141041342892E-3</v>
      </c>
      <c r="M96" s="228">
        <f t="shared" si="63"/>
        <v>5.4462107863820566E-3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0.7151515151515152</v>
      </c>
      <c r="I99" s="22">
        <f t="shared" si="59"/>
        <v>2.7578673903769948</v>
      </c>
      <c r="J99" s="24">
        <f t="shared" si="60"/>
        <v>2.7578673903769948</v>
      </c>
      <c r="K99" s="22">
        <f t="shared" si="61"/>
        <v>3.8563399950186792</v>
      </c>
      <c r="L99" s="22">
        <f t="shared" si="62"/>
        <v>2.7578673903769948</v>
      </c>
      <c r="M99" s="228">
        <f t="shared" si="63"/>
        <v>2.7578673903769948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4.9081044963230847</v>
      </c>
      <c r="J119" s="24">
        <f>SUM(J91:J118)</f>
        <v>5.4878147330278386</v>
      </c>
      <c r="K119" s="22">
        <f>SUM(K91:K118)</f>
        <v>7.831486424227327</v>
      </c>
      <c r="L119" s="22">
        <f>SUM(L91:L118)</f>
        <v>5.4577982004645795</v>
      </c>
      <c r="M119" s="57">
        <f t="shared" si="50"/>
        <v>5.4878147330278386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92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90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3.9540811636174711</v>
      </c>
      <c r="J128" s="229">
        <f>(J30)</f>
        <v>0.12555850186615525</v>
      </c>
      <c r="K128" s="22">
        <f>(B128)</f>
        <v>0.46112153424657532</v>
      </c>
      <c r="L128" s="22">
        <f>IF(L124=L119,0,(L119-L124)/(B119-B124)*K128)</f>
        <v>0.30964008664094583</v>
      </c>
      <c r="M128" s="57">
        <f t="shared" si="90"/>
        <v>0.12555850186615525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1.864808269178464</v>
      </c>
      <c r="K129" s="29">
        <f>(B129)</f>
        <v>2.6894966560769387</v>
      </c>
      <c r="L129" s="60">
        <f>IF(SUM(L124:L128)&gt;L130,0,L130-SUM(L124:L128))</f>
        <v>1.6507101518404141</v>
      </c>
      <c r="M129" s="57">
        <f t="shared" si="90"/>
        <v>1.864808269178464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4.9081044963230847</v>
      </c>
      <c r="J130" s="229">
        <f>(J119)</f>
        <v>5.4878147330278386</v>
      </c>
      <c r="K130" s="22">
        <f>(B130)</f>
        <v>7.831486424227327</v>
      </c>
      <c r="L130" s="22">
        <f>(L119)</f>
        <v>5.4577982004645795</v>
      </c>
      <c r="M130" s="57">
        <f t="shared" si="90"/>
        <v>5.4878147330278386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6" workbookViewId="0">
      <selection activeCell="B78" sqref="B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4541.3456065119817</v>
      </c>
      <c r="G72" s="109">
        <f>Poor!T7</f>
        <v>4146.650923797336</v>
      </c>
      <c r="H72" s="109">
        <f>Middle!T7</f>
        <v>6375.5594817431784</v>
      </c>
      <c r="I72" s="109">
        <f>Rich!T7</f>
        <v>9108.7703304352726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26921.920937304771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884.99999999999989</v>
      </c>
      <c r="G76" s="109">
        <f>Poor!T11</f>
        <v>3775.9999999999991</v>
      </c>
      <c r="H76" s="109">
        <f>Middle!T11</f>
        <v>10209.814037034628</v>
      </c>
      <c r="I76" s="109">
        <f>Rich!T11</f>
        <v>31831.816540289739</v>
      </c>
    </row>
    <row r="77" spans="1:9">
      <c r="A77" t="str">
        <f>V.Poor!Q12</f>
        <v>Wild foods consumed and sold</v>
      </c>
      <c r="B77" s="109">
        <f>V.Poor!R12</f>
        <v>1351.8315155319069</v>
      </c>
      <c r="C77" s="109">
        <f>Poor!R12</f>
        <v>1787.9413861621665</v>
      </c>
      <c r="D77" s="109">
        <f>Middle!R12</f>
        <v>366.71733495081503</v>
      </c>
      <c r="E77" s="109">
        <f>Rich!R12</f>
        <v>0</v>
      </c>
      <c r="F77" s="109">
        <f>V.Poor!T12</f>
        <v>999</v>
      </c>
      <c r="G77" s="109">
        <f>Poor!T12</f>
        <v>1649.4115135684224</v>
      </c>
      <c r="H77" s="109">
        <f>Middle!T12</f>
        <v>398.52752626871393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95168.938693446267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74764.799999999988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60081.400690306975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1952.645522434977</v>
      </c>
      <c r="D80" s="109">
        <f>Middle!R15</f>
        <v>3337.8555939059429</v>
      </c>
      <c r="E80" s="109">
        <f>Rich!R15</f>
        <v>7209.7680828368375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41343.513850017487</v>
      </c>
      <c r="C82" s="109">
        <f>Poor!R17</f>
        <v>41185.80017320544</v>
      </c>
      <c r="D82" s="109">
        <f>Middle!R17</f>
        <v>45762.000192450483</v>
      </c>
      <c r="E82" s="109">
        <f>Rich!R17</f>
        <v>12635.118565171559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8201.1111942269035</v>
      </c>
      <c r="D85" s="109">
        <f>Middle!R20</f>
        <v>23431.746269219722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162402.11017187106</v>
      </c>
      <c r="E88" s="109">
        <f>Rich!R23</f>
        <v>213068.99047969241</v>
      </c>
      <c r="F88" s="109">
        <f>V.Poor!T23</f>
        <v>42741.361913610323</v>
      </c>
      <c r="G88" s="109">
        <f>Poor!T23</f>
        <v>54105.303881501502</v>
      </c>
      <c r="H88" s="109">
        <f>Middle!T23</f>
        <v>117701.66332674625</v>
      </c>
      <c r="I88" s="109">
        <f>Rich!T23</f>
        <v>165451.14889684791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4141.690056113046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24760.223389446386</v>
      </c>
      <c r="G99" s="240">
        <f t="shared" si="0"/>
        <v>13396.281421555221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65682.62338944638</v>
      </c>
      <c r="G100" s="240">
        <f t="shared" si="0"/>
        <v>54318.681421555229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1351.8315155319069</v>
      </c>
      <c r="C8" s="203">
        <f>Income!C77</f>
        <v>1787.9413861621665</v>
      </c>
      <c r="D8" s="203">
        <f>Income!D77</f>
        <v>366.71733495081503</v>
      </c>
      <c r="E8" s="203">
        <f>Income!E77</f>
        <v>0</v>
      </c>
      <c r="F8" s="204">
        <f t="shared" si="4"/>
        <v>1351.8315155319069</v>
      </c>
      <c r="G8" s="204">
        <f t="shared" si="4"/>
        <v>1351.8315155319069</v>
      </c>
      <c r="H8" s="204">
        <f t="shared" si="4"/>
        <v>1351.8315155319069</v>
      </c>
      <c r="I8" s="204">
        <f t="shared" si="4"/>
        <v>1351.8315155319069</v>
      </c>
      <c r="J8" s="204">
        <f t="shared" si="4"/>
        <v>1351.8315155319069</v>
      </c>
      <c r="K8" s="204">
        <f t="shared" si="4"/>
        <v>1351.8315155319069</v>
      </c>
      <c r="L8" s="204">
        <f t="shared" si="4"/>
        <v>1351.8315155319069</v>
      </c>
      <c r="M8" s="204">
        <f t="shared" si="4"/>
        <v>1351.8315155319069</v>
      </c>
      <c r="N8" s="204">
        <f t="shared" si="4"/>
        <v>1351.8315155319069</v>
      </c>
      <c r="O8" s="204">
        <f t="shared" si="4"/>
        <v>1351.8315155319069</v>
      </c>
      <c r="P8" s="204">
        <f t="shared" si="4"/>
        <v>1351.8315155319069</v>
      </c>
      <c r="Q8" s="204">
        <f t="shared" si="4"/>
        <v>1351.8315155319069</v>
      </c>
      <c r="R8" s="204">
        <f t="shared" si="4"/>
        <v>1351.8315155319069</v>
      </c>
      <c r="S8" s="204">
        <f t="shared" si="4"/>
        <v>1351.8315155319069</v>
      </c>
      <c r="T8" s="204">
        <f t="shared" si="4"/>
        <v>1351.8315155319069</v>
      </c>
      <c r="U8" s="204">
        <f t="shared" si="4"/>
        <v>1351.8315155319069</v>
      </c>
      <c r="V8" s="204">
        <f t="shared" ref="V8:AK18" si="6">IF(V$2&lt;=($B$2+$C$2+$D$2),IF(V$2&lt;=($B$2+$C$2),IF(V$2&lt;=$B$2,$B8,$C8),$D8),$E8)</f>
        <v>1351.8315155319069</v>
      </c>
      <c r="W8" s="204">
        <f t="shared" si="6"/>
        <v>1351.8315155319069</v>
      </c>
      <c r="X8" s="204">
        <f t="shared" si="6"/>
        <v>1351.8315155319069</v>
      </c>
      <c r="Y8" s="204">
        <f t="shared" si="6"/>
        <v>1351.8315155319069</v>
      </c>
      <c r="Z8" s="204">
        <f t="shared" si="6"/>
        <v>1787.9413861621665</v>
      </c>
      <c r="AA8" s="204">
        <f t="shared" si="6"/>
        <v>1787.9413861621665</v>
      </c>
      <c r="AB8" s="204">
        <f t="shared" si="6"/>
        <v>1787.9413861621665</v>
      </c>
      <c r="AC8" s="204">
        <f t="shared" si="6"/>
        <v>1787.9413861621665</v>
      </c>
      <c r="AD8" s="204">
        <f t="shared" si="6"/>
        <v>1787.9413861621665</v>
      </c>
      <c r="AE8" s="204">
        <f t="shared" si="6"/>
        <v>1787.9413861621665</v>
      </c>
      <c r="AF8" s="204">
        <f t="shared" si="6"/>
        <v>1787.9413861621665</v>
      </c>
      <c r="AG8" s="204">
        <f t="shared" si="6"/>
        <v>1787.9413861621665</v>
      </c>
      <c r="AH8" s="204">
        <f t="shared" si="6"/>
        <v>1787.9413861621665</v>
      </c>
      <c r="AI8" s="204">
        <f t="shared" si="6"/>
        <v>1787.9413861621665</v>
      </c>
      <c r="AJ8" s="204">
        <f t="shared" si="6"/>
        <v>1787.9413861621665</v>
      </c>
      <c r="AK8" s="204">
        <f t="shared" si="6"/>
        <v>1787.9413861621665</v>
      </c>
      <c r="AL8" s="204">
        <f t="shared" ref="AL8:BA18" si="7">IF(AL$2&lt;=($B$2+$C$2+$D$2),IF(AL$2&lt;=($B$2+$C$2),IF(AL$2&lt;=$B$2,$B8,$C8),$D8),$E8)</f>
        <v>1787.9413861621665</v>
      </c>
      <c r="AM8" s="204">
        <f t="shared" si="7"/>
        <v>1787.9413861621665</v>
      </c>
      <c r="AN8" s="204">
        <f t="shared" si="7"/>
        <v>1787.9413861621665</v>
      </c>
      <c r="AO8" s="204">
        <f t="shared" si="7"/>
        <v>1787.9413861621665</v>
      </c>
      <c r="AP8" s="204">
        <f t="shared" si="7"/>
        <v>1787.9413861621665</v>
      </c>
      <c r="AQ8" s="204">
        <f t="shared" si="7"/>
        <v>1787.9413861621665</v>
      </c>
      <c r="AR8" s="204">
        <f t="shared" si="7"/>
        <v>1787.9413861621665</v>
      </c>
      <c r="AS8" s="204">
        <f t="shared" si="7"/>
        <v>1787.9413861621665</v>
      </c>
      <c r="AT8" s="204">
        <f t="shared" si="7"/>
        <v>1787.9413861621665</v>
      </c>
      <c r="AU8" s="204">
        <f t="shared" si="7"/>
        <v>1787.9413861621665</v>
      </c>
      <c r="AV8" s="204">
        <f t="shared" si="7"/>
        <v>1787.9413861621665</v>
      </c>
      <c r="AW8" s="204">
        <f t="shared" si="7"/>
        <v>1787.9413861621665</v>
      </c>
      <c r="AX8" s="204">
        <f t="shared" si="7"/>
        <v>1787.9413861621665</v>
      </c>
      <c r="AY8" s="204">
        <f t="shared" si="7"/>
        <v>1787.9413861621665</v>
      </c>
      <c r="AZ8" s="204">
        <f t="shared" si="7"/>
        <v>1787.9413861621665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95168.938693446267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95168.938693446267</v>
      </c>
      <c r="CN9" s="204">
        <f t="shared" si="2"/>
        <v>95168.938693446267</v>
      </c>
      <c r="CO9" s="204">
        <f t="shared" si="2"/>
        <v>95168.938693446267</v>
      </c>
      <c r="CP9" s="204">
        <f t="shared" si="2"/>
        <v>95168.938693446267</v>
      </c>
      <c r="CQ9" s="204">
        <f t="shared" si="2"/>
        <v>95168.938693446267</v>
      </c>
      <c r="CR9" s="204">
        <f t="shared" si="2"/>
        <v>95168.938693446267</v>
      </c>
      <c r="CS9" s="204">
        <f t="shared" si="3"/>
        <v>95168.938693446267</v>
      </c>
      <c r="CT9" s="204">
        <f t="shared" si="3"/>
        <v>95168.938693446267</v>
      </c>
      <c r="CU9" s="204">
        <f t="shared" si="3"/>
        <v>95168.938693446267</v>
      </c>
      <c r="CV9" s="204">
        <f t="shared" si="3"/>
        <v>95168.938693446267</v>
      </c>
      <c r="CW9" s="204">
        <f t="shared" si="3"/>
        <v>95168.938693446267</v>
      </c>
      <c r="CX9" s="204">
        <f t="shared" si="3"/>
        <v>95168.938693446267</v>
      </c>
      <c r="CY9" s="204">
        <f t="shared" si="3"/>
        <v>95168.938693446267</v>
      </c>
      <c r="CZ9" s="204">
        <f t="shared" si="3"/>
        <v>95168.938693446267</v>
      </c>
      <c r="DA9" s="204">
        <f t="shared" si="3"/>
        <v>95168.938693446267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60081.400690306975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60081.400690306975</v>
      </c>
      <c r="BB10" s="204">
        <f t="shared" si="1"/>
        <v>60081.400690306975</v>
      </c>
      <c r="BC10" s="204">
        <f t="shared" si="1"/>
        <v>60081.400690306975</v>
      </c>
      <c r="BD10" s="204">
        <f t="shared" si="1"/>
        <v>60081.400690306975</v>
      </c>
      <c r="BE10" s="204">
        <f t="shared" si="1"/>
        <v>60081.400690306975</v>
      </c>
      <c r="BF10" s="204">
        <f t="shared" si="1"/>
        <v>60081.400690306975</v>
      </c>
      <c r="BG10" s="204">
        <f t="shared" si="1"/>
        <v>60081.400690306975</v>
      </c>
      <c r="BH10" s="204">
        <f t="shared" si="1"/>
        <v>60081.400690306975</v>
      </c>
      <c r="BI10" s="204">
        <f t="shared" si="1"/>
        <v>60081.400690306975</v>
      </c>
      <c r="BJ10" s="204">
        <f t="shared" si="1"/>
        <v>60081.400690306975</v>
      </c>
      <c r="BK10" s="204">
        <f t="shared" si="1"/>
        <v>60081.400690306975</v>
      </c>
      <c r="BL10" s="204">
        <f t="shared" si="1"/>
        <v>60081.400690306975</v>
      </c>
      <c r="BM10" s="204">
        <f t="shared" si="1"/>
        <v>60081.400690306975</v>
      </c>
      <c r="BN10" s="204">
        <f t="shared" si="1"/>
        <v>60081.400690306975</v>
      </c>
      <c r="BO10" s="204">
        <f t="shared" si="1"/>
        <v>60081.400690306975</v>
      </c>
      <c r="BP10" s="204">
        <f t="shared" si="1"/>
        <v>60081.400690306975</v>
      </c>
      <c r="BQ10" s="204">
        <f t="shared" si="1"/>
        <v>60081.400690306975</v>
      </c>
      <c r="BR10" s="204">
        <f t="shared" ref="AX10:BZ18" si="8">IF(BR$2&lt;=($B$2+$C$2+$D$2),IF(BR$2&lt;=($B$2+$C$2),IF(BR$2&lt;=$B$2,$B10,$C10),$D10),$E10)</f>
        <v>60081.400690306975</v>
      </c>
      <c r="BS10" s="204">
        <f t="shared" si="8"/>
        <v>60081.400690306975</v>
      </c>
      <c r="BT10" s="204">
        <f t="shared" si="8"/>
        <v>60081.400690306975</v>
      </c>
      <c r="BU10" s="204">
        <f t="shared" si="8"/>
        <v>60081.400690306975</v>
      </c>
      <c r="BV10" s="204">
        <f t="shared" si="8"/>
        <v>60081.400690306975</v>
      </c>
      <c r="BW10" s="204">
        <f t="shared" si="8"/>
        <v>60081.400690306975</v>
      </c>
      <c r="BX10" s="204">
        <f t="shared" si="8"/>
        <v>60081.400690306975</v>
      </c>
      <c r="BY10" s="204">
        <f t="shared" si="8"/>
        <v>60081.400690306975</v>
      </c>
      <c r="BZ10" s="204">
        <f t="shared" si="8"/>
        <v>60081.400690306975</v>
      </c>
      <c r="CA10" s="204">
        <f t="shared" si="2"/>
        <v>60081.400690306975</v>
      </c>
      <c r="CB10" s="204">
        <f t="shared" si="2"/>
        <v>60081.400690306975</v>
      </c>
      <c r="CC10" s="204">
        <f t="shared" si="2"/>
        <v>60081.400690306975</v>
      </c>
      <c r="CD10" s="204">
        <f t="shared" si="2"/>
        <v>60081.400690306975</v>
      </c>
      <c r="CE10" s="204">
        <f t="shared" si="2"/>
        <v>60081.400690306975</v>
      </c>
      <c r="CF10" s="204">
        <f t="shared" si="2"/>
        <v>60081.400690306975</v>
      </c>
      <c r="CG10" s="204">
        <f t="shared" si="2"/>
        <v>60081.400690306975</v>
      </c>
      <c r="CH10" s="204">
        <f t="shared" si="2"/>
        <v>60081.400690306975</v>
      </c>
      <c r="CI10" s="204">
        <f t="shared" si="2"/>
        <v>60081.400690306975</v>
      </c>
      <c r="CJ10" s="204">
        <f t="shared" si="2"/>
        <v>60081.400690306975</v>
      </c>
      <c r="CK10" s="204">
        <f t="shared" si="2"/>
        <v>60081.400690306975</v>
      </c>
      <c r="CL10" s="204">
        <f t="shared" si="2"/>
        <v>60081.400690306975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41343.513850017487</v>
      </c>
      <c r="C12" s="203">
        <f>Income!C82</f>
        <v>41185.80017320544</v>
      </c>
      <c r="D12" s="203">
        <f>Income!D82</f>
        <v>45762.000192450483</v>
      </c>
      <c r="E12" s="203">
        <f>Income!E82</f>
        <v>12635.118565171559</v>
      </c>
      <c r="F12" s="204">
        <f t="shared" si="4"/>
        <v>41343.513850017487</v>
      </c>
      <c r="G12" s="204">
        <f t="shared" si="4"/>
        <v>41343.513850017487</v>
      </c>
      <c r="H12" s="204">
        <f t="shared" si="4"/>
        <v>41343.513850017487</v>
      </c>
      <c r="I12" s="204">
        <f t="shared" si="4"/>
        <v>41343.513850017487</v>
      </c>
      <c r="J12" s="204">
        <f t="shared" si="4"/>
        <v>41343.513850017487</v>
      </c>
      <c r="K12" s="204">
        <f t="shared" si="4"/>
        <v>41343.513850017487</v>
      </c>
      <c r="L12" s="204">
        <f t="shared" si="4"/>
        <v>41343.513850017487</v>
      </c>
      <c r="M12" s="204">
        <f t="shared" si="4"/>
        <v>41343.513850017487</v>
      </c>
      <c r="N12" s="204">
        <f t="shared" si="4"/>
        <v>41343.513850017487</v>
      </c>
      <c r="O12" s="204">
        <f t="shared" si="4"/>
        <v>41343.513850017487</v>
      </c>
      <c r="P12" s="204">
        <f t="shared" si="4"/>
        <v>41343.513850017487</v>
      </c>
      <c r="Q12" s="204">
        <f t="shared" si="4"/>
        <v>41343.513850017487</v>
      </c>
      <c r="R12" s="204">
        <f t="shared" si="4"/>
        <v>41343.513850017487</v>
      </c>
      <c r="S12" s="204">
        <f t="shared" si="4"/>
        <v>41343.513850017487</v>
      </c>
      <c r="T12" s="204">
        <f t="shared" si="4"/>
        <v>41343.513850017487</v>
      </c>
      <c r="U12" s="204">
        <f t="shared" si="4"/>
        <v>41343.513850017487</v>
      </c>
      <c r="V12" s="204">
        <f t="shared" si="6"/>
        <v>41343.513850017487</v>
      </c>
      <c r="W12" s="204">
        <f t="shared" si="6"/>
        <v>41343.513850017487</v>
      </c>
      <c r="X12" s="204">
        <f t="shared" si="6"/>
        <v>41343.513850017487</v>
      </c>
      <c r="Y12" s="204">
        <f t="shared" si="6"/>
        <v>41343.513850017487</v>
      </c>
      <c r="Z12" s="204">
        <f t="shared" si="6"/>
        <v>41185.80017320544</v>
      </c>
      <c r="AA12" s="204">
        <f t="shared" si="6"/>
        <v>41185.80017320544</v>
      </c>
      <c r="AB12" s="204">
        <f t="shared" si="6"/>
        <v>41185.80017320544</v>
      </c>
      <c r="AC12" s="204">
        <f t="shared" si="6"/>
        <v>41185.80017320544</v>
      </c>
      <c r="AD12" s="204">
        <f t="shared" si="6"/>
        <v>41185.80017320544</v>
      </c>
      <c r="AE12" s="204">
        <f t="shared" si="6"/>
        <v>41185.80017320544</v>
      </c>
      <c r="AF12" s="204">
        <f t="shared" si="6"/>
        <v>41185.80017320544</v>
      </c>
      <c r="AG12" s="204">
        <f t="shared" si="6"/>
        <v>41185.80017320544</v>
      </c>
      <c r="AH12" s="204">
        <f t="shared" si="6"/>
        <v>41185.80017320544</v>
      </c>
      <c r="AI12" s="204">
        <f t="shared" si="6"/>
        <v>41185.80017320544</v>
      </c>
      <c r="AJ12" s="204">
        <f t="shared" si="6"/>
        <v>41185.80017320544</v>
      </c>
      <c r="AK12" s="204">
        <f t="shared" si="6"/>
        <v>41185.80017320544</v>
      </c>
      <c r="AL12" s="204">
        <f t="shared" si="7"/>
        <v>41185.80017320544</v>
      </c>
      <c r="AM12" s="204">
        <f t="shared" si="7"/>
        <v>41185.80017320544</v>
      </c>
      <c r="AN12" s="204">
        <f t="shared" si="7"/>
        <v>41185.80017320544</v>
      </c>
      <c r="AO12" s="204">
        <f t="shared" si="7"/>
        <v>41185.80017320544</v>
      </c>
      <c r="AP12" s="204">
        <f t="shared" si="7"/>
        <v>41185.80017320544</v>
      </c>
      <c r="AQ12" s="204">
        <f t="shared" si="7"/>
        <v>41185.80017320544</v>
      </c>
      <c r="AR12" s="204">
        <f t="shared" si="7"/>
        <v>41185.80017320544</v>
      </c>
      <c r="AS12" s="204">
        <f t="shared" si="7"/>
        <v>41185.80017320544</v>
      </c>
      <c r="AT12" s="204">
        <f t="shared" si="7"/>
        <v>41185.80017320544</v>
      </c>
      <c r="AU12" s="204">
        <f t="shared" si="7"/>
        <v>41185.80017320544</v>
      </c>
      <c r="AV12" s="204">
        <f t="shared" si="7"/>
        <v>41185.80017320544</v>
      </c>
      <c r="AW12" s="204">
        <f t="shared" si="7"/>
        <v>41185.80017320544</v>
      </c>
      <c r="AX12" s="204">
        <f t="shared" si="8"/>
        <v>41185.80017320544</v>
      </c>
      <c r="AY12" s="204">
        <f t="shared" si="8"/>
        <v>41185.80017320544</v>
      </c>
      <c r="AZ12" s="204">
        <f t="shared" si="8"/>
        <v>41185.80017320544</v>
      </c>
      <c r="BA12" s="204">
        <f t="shared" si="8"/>
        <v>45762.000192450483</v>
      </c>
      <c r="BB12" s="204">
        <f t="shared" si="8"/>
        <v>45762.000192450483</v>
      </c>
      <c r="BC12" s="204">
        <f t="shared" si="8"/>
        <v>45762.000192450483</v>
      </c>
      <c r="BD12" s="204">
        <f t="shared" si="8"/>
        <v>45762.000192450483</v>
      </c>
      <c r="BE12" s="204">
        <f t="shared" si="8"/>
        <v>45762.000192450483</v>
      </c>
      <c r="BF12" s="204">
        <f t="shared" si="8"/>
        <v>45762.000192450483</v>
      </c>
      <c r="BG12" s="204">
        <f t="shared" si="8"/>
        <v>45762.000192450483</v>
      </c>
      <c r="BH12" s="204">
        <f t="shared" si="8"/>
        <v>45762.000192450483</v>
      </c>
      <c r="BI12" s="204">
        <f t="shared" si="8"/>
        <v>45762.000192450483</v>
      </c>
      <c r="BJ12" s="204">
        <f t="shared" si="8"/>
        <v>45762.000192450483</v>
      </c>
      <c r="BK12" s="204">
        <f t="shared" si="8"/>
        <v>45762.000192450483</v>
      </c>
      <c r="BL12" s="204">
        <f t="shared" si="8"/>
        <v>45762.000192450483</v>
      </c>
      <c r="BM12" s="204">
        <f t="shared" si="8"/>
        <v>45762.000192450483</v>
      </c>
      <c r="BN12" s="204">
        <f t="shared" si="8"/>
        <v>45762.000192450483</v>
      </c>
      <c r="BO12" s="204">
        <f t="shared" si="8"/>
        <v>45762.000192450483</v>
      </c>
      <c r="BP12" s="204">
        <f t="shared" si="8"/>
        <v>45762.000192450483</v>
      </c>
      <c r="BQ12" s="204">
        <f t="shared" si="8"/>
        <v>45762.000192450483</v>
      </c>
      <c r="BR12" s="204">
        <f t="shared" si="8"/>
        <v>45762.000192450483</v>
      </c>
      <c r="BS12" s="204">
        <f t="shared" si="8"/>
        <v>45762.000192450483</v>
      </c>
      <c r="BT12" s="204">
        <f t="shared" si="8"/>
        <v>45762.000192450483</v>
      </c>
      <c r="BU12" s="204">
        <f t="shared" si="8"/>
        <v>45762.000192450483</v>
      </c>
      <c r="BV12" s="204">
        <f t="shared" si="8"/>
        <v>45762.000192450483</v>
      </c>
      <c r="BW12" s="204">
        <f t="shared" si="8"/>
        <v>45762.000192450483</v>
      </c>
      <c r="BX12" s="204">
        <f t="shared" si="8"/>
        <v>45762.000192450483</v>
      </c>
      <c r="BY12" s="204">
        <f t="shared" si="8"/>
        <v>45762.000192450483</v>
      </c>
      <c r="BZ12" s="204">
        <f t="shared" si="8"/>
        <v>45762.000192450483</v>
      </c>
      <c r="CA12" s="204">
        <f t="shared" si="2"/>
        <v>45762.000192450483</v>
      </c>
      <c r="CB12" s="204">
        <f t="shared" si="2"/>
        <v>45762.000192450483</v>
      </c>
      <c r="CC12" s="204">
        <f t="shared" si="2"/>
        <v>45762.000192450483</v>
      </c>
      <c r="CD12" s="204">
        <f t="shared" si="2"/>
        <v>45762.000192450483</v>
      </c>
      <c r="CE12" s="204">
        <f t="shared" si="2"/>
        <v>45762.000192450483</v>
      </c>
      <c r="CF12" s="204">
        <f t="shared" si="2"/>
        <v>45762.000192450483</v>
      </c>
      <c r="CG12" s="204">
        <f t="shared" si="2"/>
        <v>45762.000192450483</v>
      </c>
      <c r="CH12" s="204">
        <f t="shared" si="2"/>
        <v>45762.000192450483</v>
      </c>
      <c r="CI12" s="204">
        <f t="shared" si="2"/>
        <v>45762.000192450483</v>
      </c>
      <c r="CJ12" s="204">
        <f t="shared" si="2"/>
        <v>45762.000192450483</v>
      </c>
      <c r="CK12" s="204">
        <f t="shared" si="2"/>
        <v>45762.000192450483</v>
      </c>
      <c r="CL12" s="204">
        <f t="shared" si="2"/>
        <v>45762.000192450483</v>
      </c>
      <c r="CM12" s="204">
        <f t="shared" si="2"/>
        <v>12635.118565171559</v>
      </c>
      <c r="CN12" s="204">
        <f t="shared" si="2"/>
        <v>12635.118565171559</v>
      </c>
      <c r="CO12" s="204">
        <f t="shared" si="2"/>
        <v>12635.118565171559</v>
      </c>
      <c r="CP12" s="204">
        <f t="shared" si="2"/>
        <v>12635.118565171559</v>
      </c>
      <c r="CQ12" s="204">
        <f t="shared" si="2"/>
        <v>12635.118565171559</v>
      </c>
      <c r="CR12" s="204">
        <f t="shared" si="2"/>
        <v>12635.118565171559</v>
      </c>
      <c r="CS12" s="204">
        <f t="shared" si="3"/>
        <v>12635.118565171559</v>
      </c>
      <c r="CT12" s="204">
        <f t="shared" si="3"/>
        <v>12635.118565171559</v>
      </c>
      <c r="CU12" s="204">
        <f t="shared" si="3"/>
        <v>12635.118565171559</v>
      </c>
      <c r="CV12" s="204">
        <f t="shared" si="3"/>
        <v>12635.118565171559</v>
      </c>
      <c r="CW12" s="204">
        <f t="shared" si="3"/>
        <v>12635.118565171559</v>
      </c>
      <c r="CX12" s="204">
        <f t="shared" si="3"/>
        <v>12635.118565171559</v>
      </c>
      <c r="CY12" s="204">
        <f t="shared" si="3"/>
        <v>12635.118565171559</v>
      </c>
      <c r="CZ12" s="204">
        <f t="shared" si="3"/>
        <v>12635.118565171559</v>
      </c>
      <c r="DA12" s="204">
        <f t="shared" si="3"/>
        <v>12635.118565171559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8201.1111942269035</v>
      </c>
      <c r="D14" s="203">
        <f>Income!D85</f>
        <v>23431.746269219722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8201.1111942269035</v>
      </c>
      <c r="AA14" s="204">
        <f t="shared" si="6"/>
        <v>8201.1111942269035</v>
      </c>
      <c r="AB14" s="204">
        <f t="shared" si="6"/>
        <v>8201.1111942269035</v>
      </c>
      <c r="AC14" s="204">
        <f t="shared" si="6"/>
        <v>8201.1111942269035</v>
      </c>
      <c r="AD14" s="204">
        <f t="shared" si="6"/>
        <v>8201.1111942269035</v>
      </c>
      <c r="AE14" s="204">
        <f t="shared" si="6"/>
        <v>8201.1111942269035</v>
      </c>
      <c r="AF14" s="204">
        <f t="shared" si="6"/>
        <v>8201.1111942269035</v>
      </c>
      <c r="AG14" s="204">
        <f t="shared" si="6"/>
        <v>8201.1111942269035</v>
      </c>
      <c r="AH14" s="204">
        <f t="shared" si="6"/>
        <v>8201.1111942269035</v>
      </c>
      <c r="AI14" s="204">
        <f t="shared" si="6"/>
        <v>8201.1111942269035</v>
      </c>
      <c r="AJ14" s="204">
        <f t="shared" si="6"/>
        <v>8201.1111942269035</v>
      </c>
      <c r="AK14" s="204">
        <f t="shared" si="6"/>
        <v>8201.1111942269035</v>
      </c>
      <c r="AL14" s="204">
        <f t="shared" si="7"/>
        <v>8201.1111942269035</v>
      </c>
      <c r="AM14" s="204">
        <f t="shared" si="7"/>
        <v>8201.1111942269035</v>
      </c>
      <c r="AN14" s="204">
        <f t="shared" si="7"/>
        <v>8201.1111942269035</v>
      </c>
      <c r="AO14" s="204">
        <f t="shared" si="7"/>
        <v>8201.1111942269035</v>
      </c>
      <c r="AP14" s="204">
        <f t="shared" si="7"/>
        <v>8201.1111942269035</v>
      </c>
      <c r="AQ14" s="204">
        <f t="shared" si="7"/>
        <v>8201.1111942269035</v>
      </c>
      <c r="AR14" s="204">
        <f t="shared" si="7"/>
        <v>8201.1111942269035</v>
      </c>
      <c r="AS14" s="204">
        <f t="shared" si="7"/>
        <v>8201.1111942269035</v>
      </c>
      <c r="AT14" s="204">
        <f t="shared" si="7"/>
        <v>8201.1111942269035</v>
      </c>
      <c r="AU14" s="204">
        <f t="shared" si="7"/>
        <v>8201.1111942269035</v>
      </c>
      <c r="AV14" s="204">
        <f t="shared" si="7"/>
        <v>8201.1111942269035</v>
      </c>
      <c r="AW14" s="204">
        <f t="shared" si="7"/>
        <v>8201.1111942269035</v>
      </c>
      <c r="AX14" s="204">
        <f t="shared" si="7"/>
        <v>8201.1111942269035</v>
      </c>
      <c r="AY14" s="204">
        <f t="shared" si="7"/>
        <v>8201.1111942269035</v>
      </c>
      <c r="AZ14" s="204">
        <f t="shared" si="7"/>
        <v>8201.1111942269035</v>
      </c>
      <c r="BA14" s="204">
        <f t="shared" si="7"/>
        <v>23431.746269219722</v>
      </c>
      <c r="BB14" s="204">
        <f t="shared" si="8"/>
        <v>23431.746269219722</v>
      </c>
      <c r="BC14" s="204">
        <f t="shared" si="8"/>
        <v>23431.746269219722</v>
      </c>
      <c r="BD14" s="204">
        <f t="shared" si="8"/>
        <v>23431.746269219722</v>
      </c>
      <c r="BE14" s="204">
        <f t="shared" si="8"/>
        <v>23431.746269219722</v>
      </c>
      <c r="BF14" s="204">
        <f t="shared" si="8"/>
        <v>23431.746269219722</v>
      </c>
      <c r="BG14" s="204">
        <f t="shared" si="8"/>
        <v>23431.746269219722</v>
      </c>
      <c r="BH14" s="204">
        <f t="shared" si="8"/>
        <v>23431.746269219722</v>
      </c>
      <c r="BI14" s="204">
        <f t="shared" si="8"/>
        <v>23431.746269219722</v>
      </c>
      <c r="BJ14" s="204">
        <f t="shared" si="8"/>
        <v>23431.746269219722</v>
      </c>
      <c r="BK14" s="204">
        <f t="shared" si="8"/>
        <v>23431.746269219722</v>
      </c>
      <c r="BL14" s="204">
        <f t="shared" si="8"/>
        <v>23431.746269219722</v>
      </c>
      <c r="BM14" s="204">
        <f t="shared" si="8"/>
        <v>23431.746269219722</v>
      </c>
      <c r="BN14" s="204">
        <f t="shared" si="8"/>
        <v>23431.746269219722</v>
      </c>
      <c r="BO14" s="204">
        <f t="shared" si="8"/>
        <v>23431.746269219722</v>
      </c>
      <c r="BP14" s="204">
        <f t="shared" si="8"/>
        <v>23431.746269219722</v>
      </c>
      <c r="BQ14" s="204">
        <f t="shared" si="8"/>
        <v>23431.746269219722</v>
      </c>
      <c r="BR14" s="204">
        <f t="shared" si="8"/>
        <v>23431.746269219722</v>
      </c>
      <c r="BS14" s="204">
        <f t="shared" si="8"/>
        <v>23431.746269219722</v>
      </c>
      <c r="BT14" s="204">
        <f t="shared" si="8"/>
        <v>23431.746269219722</v>
      </c>
      <c r="BU14" s="204">
        <f t="shared" si="8"/>
        <v>23431.746269219722</v>
      </c>
      <c r="BV14" s="204">
        <f t="shared" si="8"/>
        <v>23431.746269219722</v>
      </c>
      <c r="BW14" s="204">
        <f t="shared" si="8"/>
        <v>23431.746269219722</v>
      </c>
      <c r="BX14" s="204">
        <f t="shared" si="8"/>
        <v>23431.746269219722</v>
      </c>
      <c r="BY14" s="204">
        <f t="shared" si="8"/>
        <v>23431.746269219722</v>
      </c>
      <c r="BZ14" s="204">
        <f t="shared" si="8"/>
        <v>23431.746269219722</v>
      </c>
      <c r="CA14" s="204">
        <f t="shared" si="2"/>
        <v>23431.746269219722</v>
      </c>
      <c r="CB14" s="204">
        <f t="shared" si="2"/>
        <v>23431.746269219722</v>
      </c>
      <c r="CC14" s="204">
        <f t="shared" si="2"/>
        <v>23431.746269219722</v>
      </c>
      <c r="CD14" s="204">
        <f t="shared" si="2"/>
        <v>23431.746269219722</v>
      </c>
      <c r="CE14" s="204">
        <f t="shared" si="2"/>
        <v>23431.746269219722</v>
      </c>
      <c r="CF14" s="204">
        <f t="shared" si="2"/>
        <v>23431.746269219722</v>
      </c>
      <c r="CG14" s="204">
        <f t="shared" si="2"/>
        <v>23431.746269219722</v>
      </c>
      <c r="CH14" s="204">
        <f t="shared" si="2"/>
        <v>23431.746269219722</v>
      </c>
      <c r="CI14" s="204">
        <f t="shared" si="2"/>
        <v>23431.746269219722</v>
      </c>
      <c r="CJ14" s="204">
        <f t="shared" si="2"/>
        <v>23431.746269219722</v>
      </c>
      <c r="CK14" s="204">
        <f t="shared" si="2"/>
        <v>23431.746269219722</v>
      </c>
      <c r="CL14" s="204">
        <f t="shared" si="2"/>
        <v>23431.746269219722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162402.11017187106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162402.11017187106</v>
      </c>
      <c r="BB16" s="204">
        <f t="shared" si="8"/>
        <v>162402.11017187106</v>
      </c>
      <c r="BC16" s="204">
        <f t="shared" si="8"/>
        <v>162402.11017187106</v>
      </c>
      <c r="BD16" s="204">
        <f t="shared" si="8"/>
        <v>162402.11017187106</v>
      </c>
      <c r="BE16" s="204">
        <f t="shared" si="8"/>
        <v>162402.11017187106</v>
      </c>
      <c r="BF16" s="204">
        <f t="shared" si="8"/>
        <v>162402.11017187106</v>
      </c>
      <c r="BG16" s="204">
        <f t="shared" si="8"/>
        <v>162402.11017187106</v>
      </c>
      <c r="BH16" s="204">
        <f t="shared" si="8"/>
        <v>162402.11017187106</v>
      </c>
      <c r="BI16" s="204">
        <f t="shared" si="8"/>
        <v>162402.11017187106</v>
      </c>
      <c r="BJ16" s="204">
        <f t="shared" si="8"/>
        <v>162402.11017187106</v>
      </c>
      <c r="BK16" s="204">
        <f t="shared" si="8"/>
        <v>162402.11017187106</v>
      </c>
      <c r="BL16" s="204">
        <f t="shared" si="8"/>
        <v>162402.11017187106</v>
      </c>
      <c r="BM16" s="204">
        <f t="shared" si="8"/>
        <v>162402.11017187106</v>
      </c>
      <c r="BN16" s="204">
        <f t="shared" si="8"/>
        <v>162402.11017187106</v>
      </c>
      <c r="BO16" s="204">
        <f t="shared" si="8"/>
        <v>162402.11017187106</v>
      </c>
      <c r="BP16" s="204">
        <f t="shared" si="8"/>
        <v>162402.11017187106</v>
      </c>
      <c r="BQ16" s="204">
        <f t="shared" si="8"/>
        <v>162402.11017187106</v>
      </c>
      <c r="BR16" s="204">
        <f t="shared" si="8"/>
        <v>162402.11017187106</v>
      </c>
      <c r="BS16" s="204">
        <f t="shared" si="8"/>
        <v>162402.11017187106</v>
      </c>
      <c r="BT16" s="204">
        <f t="shared" si="8"/>
        <v>162402.11017187106</v>
      </c>
      <c r="BU16" s="204">
        <f t="shared" si="8"/>
        <v>162402.11017187106</v>
      </c>
      <c r="BV16" s="204">
        <f t="shared" si="8"/>
        <v>162402.11017187106</v>
      </c>
      <c r="BW16" s="204">
        <f t="shared" si="8"/>
        <v>162402.11017187106</v>
      </c>
      <c r="BX16" s="204">
        <f t="shared" si="8"/>
        <v>162402.11017187106</v>
      </c>
      <c r="BY16" s="204">
        <f t="shared" si="8"/>
        <v>162402.11017187106</v>
      </c>
      <c r="BZ16" s="204">
        <f t="shared" si="8"/>
        <v>162402.11017187106</v>
      </c>
      <c r="CA16" s="204">
        <f t="shared" ref="CA16:CB18" si="10">IF(CA$2&lt;=($B$2+$C$2+$D$2),IF(CA$2&lt;=($B$2+$C$2),IF(CA$2&lt;=$B$2,$B16,$C16),$D16),$E16)</f>
        <v>162402.11017187106</v>
      </c>
      <c r="CB16" s="204">
        <f t="shared" si="10"/>
        <v>162402.11017187106</v>
      </c>
      <c r="CC16" s="204">
        <f t="shared" si="9"/>
        <v>162402.11017187106</v>
      </c>
      <c r="CD16" s="204">
        <f t="shared" si="9"/>
        <v>162402.11017187106</v>
      </c>
      <c r="CE16" s="204">
        <f t="shared" si="9"/>
        <v>162402.11017187106</v>
      </c>
      <c r="CF16" s="204">
        <f t="shared" si="9"/>
        <v>162402.11017187106</v>
      </c>
      <c r="CG16" s="204">
        <f t="shared" si="9"/>
        <v>162402.11017187106</v>
      </c>
      <c r="CH16" s="204">
        <f t="shared" si="9"/>
        <v>162402.11017187106</v>
      </c>
      <c r="CI16" s="204">
        <f t="shared" si="9"/>
        <v>162402.11017187106</v>
      </c>
      <c r="CJ16" s="204">
        <f t="shared" si="9"/>
        <v>162402.11017187106</v>
      </c>
      <c r="CK16" s="204">
        <f t="shared" si="9"/>
        <v>162402.11017187106</v>
      </c>
      <c r="CL16" s="204">
        <f t="shared" si="9"/>
        <v>162402.11017187106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89420.734645332253</v>
      </c>
      <c r="AV19" s="201">
        <f t="shared" si="14"/>
        <v>92339.989666393813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101097.75472957846</v>
      </c>
      <c r="AZ19" s="201">
        <f t="shared" si="14"/>
        <v>104017.00975064002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112774.77481382467</v>
      </c>
      <c r="BD19" s="201">
        <f t="shared" si="14"/>
        <v>115694.02983488623</v>
      </c>
      <c r="BE19" s="201">
        <f t="shared" si="14"/>
        <v>118613.28485594777</v>
      </c>
      <c r="BF19" s="201">
        <f t="shared" si="14"/>
        <v>121532.53987700933</v>
      </c>
      <c r="BG19" s="201">
        <f t="shared" si="14"/>
        <v>124451.79489807089</v>
      </c>
      <c r="BH19" s="201">
        <f t="shared" si="14"/>
        <v>127371.04991913243</v>
      </c>
      <c r="BI19" s="201">
        <f t="shared" si="14"/>
        <v>130290.30494019398</v>
      </c>
      <c r="BJ19" s="201">
        <f t="shared" si="14"/>
        <v>133209.55996125552</v>
      </c>
      <c r="BK19" s="201">
        <f t="shared" si="14"/>
        <v>136128.8149823171</v>
      </c>
      <c r="BL19" s="201">
        <f t="shared" si="14"/>
        <v>139048.07000337864</v>
      </c>
      <c r="BM19" s="201">
        <f t="shared" si="14"/>
        <v>141967.32502444019</v>
      </c>
      <c r="BN19" s="201">
        <f t="shared" si="14"/>
        <v>144886.58004550176</v>
      </c>
      <c r="BO19" s="201">
        <f t="shared" si="14"/>
        <v>147805.8350665633</v>
      </c>
      <c r="BP19" s="201">
        <f t="shared" si="14"/>
        <v>150725.09008762485</v>
      </c>
      <c r="BQ19" s="201">
        <f t="shared" si="14"/>
        <v>153644.34510868642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159482.85515080951</v>
      </c>
      <c r="BT19" s="201">
        <f t="shared" si="15"/>
        <v>162402.11017187106</v>
      </c>
      <c r="BU19" s="201">
        <f t="shared" si="15"/>
        <v>164314.06791933603</v>
      </c>
      <c r="BV19" s="201">
        <f t="shared" si="15"/>
        <v>166226.02566680097</v>
      </c>
      <c r="BW19" s="201">
        <f t="shared" si="15"/>
        <v>168137.98341426594</v>
      </c>
      <c r="BX19" s="201">
        <f t="shared" si="15"/>
        <v>170049.94116173088</v>
      </c>
      <c r="BY19" s="201">
        <f t="shared" si="15"/>
        <v>171961.89890919585</v>
      </c>
      <c r="BZ19" s="201">
        <f t="shared" si="15"/>
        <v>173873.85665666079</v>
      </c>
      <c r="CA19" s="201">
        <f t="shared" si="15"/>
        <v>175785.81440412576</v>
      </c>
      <c r="CB19" s="201">
        <f t="shared" si="15"/>
        <v>177697.7721515907</v>
      </c>
      <c r="CC19" s="201">
        <f t="shared" si="15"/>
        <v>179609.72989905567</v>
      </c>
      <c r="CD19" s="201">
        <f t="shared" si="15"/>
        <v>181521.68764652062</v>
      </c>
      <c r="CE19" s="201">
        <f t="shared" si="15"/>
        <v>183433.64539398559</v>
      </c>
      <c r="CF19" s="201">
        <f t="shared" si="15"/>
        <v>185345.60314145053</v>
      </c>
      <c r="CG19" s="201">
        <f t="shared" si="15"/>
        <v>187257.5608889155</v>
      </c>
      <c r="CH19" s="201">
        <f t="shared" si="15"/>
        <v>189169.51863638044</v>
      </c>
      <c r="CI19" s="201">
        <f t="shared" si="15"/>
        <v>191081.47638384541</v>
      </c>
      <c r="CJ19" s="201">
        <f t="shared" si="15"/>
        <v>192993.43413131038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200641.2651211702</v>
      </c>
      <c r="CO19" s="201">
        <f t="shared" si="15"/>
        <v>202553.22286863514</v>
      </c>
      <c r="CP19" s="201">
        <f t="shared" si="15"/>
        <v>204465.18061610012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212113.01160595994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1351.8315155319069</v>
      </c>
      <c r="C30" s="203">
        <f>Income!C77</f>
        <v>1787.9413861621665</v>
      </c>
      <c r="D30" s="203">
        <f>Income!D77</f>
        <v>366.71733495081503</v>
      </c>
      <c r="E30" s="203">
        <f>Income!E77</f>
        <v>0</v>
      </c>
      <c r="F30" s="210">
        <f t="shared" si="16"/>
        <v>1351.8315155319069</v>
      </c>
      <c r="G30" s="210">
        <f t="shared" si="16"/>
        <v>1351.8315155319069</v>
      </c>
      <c r="H30" s="210">
        <f t="shared" si="16"/>
        <v>1351.8315155319069</v>
      </c>
      <c r="I30" s="210">
        <f t="shared" si="16"/>
        <v>1351.8315155319069</v>
      </c>
      <c r="J30" s="210">
        <f t="shared" si="16"/>
        <v>1351.8315155319069</v>
      </c>
      <c r="K30" s="210">
        <f t="shared" si="16"/>
        <v>1351.8315155319069</v>
      </c>
      <c r="L30" s="210">
        <f t="shared" si="16"/>
        <v>1351.8315155319069</v>
      </c>
      <c r="M30" s="210">
        <f t="shared" si="16"/>
        <v>1351.8315155319069</v>
      </c>
      <c r="N30" s="210">
        <f t="shared" si="16"/>
        <v>1351.8315155319069</v>
      </c>
      <c r="O30" s="210">
        <f t="shared" si="16"/>
        <v>1351.8315155319069</v>
      </c>
      <c r="P30" s="210">
        <f t="shared" si="17"/>
        <v>1351.8315155319069</v>
      </c>
      <c r="Q30" s="210">
        <f t="shared" si="17"/>
        <v>1370.3893823672372</v>
      </c>
      <c r="R30" s="210">
        <f t="shared" si="17"/>
        <v>1388.9472492025673</v>
      </c>
      <c r="S30" s="210">
        <f t="shared" si="17"/>
        <v>1407.5051160378976</v>
      </c>
      <c r="T30" s="210">
        <f t="shared" si="17"/>
        <v>1426.0629828732276</v>
      </c>
      <c r="U30" s="210">
        <f t="shared" si="17"/>
        <v>1444.6208497085579</v>
      </c>
      <c r="V30" s="210">
        <f t="shared" si="17"/>
        <v>1463.1787165438882</v>
      </c>
      <c r="W30" s="210">
        <f t="shared" si="17"/>
        <v>1481.7365833792182</v>
      </c>
      <c r="X30" s="210">
        <f t="shared" si="17"/>
        <v>1500.2944502145485</v>
      </c>
      <c r="Y30" s="210">
        <f t="shared" si="17"/>
        <v>1518.8523170498786</v>
      </c>
      <c r="Z30" s="210">
        <f t="shared" si="18"/>
        <v>1537.4101838852089</v>
      </c>
      <c r="AA30" s="210">
        <f t="shared" si="18"/>
        <v>1555.9680507205389</v>
      </c>
      <c r="AB30" s="210">
        <f t="shared" si="18"/>
        <v>1574.5259175558692</v>
      </c>
      <c r="AC30" s="210">
        <f t="shared" si="18"/>
        <v>1593.0837843911995</v>
      </c>
      <c r="AD30" s="210">
        <f t="shared" si="18"/>
        <v>1611.6416512265296</v>
      </c>
      <c r="AE30" s="210">
        <f t="shared" si="18"/>
        <v>1630.1995180618599</v>
      </c>
      <c r="AF30" s="210">
        <f t="shared" si="18"/>
        <v>1648.7573848971901</v>
      </c>
      <c r="AG30" s="210">
        <f t="shared" si="18"/>
        <v>1667.3152517325202</v>
      </c>
      <c r="AH30" s="210">
        <f t="shared" si="18"/>
        <v>1685.8731185678505</v>
      </c>
      <c r="AI30" s="210">
        <f t="shared" si="18"/>
        <v>1704.4309854031806</v>
      </c>
      <c r="AJ30" s="210">
        <f t="shared" si="19"/>
        <v>1722.9888522385108</v>
      </c>
      <c r="AK30" s="210">
        <f t="shared" si="19"/>
        <v>1741.5467190738409</v>
      </c>
      <c r="AL30" s="210">
        <f t="shared" si="19"/>
        <v>1760.1045859091712</v>
      </c>
      <c r="AM30" s="210">
        <f t="shared" si="19"/>
        <v>1778.6624527445015</v>
      </c>
      <c r="AN30" s="210">
        <f t="shared" si="19"/>
        <v>1766.076400758915</v>
      </c>
      <c r="AO30" s="210">
        <f t="shared" si="19"/>
        <v>1722.3464299524119</v>
      </c>
      <c r="AP30" s="210">
        <f t="shared" si="19"/>
        <v>1678.6164591459087</v>
      </c>
      <c r="AQ30" s="210">
        <f t="shared" si="19"/>
        <v>1634.8864883394056</v>
      </c>
      <c r="AR30" s="210">
        <f t="shared" si="19"/>
        <v>1591.1565175329024</v>
      </c>
      <c r="AS30" s="210">
        <f t="shared" si="19"/>
        <v>1547.4265467263995</v>
      </c>
      <c r="AT30" s="210">
        <f t="shared" si="20"/>
        <v>1503.6965759198963</v>
      </c>
      <c r="AU30" s="210">
        <f t="shared" si="20"/>
        <v>1459.9666051133931</v>
      </c>
      <c r="AV30" s="210">
        <f t="shared" si="20"/>
        <v>1416.23663430689</v>
      </c>
      <c r="AW30" s="210">
        <f t="shared" si="20"/>
        <v>1372.5066635003868</v>
      </c>
      <c r="AX30" s="210">
        <f t="shared" si="20"/>
        <v>1328.7766926938837</v>
      </c>
      <c r="AY30" s="210">
        <f t="shared" si="20"/>
        <v>1285.0467218873805</v>
      </c>
      <c r="AZ30" s="210">
        <f t="shared" si="20"/>
        <v>1241.3167510808776</v>
      </c>
      <c r="BA30" s="210">
        <f t="shared" si="20"/>
        <v>1197.5867802743742</v>
      </c>
      <c r="BB30" s="210">
        <f t="shared" si="20"/>
        <v>1153.8568094678712</v>
      </c>
      <c r="BC30" s="210">
        <f t="shared" si="20"/>
        <v>1110.1268386613681</v>
      </c>
      <c r="BD30" s="210">
        <f t="shared" si="21"/>
        <v>1066.3968678548649</v>
      </c>
      <c r="BE30" s="210">
        <f t="shared" si="21"/>
        <v>1022.6668970483619</v>
      </c>
      <c r="BF30" s="210">
        <f t="shared" si="21"/>
        <v>978.93692624185883</v>
      </c>
      <c r="BG30" s="210">
        <f t="shared" si="21"/>
        <v>935.20695543535567</v>
      </c>
      <c r="BH30" s="210">
        <f t="shared" si="21"/>
        <v>891.47698462885239</v>
      </c>
      <c r="BI30" s="210">
        <f t="shared" si="21"/>
        <v>847.74701382234934</v>
      </c>
      <c r="BJ30" s="210">
        <f t="shared" si="21"/>
        <v>804.01704301584618</v>
      </c>
      <c r="BK30" s="210">
        <f t="shared" si="21"/>
        <v>760.28707220934302</v>
      </c>
      <c r="BL30" s="210">
        <f t="shared" si="21"/>
        <v>716.55710140284009</v>
      </c>
      <c r="BM30" s="210">
        <f t="shared" si="21"/>
        <v>672.82713059633693</v>
      </c>
      <c r="BN30" s="210">
        <f t="shared" si="22"/>
        <v>629.09715978983377</v>
      </c>
      <c r="BO30" s="210">
        <f t="shared" si="22"/>
        <v>585.36718898333061</v>
      </c>
      <c r="BP30" s="210">
        <f t="shared" si="22"/>
        <v>541.63721817682745</v>
      </c>
      <c r="BQ30" s="210">
        <f t="shared" si="22"/>
        <v>497.90724737032451</v>
      </c>
      <c r="BR30" s="210">
        <f t="shared" si="22"/>
        <v>454.17727656382112</v>
      </c>
      <c r="BS30" s="210">
        <f t="shared" si="22"/>
        <v>410.44730575731819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95168.938693446267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3591.2807054130667</v>
      </c>
      <c r="BV31" s="210">
        <f t="shared" si="22"/>
        <v>7182.5614108261334</v>
      </c>
      <c r="BW31" s="210">
        <f t="shared" si="22"/>
        <v>10773.842116239199</v>
      </c>
      <c r="BX31" s="210">
        <f t="shared" si="23"/>
        <v>14365.122821652267</v>
      </c>
      <c r="BY31" s="210">
        <f t="shared" si="23"/>
        <v>17956.403527065333</v>
      </c>
      <c r="BZ31" s="210">
        <f t="shared" si="23"/>
        <v>21547.684232478397</v>
      </c>
      <c r="CA31" s="210">
        <f t="shared" si="23"/>
        <v>25138.964937891469</v>
      </c>
      <c r="CB31" s="210">
        <f t="shared" si="23"/>
        <v>28730.245643304534</v>
      </c>
      <c r="CC31" s="210">
        <f t="shared" si="23"/>
        <v>32321.526348717598</v>
      </c>
      <c r="CD31" s="210">
        <f t="shared" si="23"/>
        <v>35912.807054130666</v>
      </c>
      <c r="CE31" s="210">
        <f t="shared" si="23"/>
        <v>39504.087759543734</v>
      </c>
      <c r="CF31" s="210">
        <f t="shared" si="23"/>
        <v>43095.368464956795</v>
      </c>
      <c r="CG31" s="210">
        <f t="shared" si="23"/>
        <v>46686.64917036987</v>
      </c>
      <c r="CH31" s="210">
        <f t="shared" si="24"/>
        <v>50277.929875782938</v>
      </c>
      <c r="CI31" s="210">
        <f t="shared" si="24"/>
        <v>53869.210581195999</v>
      </c>
      <c r="CJ31" s="210">
        <f t="shared" si="24"/>
        <v>57460.491286609067</v>
      </c>
      <c r="CK31" s="210">
        <f t="shared" si="24"/>
        <v>61051.771992022135</v>
      </c>
      <c r="CL31" s="210">
        <f t="shared" si="24"/>
        <v>64643.052697435196</v>
      </c>
      <c r="CM31" s="210">
        <f t="shared" si="24"/>
        <v>68234.333402848264</v>
      </c>
      <c r="CN31" s="210">
        <f t="shared" si="24"/>
        <v>71825.614108261332</v>
      </c>
      <c r="CO31" s="210">
        <f t="shared" si="24"/>
        <v>75416.8948136744</v>
      </c>
      <c r="CP31" s="210">
        <f t="shared" si="24"/>
        <v>79008.175519087468</v>
      </c>
      <c r="CQ31" s="210">
        <f t="shared" si="24"/>
        <v>82599.456224500536</v>
      </c>
      <c r="CR31" s="210">
        <f t="shared" si="25"/>
        <v>86190.73692991359</v>
      </c>
      <c r="CS31" s="210">
        <f t="shared" si="25"/>
        <v>89782.017635326672</v>
      </c>
      <c r="CT31" s="210">
        <f t="shared" si="25"/>
        <v>93373.298340739741</v>
      </c>
      <c r="CU31" s="210">
        <f t="shared" si="25"/>
        <v>95168.938693446267</v>
      </c>
      <c r="CV31" s="210">
        <f t="shared" si="25"/>
        <v>95168.938693446267</v>
      </c>
      <c r="CW31" s="210">
        <f t="shared" si="25"/>
        <v>95168.938693446267</v>
      </c>
      <c r="CX31" s="210">
        <f t="shared" si="25"/>
        <v>95168.938693446267</v>
      </c>
      <c r="CY31" s="210">
        <f t="shared" si="25"/>
        <v>95168.938693446267</v>
      </c>
      <c r="CZ31" s="210">
        <f t="shared" si="25"/>
        <v>95168.938693446267</v>
      </c>
      <c r="DA31" s="210">
        <f t="shared" si="25"/>
        <v>95168.938693446267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60081.400690306975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924.32924138933811</v>
      </c>
      <c r="AO32" s="210">
        <f t="shared" si="19"/>
        <v>2772.9877241680142</v>
      </c>
      <c r="AP32" s="210">
        <f t="shared" si="19"/>
        <v>4621.6462069466907</v>
      </c>
      <c r="AQ32" s="210">
        <f t="shared" si="19"/>
        <v>6470.3046897253662</v>
      </c>
      <c r="AR32" s="210">
        <f t="shared" si="19"/>
        <v>8318.9631725040417</v>
      </c>
      <c r="AS32" s="210">
        <f t="shared" si="19"/>
        <v>10167.621655282719</v>
      </c>
      <c r="AT32" s="210">
        <f t="shared" si="20"/>
        <v>12016.280138061395</v>
      </c>
      <c r="AU32" s="210">
        <f t="shared" si="20"/>
        <v>13864.93862084007</v>
      </c>
      <c r="AV32" s="210">
        <f t="shared" si="20"/>
        <v>15713.597103618747</v>
      </c>
      <c r="AW32" s="210">
        <f t="shared" si="20"/>
        <v>17562.255586397423</v>
      </c>
      <c r="AX32" s="210">
        <f t="shared" si="20"/>
        <v>19410.914069176099</v>
      </c>
      <c r="AY32" s="210">
        <f t="shared" si="20"/>
        <v>21259.572551954774</v>
      </c>
      <c r="AZ32" s="210">
        <f t="shared" si="20"/>
        <v>23108.231034733453</v>
      </c>
      <c r="BA32" s="210">
        <f t="shared" si="20"/>
        <v>24956.889517512129</v>
      </c>
      <c r="BB32" s="210">
        <f t="shared" si="20"/>
        <v>26805.548000290804</v>
      </c>
      <c r="BC32" s="210">
        <f t="shared" si="20"/>
        <v>28654.20648306948</v>
      </c>
      <c r="BD32" s="210">
        <f t="shared" si="21"/>
        <v>30502.864965848155</v>
      </c>
      <c r="BE32" s="210">
        <f t="shared" si="21"/>
        <v>32351.523448626835</v>
      </c>
      <c r="BF32" s="210">
        <f t="shared" si="21"/>
        <v>34200.18193140551</v>
      </c>
      <c r="BG32" s="210">
        <f t="shared" si="21"/>
        <v>36048.840414184182</v>
      </c>
      <c r="BH32" s="210">
        <f t="shared" si="21"/>
        <v>37897.498896962861</v>
      </c>
      <c r="BI32" s="210">
        <f t="shared" si="21"/>
        <v>39746.15737974154</v>
      </c>
      <c r="BJ32" s="210">
        <f t="shared" si="21"/>
        <v>41594.815862520212</v>
      </c>
      <c r="BK32" s="210">
        <f t="shared" si="21"/>
        <v>43443.474345298891</v>
      </c>
      <c r="BL32" s="210">
        <f t="shared" si="21"/>
        <v>45292.132828077563</v>
      </c>
      <c r="BM32" s="210">
        <f t="shared" si="21"/>
        <v>47140.791310856242</v>
      </c>
      <c r="BN32" s="210">
        <f t="shared" si="22"/>
        <v>48989.449793634914</v>
      </c>
      <c r="BO32" s="210">
        <f t="shared" si="22"/>
        <v>50838.108276413594</v>
      </c>
      <c r="BP32" s="210">
        <f t="shared" si="22"/>
        <v>52686.766759192273</v>
      </c>
      <c r="BQ32" s="210">
        <f t="shared" si="22"/>
        <v>54535.425241970945</v>
      </c>
      <c r="BR32" s="210">
        <f t="shared" si="22"/>
        <v>56384.083724749624</v>
      </c>
      <c r="BS32" s="210">
        <f t="shared" si="22"/>
        <v>58232.742207528303</v>
      </c>
      <c r="BT32" s="210">
        <f t="shared" si="22"/>
        <v>60081.400690306975</v>
      </c>
      <c r="BU32" s="210">
        <f t="shared" si="22"/>
        <v>57814.178022748223</v>
      </c>
      <c r="BV32" s="210">
        <f t="shared" si="22"/>
        <v>55546.955355189464</v>
      </c>
      <c r="BW32" s="210">
        <f t="shared" si="22"/>
        <v>53279.732687630712</v>
      </c>
      <c r="BX32" s="210">
        <f t="shared" si="23"/>
        <v>51012.510020071961</v>
      </c>
      <c r="BY32" s="210">
        <f t="shared" si="23"/>
        <v>48745.287352513202</v>
      </c>
      <c r="BZ32" s="210">
        <f t="shared" si="23"/>
        <v>46478.06468495445</v>
      </c>
      <c r="CA32" s="210">
        <f t="shared" si="23"/>
        <v>44210.842017395698</v>
      </c>
      <c r="CB32" s="210">
        <f t="shared" si="23"/>
        <v>41943.619349836939</v>
      </c>
      <c r="CC32" s="210">
        <f t="shared" si="23"/>
        <v>39676.396682278195</v>
      </c>
      <c r="CD32" s="210">
        <f t="shared" si="23"/>
        <v>37409.174014719436</v>
      </c>
      <c r="CE32" s="210">
        <f t="shared" si="23"/>
        <v>35141.951347160684</v>
      </c>
      <c r="CF32" s="210">
        <f t="shared" si="23"/>
        <v>32874.728679601933</v>
      </c>
      <c r="CG32" s="210">
        <f t="shared" si="23"/>
        <v>30607.506012043177</v>
      </c>
      <c r="CH32" s="210">
        <f t="shared" si="24"/>
        <v>28340.283344484422</v>
      </c>
      <c r="CI32" s="210">
        <f t="shared" si="24"/>
        <v>26073.06067692567</v>
      </c>
      <c r="CJ32" s="210">
        <f t="shared" si="24"/>
        <v>23805.838009366911</v>
      </c>
      <c r="CK32" s="210">
        <f t="shared" si="24"/>
        <v>21538.615341808159</v>
      </c>
      <c r="CL32" s="210">
        <f t="shared" si="24"/>
        <v>19271.392674249408</v>
      </c>
      <c r="CM32" s="210">
        <f t="shared" si="24"/>
        <v>17004.170006690656</v>
      </c>
      <c r="CN32" s="210">
        <f t="shared" si="24"/>
        <v>14736.947339131897</v>
      </c>
      <c r="CO32" s="210">
        <f t="shared" si="24"/>
        <v>12469.724671573145</v>
      </c>
      <c r="CP32" s="210">
        <f t="shared" si="24"/>
        <v>10202.502004014394</v>
      </c>
      <c r="CQ32" s="210">
        <f t="shared" si="24"/>
        <v>7935.2793364556419</v>
      </c>
      <c r="CR32" s="210">
        <f t="shared" si="25"/>
        <v>5668.0566688968829</v>
      </c>
      <c r="CS32" s="210">
        <f t="shared" si="25"/>
        <v>3400.8340013381312</v>
      </c>
      <c r="CT32" s="210">
        <f t="shared" si="25"/>
        <v>1133.6113337793795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41343.513850017487</v>
      </c>
      <c r="C34" s="203">
        <f>Income!C82</f>
        <v>41185.80017320544</v>
      </c>
      <c r="D34" s="203">
        <f>Income!D82</f>
        <v>45762.000192450483</v>
      </c>
      <c r="E34" s="203">
        <f>Income!E82</f>
        <v>12635.118565171559</v>
      </c>
      <c r="F34" s="210">
        <f t="shared" si="16"/>
        <v>41343.513850017487</v>
      </c>
      <c r="G34" s="210">
        <f t="shared" si="16"/>
        <v>41343.513850017487</v>
      </c>
      <c r="H34" s="210">
        <f t="shared" si="16"/>
        <v>41343.513850017487</v>
      </c>
      <c r="I34" s="210">
        <f t="shared" si="16"/>
        <v>41343.513850017487</v>
      </c>
      <c r="J34" s="210">
        <f t="shared" si="16"/>
        <v>41343.513850017487</v>
      </c>
      <c r="K34" s="210">
        <f t="shared" si="16"/>
        <v>41343.513850017487</v>
      </c>
      <c r="L34" s="210">
        <f t="shared" si="16"/>
        <v>41343.513850017487</v>
      </c>
      <c r="M34" s="210">
        <f t="shared" si="16"/>
        <v>41343.513850017487</v>
      </c>
      <c r="N34" s="210">
        <f t="shared" si="16"/>
        <v>41343.513850017487</v>
      </c>
      <c r="O34" s="210">
        <f t="shared" si="16"/>
        <v>41343.513850017487</v>
      </c>
      <c r="P34" s="210">
        <f t="shared" si="17"/>
        <v>41343.513850017487</v>
      </c>
      <c r="Q34" s="210">
        <f t="shared" si="17"/>
        <v>41336.802629727616</v>
      </c>
      <c r="R34" s="210">
        <f t="shared" si="17"/>
        <v>41330.091409437737</v>
      </c>
      <c r="S34" s="210">
        <f t="shared" si="17"/>
        <v>41323.380189147865</v>
      </c>
      <c r="T34" s="210">
        <f t="shared" si="17"/>
        <v>41316.668968857986</v>
      </c>
      <c r="U34" s="210">
        <f t="shared" si="17"/>
        <v>41309.957748568115</v>
      </c>
      <c r="V34" s="210">
        <f t="shared" si="17"/>
        <v>41303.246528278243</v>
      </c>
      <c r="W34" s="210">
        <f t="shared" si="17"/>
        <v>41296.535307988364</v>
      </c>
      <c r="X34" s="210">
        <f t="shared" si="17"/>
        <v>41289.824087698493</v>
      </c>
      <c r="Y34" s="210">
        <f t="shared" si="17"/>
        <v>41283.112867408621</v>
      </c>
      <c r="Z34" s="210">
        <f t="shared" si="18"/>
        <v>41276.401647118742</v>
      </c>
      <c r="AA34" s="210">
        <f t="shared" si="18"/>
        <v>41269.690426828871</v>
      </c>
      <c r="AB34" s="210">
        <f t="shared" si="18"/>
        <v>41262.979206538992</v>
      </c>
      <c r="AC34" s="210">
        <f t="shared" si="18"/>
        <v>41256.26798624912</v>
      </c>
      <c r="AD34" s="210">
        <f t="shared" si="18"/>
        <v>41249.556765959249</v>
      </c>
      <c r="AE34" s="210">
        <f t="shared" si="18"/>
        <v>41242.84554566937</v>
      </c>
      <c r="AF34" s="210">
        <f t="shared" si="18"/>
        <v>41236.134325379498</v>
      </c>
      <c r="AG34" s="210">
        <f t="shared" si="18"/>
        <v>41229.42310508962</v>
      </c>
      <c r="AH34" s="210">
        <f t="shared" si="18"/>
        <v>41222.711884799748</v>
      </c>
      <c r="AI34" s="210">
        <f t="shared" si="18"/>
        <v>41216.000664509877</v>
      </c>
      <c r="AJ34" s="210">
        <f t="shared" si="19"/>
        <v>41209.289444219998</v>
      </c>
      <c r="AK34" s="210">
        <f t="shared" si="19"/>
        <v>41202.578223930126</v>
      </c>
      <c r="AL34" s="210">
        <f t="shared" si="19"/>
        <v>41195.867003640255</v>
      </c>
      <c r="AM34" s="210">
        <f t="shared" si="19"/>
        <v>41189.155783350376</v>
      </c>
      <c r="AN34" s="210">
        <f t="shared" si="19"/>
        <v>41256.203250424594</v>
      </c>
      <c r="AO34" s="210">
        <f t="shared" si="19"/>
        <v>41397.009404862903</v>
      </c>
      <c r="AP34" s="210">
        <f t="shared" si="19"/>
        <v>41537.815559301212</v>
      </c>
      <c r="AQ34" s="210">
        <f t="shared" si="19"/>
        <v>41678.621713739522</v>
      </c>
      <c r="AR34" s="210">
        <f t="shared" si="19"/>
        <v>41819.427868177831</v>
      </c>
      <c r="AS34" s="210">
        <f t="shared" si="19"/>
        <v>41960.23402261614</v>
      </c>
      <c r="AT34" s="210">
        <f t="shared" si="20"/>
        <v>42101.040177054449</v>
      </c>
      <c r="AU34" s="210">
        <f t="shared" si="20"/>
        <v>42241.846331492758</v>
      </c>
      <c r="AV34" s="210">
        <f t="shared" si="20"/>
        <v>42382.652485931067</v>
      </c>
      <c r="AW34" s="210">
        <f t="shared" si="20"/>
        <v>42523.458640369376</v>
      </c>
      <c r="AX34" s="210">
        <f t="shared" si="20"/>
        <v>42664.264794807685</v>
      </c>
      <c r="AY34" s="210">
        <f t="shared" si="20"/>
        <v>42805.070949245994</v>
      </c>
      <c r="AZ34" s="210">
        <f t="shared" si="20"/>
        <v>42945.877103684303</v>
      </c>
      <c r="BA34" s="210">
        <f t="shared" si="20"/>
        <v>43086.683258122612</v>
      </c>
      <c r="BB34" s="210">
        <f t="shared" si="20"/>
        <v>43227.489412560921</v>
      </c>
      <c r="BC34" s="210">
        <f t="shared" si="20"/>
        <v>43368.29556699923</v>
      </c>
      <c r="BD34" s="210">
        <f t="shared" si="21"/>
        <v>43509.101721437539</v>
      </c>
      <c r="BE34" s="210">
        <f t="shared" si="21"/>
        <v>43649.907875875848</v>
      </c>
      <c r="BF34" s="210">
        <f t="shared" si="21"/>
        <v>43790.714030314157</v>
      </c>
      <c r="BG34" s="210">
        <f t="shared" si="21"/>
        <v>43931.520184752466</v>
      </c>
      <c r="BH34" s="210">
        <f t="shared" si="21"/>
        <v>44072.326339190775</v>
      </c>
      <c r="BI34" s="210">
        <f t="shared" si="21"/>
        <v>44213.132493629084</v>
      </c>
      <c r="BJ34" s="210">
        <f t="shared" si="21"/>
        <v>44353.938648067393</v>
      </c>
      <c r="BK34" s="210">
        <f t="shared" si="21"/>
        <v>44494.744802505702</v>
      </c>
      <c r="BL34" s="210">
        <f t="shared" si="21"/>
        <v>44635.550956944011</v>
      </c>
      <c r="BM34" s="210">
        <f t="shared" si="21"/>
        <v>44776.35711138232</v>
      </c>
      <c r="BN34" s="210">
        <f t="shared" si="22"/>
        <v>44917.163265820629</v>
      </c>
      <c r="BO34" s="210">
        <f t="shared" si="22"/>
        <v>45057.969420258938</v>
      </c>
      <c r="BP34" s="210">
        <f t="shared" si="22"/>
        <v>45198.775574697247</v>
      </c>
      <c r="BQ34" s="210">
        <f t="shared" si="22"/>
        <v>45339.581729135556</v>
      </c>
      <c r="BR34" s="210">
        <f t="shared" si="22"/>
        <v>45480.387883573865</v>
      </c>
      <c r="BS34" s="210">
        <f t="shared" si="22"/>
        <v>45621.194038012174</v>
      </c>
      <c r="BT34" s="210">
        <f t="shared" si="22"/>
        <v>45762.000192450483</v>
      </c>
      <c r="BU34" s="210">
        <f t="shared" si="22"/>
        <v>44511.929187647504</v>
      </c>
      <c r="BV34" s="210">
        <f t="shared" si="22"/>
        <v>43261.858182844524</v>
      </c>
      <c r="BW34" s="210">
        <f t="shared" si="22"/>
        <v>42011.787178041544</v>
      </c>
      <c r="BX34" s="210">
        <f t="shared" si="23"/>
        <v>40761.716173238572</v>
      </c>
      <c r="BY34" s="210">
        <f t="shared" si="23"/>
        <v>39511.645168435592</v>
      </c>
      <c r="BZ34" s="210">
        <f t="shared" si="23"/>
        <v>38261.574163632613</v>
      </c>
      <c r="CA34" s="210">
        <f t="shared" si="23"/>
        <v>37011.503158829633</v>
      </c>
      <c r="CB34" s="210">
        <f t="shared" si="23"/>
        <v>35761.432154026654</v>
      </c>
      <c r="CC34" s="210">
        <f t="shared" si="23"/>
        <v>34511.361149223681</v>
      </c>
      <c r="CD34" s="210">
        <f t="shared" si="23"/>
        <v>33261.290144420702</v>
      </c>
      <c r="CE34" s="210">
        <f t="shared" si="23"/>
        <v>32011.219139617722</v>
      </c>
      <c r="CF34" s="210">
        <f t="shared" si="23"/>
        <v>30761.148134814743</v>
      </c>
      <c r="CG34" s="210">
        <f t="shared" si="23"/>
        <v>29511.077130011763</v>
      </c>
      <c r="CH34" s="210">
        <f t="shared" si="24"/>
        <v>28261.006125208787</v>
      </c>
      <c r="CI34" s="210">
        <f t="shared" si="24"/>
        <v>27010.935120405808</v>
      </c>
      <c r="CJ34" s="210">
        <f t="shared" si="24"/>
        <v>25760.864115602828</v>
      </c>
      <c r="CK34" s="210">
        <f t="shared" si="24"/>
        <v>24510.793110799852</v>
      </c>
      <c r="CL34" s="210">
        <f t="shared" si="24"/>
        <v>23260.722105996872</v>
      </c>
      <c r="CM34" s="210">
        <f t="shared" si="24"/>
        <v>22010.651101193893</v>
      </c>
      <c r="CN34" s="210">
        <f t="shared" si="24"/>
        <v>20760.580096390917</v>
      </c>
      <c r="CO34" s="210">
        <f t="shared" si="24"/>
        <v>19510.509091587941</v>
      </c>
      <c r="CP34" s="210">
        <f t="shared" si="24"/>
        <v>18260.438086784958</v>
      </c>
      <c r="CQ34" s="210">
        <f t="shared" si="24"/>
        <v>17010.367081981978</v>
      </c>
      <c r="CR34" s="210">
        <f t="shared" si="25"/>
        <v>15760.296077179002</v>
      </c>
      <c r="CS34" s="210">
        <f t="shared" si="25"/>
        <v>14510.225072376026</v>
      </c>
      <c r="CT34" s="210">
        <f t="shared" si="25"/>
        <v>13260.154067573047</v>
      </c>
      <c r="CU34" s="210">
        <f t="shared" si="25"/>
        <v>12635.118565171559</v>
      </c>
      <c r="CV34" s="210">
        <f t="shared" si="25"/>
        <v>12635.118565171559</v>
      </c>
      <c r="CW34" s="210">
        <f t="shared" si="25"/>
        <v>12635.118565171559</v>
      </c>
      <c r="CX34" s="210">
        <f t="shared" si="25"/>
        <v>12635.118565171559</v>
      </c>
      <c r="CY34" s="210">
        <f t="shared" si="25"/>
        <v>12635.118565171559</v>
      </c>
      <c r="CZ34" s="210">
        <f t="shared" si="25"/>
        <v>12635.118565171559</v>
      </c>
      <c r="DA34" s="210">
        <f t="shared" si="25"/>
        <v>12635.118565171559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8201.1111942269035</v>
      </c>
      <c r="D36" s="203">
        <f>Income!D85</f>
        <v>23431.746269219722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348.98345507348523</v>
      </c>
      <c r="R36" s="210">
        <f t="shared" si="16"/>
        <v>697.96691014697046</v>
      </c>
      <c r="S36" s="210">
        <f t="shared" si="16"/>
        <v>1046.9503652204558</v>
      </c>
      <c r="T36" s="210">
        <f t="shared" si="16"/>
        <v>1395.9338202939409</v>
      </c>
      <c r="U36" s="210">
        <f t="shared" si="16"/>
        <v>1744.9172753674263</v>
      </c>
      <c r="V36" s="210">
        <f t="shared" si="17"/>
        <v>2093.9007304409115</v>
      </c>
      <c r="W36" s="210">
        <f t="shared" si="17"/>
        <v>2442.8841855143969</v>
      </c>
      <c r="X36" s="210">
        <f t="shared" si="17"/>
        <v>2791.8676405878819</v>
      </c>
      <c r="Y36" s="210">
        <f t="shared" si="17"/>
        <v>3140.8510956613673</v>
      </c>
      <c r="Z36" s="210">
        <f t="shared" si="17"/>
        <v>3489.8345507348527</v>
      </c>
      <c r="AA36" s="210">
        <f t="shared" si="17"/>
        <v>3838.8180058083381</v>
      </c>
      <c r="AB36" s="210">
        <f t="shared" si="17"/>
        <v>4187.801460881823</v>
      </c>
      <c r="AC36" s="210">
        <f t="shared" si="17"/>
        <v>4536.784915955308</v>
      </c>
      <c r="AD36" s="210">
        <f t="shared" si="17"/>
        <v>4885.7683710287938</v>
      </c>
      <c r="AE36" s="210">
        <f t="shared" si="17"/>
        <v>5234.7518261022788</v>
      </c>
      <c r="AF36" s="210">
        <f t="shared" si="18"/>
        <v>5583.7352811757637</v>
      </c>
      <c r="AG36" s="210">
        <f t="shared" si="18"/>
        <v>5932.7187362492486</v>
      </c>
      <c r="AH36" s="210">
        <f t="shared" si="18"/>
        <v>6281.7021913227345</v>
      </c>
      <c r="AI36" s="210">
        <f t="shared" si="18"/>
        <v>6630.6856463962195</v>
      </c>
      <c r="AJ36" s="210">
        <f t="shared" si="18"/>
        <v>6979.6691014697053</v>
      </c>
      <c r="AK36" s="210">
        <f t="shared" si="18"/>
        <v>7328.6525565431903</v>
      </c>
      <c r="AL36" s="210">
        <f t="shared" si="18"/>
        <v>7677.6360116166761</v>
      </c>
      <c r="AM36" s="210">
        <f t="shared" si="18"/>
        <v>8026.6194666901611</v>
      </c>
      <c r="AN36" s="210">
        <f t="shared" si="18"/>
        <v>8435.4286569191008</v>
      </c>
      <c r="AO36" s="210">
        <f t="shared" si="18"/>
        <v>8904.0635823034954</v>
      </c>
      <c r="AP36" s="210">
        <f t="shared" si="19"/>
        <v>9372.69850768789</v>
      </c>
      <c r="AQ36" s="210">
        <f t="shared" si="19"/>
        <v>9841.3334330722846</v>
      </c>
      <c r="AR36" s="210">
        <f t="shared" si="19"/>
        <v>10309.968358456679</v>
      </c>
      <c r="AS36" s="210">
        <f t="shared" si="19"/>
        <v>10778.603283841072</v>
      </c>
      <c r="AT36" s="210">
        <f t="shared" si="19"/>
        <v>11247.238209225467</v>
      </c>
      <c r="AU36" s="210">
        <f t="shared" si="19"/>
        <v>11715.873134609861</v>
      </c>
      <c r="AV36" s="210">
        <f t="shared" si="19"/>
        <v>12184.508059994256</v>
      </c>
      <c r="AW36" s="210">
        <f t="shared" si="19"/>
        <v>12653.14298537865</v>
      </c>
      <c r="AX36" s="210">
        <f t="shared" si="19"/>
        <v>13121.777910763045</v>
      </c>
      <c r="AY36" s="210">
        <f t="shared" si="19"/>
        <v>13590.41283614744</v>
      </c>
      <c r="AZ36" s="210">
        <f t="shared" si="20"/>
        <v>14059.047761531834</v>
      </c>
      <c r="BA36" s="210">
        <f t="shared" si="20"/>
        <v>14527.682686916229</v>
      </c>
      <c r="BB36" s="210">
        <f t="shared" si="20"/>
        <v>14996.317612300623</v>
      </c>
      <c r="BC36" s="210">
        <f t="shared" si="20"/>
        <v>15464.952537685018</v>
      </c>
      <c r="BD36" s="210">
        <f t="shared" si="20"/>
        <v>15933.587463069412</v>
      </c>
      <c r="BE36" s="210">
        <f t="shared" si="20"/>
        <v>16402.222388453803</v>
      </c>
      <c r="BF36" s="210">
        <f t="shared" si="20"/>
        <v>16870.857313838198</v>
      </c>
      <c r="BG36" s="210">
        <f t="shared" si="20"/>
        <v>17339.492239222593</v>
      </c>
      <c r="BH36" s="210">
        <f t="shared" si="20"/>
        <v>17808.127164606987</v>
      </c>
      <c r="BI36" s="210">
        <f t="shared" si="20"/>
        <v>18276.762089991382</v>
      </c>
      <c r="BJ36" s="210">
        <f t="shared" si="21"/>
        <v>18745.397015375776</v>
      </c>
      <c r="BK36" s="210">
        <f t="shared" si="21"/>
        <v>19214.031940760171</v>
      </c>
      <c r="BL36" s="210">
        <f t="shared" si="21"/>
        <v>19682.666866144566</v>
      </c>
      <c r="BM36" s="210">
        <f t="shared" si="21"/>
        <v>20151.30179152896</v>
      </c>
      <c r="BN36" s="210">
        <f t="shared" si="21"/>
        <v>20619.936716913355</v>
      </c>
      <c r="BO36" s="210">
        <f t="shared" si="21"/>
        <v>21088.571642297749</v>
      </c>
      <c r="BP36" s="210">
        <f t="shared" si="21"/>
        <v>21557.206567682144</v>
      </c>
      <c r="BQ36" s="210">
        <f t="shared" si="21"/>
        <v>22025.841493066539</v>
      </c>
      <c r="BR36" s="210">
        <f t="shared" si="21"/>
        <v>22494.476418450933</v>
      </c>
      <c r="BS36" s="210">
        <f t="shared" si="21"/>
        <v>22963.111343835328</v>
      </c>
      <c r="BT36" s="210">
        <f t="shared" si="22"/>
        <v>23431.746269219722</v>
      </c>
      <c r="BU36" s="210">
        <f t="shared" si="22"/>
        <v>22547.529428871807</v>
      </c>
      <c r="BV36" s="210">
        <f t="shared" si="22"/>
        <v>21663.312588523895</v>
      </c>
      <c r="BW36" s="210">
        <f t="shared" si="22"/>
        <v>20779.09574817598</v>
      </c>
      <c r="BX36" s="210">
        <f t="shared" si="22"/>
        <v>19894.878907828068</v>
      </c>
      <c r="BY36" s="210">
        <f t="shared" si="22"/>
        <v>19010.662067480152</v>
      </c>
      <c r="BZ36" s="210">
        <f t="shared" si="22"/>
        <v>18126.445227132237</v>
      </c>
      <c r="CA36" s="210">
        <f t="shared" si="22"/>
        <v>17242.228386784325</v>
      </c>
      <c r="CB36" s="210">
        <f t="shared" si="22"/>
        <v>16358.01154643641</v>
      </c>
      <c r="CC36" s="210">
        <f t="shared" si="22"/>
        <v>15473.794706088494</v>
      </c>
      <c r="CD36" s="210">
        <f t="shared" si="23"/>
        <v>14589.577865740581</v>
      </c>
      <c r="CE36" s="210">
        <f t="shared" si="23"/>
        <v>13705.361025392667</v>
      </c>
      <c r="CF36" s="210">
        <f t="shared" si="23"/>
        <v>12821.144185044755</v>
      </c>
      <c r="CG36" s="210">
        <f t="shared" si="23"/>
        <v>11936.92734469684</v>
      </c>
      <c r="CH36" s="210">
        <f t="shared" si="23"/>
        <v>11052.710504348926</v>
      </c>
      <c r="CI36" s="210">
        <f t="shared" si="23"/>
        <v>10168.493664001011</v>
      </c>
      <c r="CJ36" s="210">
        <f t="shared" si="23"/>
        <v>9284.2768236530974</v>
      </c>
      <c r="CK36" s="210">
        <f t="shared" si="23"/>
        <v>8400.0599833051838</v>
      </c>
      <c r="CL36" s="210">
        <f t="shared" si="23"/>
        <v>7515.8431429572684</v>
      </c>
      <c r="CM36" s="210">
        <f t="shared" si="23"/>
        <v>6631.6263026093548</v>
      </c>
      <c r="CN36" s="210">
        <f t="shared" si="24"/>
        <v>5747.4094622614393</v>
      </c>
      <c r="CO36" s="210">
        <f t="shared" si="24"/>
        <v>4863.1926219135275</v>
      </c>
      <c r="CP36" s="210">
        <f t="shared" si="24"/>
        <v>3978.9757815656121</v>
      </c>
      <c r="CQ36" s="210">
        <f t="shared" si="24"/>
        <v>3094.7589412177003</v>
      </c>
      <c r="CR36" s="210">
        <f t="shared" si="24"/>
        <v>2210.5421008697886</v>
      </c>
      <c r="CS36" s="210">
        <f t="shared" si="24"/>
        <v>1326.3252605218695</v>
      </c>
      <c r="CT36" s="210">
        <f t="shared" si="24"/>
        <v>442.10842017395771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162402.11017187106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52850.618073939884</v>
      </c>
      <c r="R38" s="204">
        <f t="shared" si="26"/>
        <v>53416.087335761913</v>
      </c>
      <c r="S38" s="204">
        <f t="shared" si="26"/>
        <v>53981.556597583942</v>
      </c>
      <c r="T38" s="204">
        <f t="shared" si="26"/>
        <v>54547.025859405978</v>
      </c>
      <c r="U38" s="204">
        <f t="shared" si="26"/>
        <v>55112.495121228014</v>
      </c>
      <c r="V38" s="204">
        <f t="shared" si="26"/>
        <v>55677.96438305005</v>
      </c>
      <c r="W38" s="204">
        <f t="shared" si="26"/>
        <v>56243.433644872079</v>
      </c>
      <c r="X38" s="204">
        <f t="shared" si="26"/>
        <v>56808.902906694108</v>
      </c>
      <c r="Y38" s="204">
        <f t="shared" si="26"/>
        <v>57374.372168516151</v>
      </c>
      <c r="Z38" s="204">
        <f t="shared" si="26"/>
        <v>57939.841430338172</v>
      </c>
      <c r="AA38" s="204">
        <f t="shared" si="26"/>
        <v>58505.310692160216</v>
      </c>
      <c r="AB38" s="204">
        <f t="shared" si="26"/>
        <v>59070.779953982244</v>
      </c>
      <c r="AC38" s="204">
        <f t="shared" si="26"/>
        <v>59636.249215804281</v>
      </c>
      <c r="AD38" s="204">
        <f t="shared" si="26"/>
        <v>60201.718477626317</v>
      </c>
      <c r="AE38" s="204">
        <f t="shared" si="26"/>
        <v>60767.187739448338</v>
      </c>
      <c r="AF38" s="204">
        <f t="shared" si="26"/>
        <v>61332.657001270389</v>
      </c>
      <c r="AG38" s="204">
        <f t="shared" si="26"/>
        <v>61898.12626309241</v>
      </c>
      <c r="AH38" s="204">
        <f t="shared" si="26"/>
        <v>62463.595524914454</v>
      </c>
      <c r="AI38" s="204">
        <f t="shared" si="26"/>
        <v>63029.064786736482</v>
      </c>
      <c r="AJ38" s="204">
        <f t="shared" si="26"/>
        <v>63594.534048558511</v>
      </c>
      <c r="AK38" s="204">
        <f t="shared" si="26"/>
        <v>64160.003310380547</v>
      </c>
      <c r="AL38" s="204">
        <f t="shared" ref="AL38:BQ38" si="27">SUM(AL25:AL37)</f>
        <v>64725.472572202583</v>
      </c>
      <c r="AM38" s="204">
        <f t="shared" si="27"/>
        <v>65290.941834024619</v>
      </c>
      <c r="AN38" s="204">
        <f t="shared" si="27"/>
        <v>67011.99305128993</v>
      </c>
      <c r="AO38" s="204">
        <f t="shared" si="27"/>
        <v>69888.626223998523</v>
      </c>
      <c r="AP38" s="204">
        <f t="shared" si="27"/>
        <v>72765.25939670713</v>
      </c>
      <c r="AQ38" s="204">
        <f t="shared" si="27"/>
        <v>75641.892569415737</v>
      </c>
      <c r="AR38" s="204">
        <f t="shared" si="27"/>
        <v>78518.525742124315</v>
      </c>
      <c r="AS38" s="204">
        <f t="shared" si="27"/>
        <v>81395.158914832922</v>
      </c>
      <c r="AT38" s="204">
        <f t="shared" si="27"/>
        <v>84271.792087541529</v>
      </c>
      <c r="AU38" s="204">
        <f t="shared" si="27"/>
        <v>87148.425260250122</v>
      </c>
      <c r="AV38" s="204">
        <f t="shared" si="27"/>
        <v>90025.058432958729</v>
      </c>
      <c r="AW38" s="204">
        <f t="shared" si="27"/>
        <v>92901.691605667307</v>
      </c>
      <c r="AX38" s="204">
        <f t="shared" si="27"/>
        <v>95778.324778375929</v>
      </c>
      <c r="AY38" s="204">
        <f t="shared" si="27"/>
        <v>98654.957951084507</v>
      </c>
      <c r="AZ38" s="204">
        <f t="shared" si="27"/>
        <v>101531.59112379313</v>
      </c>
      <c r="BA38" s="204">
        <f t="shared" si="27"/>
        <v>104408.22429650172</v>
      </c>
      <c r="BB38" s="204">
        <f t="shared" si="27"/>
        <v>107284.85746921031</v>
      </c>
      <c r="BC38" s="204">
        <f t="shared" si="27"/>
        <v>110161.49064191891</v>
      </c>
      <c r="BD38" s="204">
        <f t="shared" si="27"/>
        <v>113038.12381462751</v>
      </c>
      <c r="BE38" s="204">
        <f t="shared" si="27"/>
        <v>115914.75698733612</v>
      </c>
      <c r="BF38" s="204">
        <f t="shared" si="27"/>
        <v>118791.39016004471</v>
      </c>
      <c r="BG38" s="204">
        <f t="shared" si="27"/>
        <v>121668.02333275328</v>
      </c>
      <c r="BH38" s="204">
        <f t="shared" si="27"/>
        <v>124544.6565054619</v>
      </c>
      <c r="BI38" s="204">
        <f t="shared" si="27"/>
        <v>127421.28967817052</v>
      </c>
      <c r="BJ38" s="204">
        <f t="shared" si="27"/>
        <v>130297.92285087908</v>
      </c>
      <c r="BK38" s="204">
        <f t="shared" si="27"/>
        <v>133174.55602358771</v>
      </c>
      <c r="BL38" s="204">
        <f t="shared" si="27"/>
        <v>136051.1891962963</v>
      </c>
      <c r="BM38" s="204">
        <f t="shared" si="27"/>
        <v>138927.82236900492</v>
      </c>
      <c r="BN38" s="204">
        <f t="shared" si="27"/>
        <v>141804.45554171348</v>
      </c>
      <c r="BO38" s="204">
        <f t="shared" si="27"/>
        <v>144681.08871442211</v>
      </c>
      <c r="BP38" s="204">
        <f t="shared" si="27"/>
        <v>147557.7218871307</v>
      </c>
      <c r="BQ38" s="204">
        <f t="shared" si="27"/>
        <v>150434.35505983929</v>
      </c>
      <c r="BR38" s="204">
        <f t="shared" ref="BR38:CW38" si="28">SUM(BR25:BR37)</f>
        <v>153310.98823254788</v>
      </c>
      <c r="BS38" s="204">
        <f t="shared" si="28"/>
        <v>156187.6214052565</v>
      </c>
      <c r="BT38" s="204">
        <f t="shared" si="28"/>
        <v>159064.2545779651</v>
      </c>
      <c r="BU38" s="204">
        <f t="shared" si="28"/>
        <v>160830.10242018735</v>
      </c>
      <c r="BV38" s="204">
        <f t="shared" si="28"/>
        <v>162595.95026240966</v>
      </c>
      <c r="BW38" s="204">
        <f t="shared" si="28"/>
        <v>164361.79810463192</v>
      </c>
      <c r="BX38" s="204">
        <f t="shared" si="28"/>
        <v>166127.64594685423</v>
      </c>
      <c r="BY38" s="204">
        <f t="shared" si="28"/>
        <v>167893.49378907648</v>
      </c>
      <c r="BZ38" s="204">
        <f t="shared" si="28"/>
        <v>169659.34163129877</v>
      </c>
      <c r="CA38" s="204">
        <f t="shared" si="28"/>
        <v>171425.18947352105</v>
      </c>
      <c r="CB38" s="204">
        <f t="shared" si="28"/>
        <v>173191.03731574334</v>
      </c>
      <c r="CC38" s="204">
        <f t="shared" si="28"/>
        <v>174956.88515796562</v>
      </c>
      <c r="CD38" s="204">
        <f t="shared" si="28"/>
        <v>176722.7330001879</v>
      </c>
      <c r="CE38" s="204">
        <f t="shared" si="28"/>
        <v>178488.58084241019</v>
      </c>
      <c r="CF38" s="204">
        <f t="shared" si="28"/>
        <v>180254.42868463247</v>
      </c>
      <c r="CG38" s="204">
        <f t="shared" si="28"/>
        <v>182020.27652685478</v>
      </c>
      <c r="CH38" s="204">
        <f t="shared" si="28"/>
        <v>183786.12436907701</v>
      </c>
      <c r="CI38" s="204">
        <f t="shared" si="28"/>
        <v>185551.97221129932</v>
      </c>
      <c r="CJ38" s="204">
        <f t="shared" si="28"/>
        <v>187317.8200535216</v>
      </c>
      <c r="CK38" s="204">
        <f t="shared" si="28"/>
        <v>189083.66789574391</v>
      </c>
      <c r="CL38" s="204">
        <f t="shared" si="28"/>
        <v>190849.51573796614</v>
      </c>
      <c r="CM38" s="204">
        <f t="shared" si="28"/>
        <v>192615.36358018845</v>
      </c>
      <c r="CN38" s="204">
        <f t="shared" si="28"/>
        <v>194381.21142241074</v>
      </c>
      <c r="CO38" s="204">
        <f t="shared" si="28"/>
        <v>196147.05926463299</v>
      </c>
      <c r="CP38" s="204">
        <f t="shared" si="28"/>
        <v>197912.90710685527</v>
      </c>
      <c r="CQ38" s="204">
        <f t="shared" si="28"/>
        <v>199678.75494907756</v>
      </c>
      <c r="CR38" s="204">
        <f t="shared" si="28"/>
        <v>201444.60279129984</v>
      </c>
      <c r="CS38" s="204">
        <f t="shared" si="28"/>
        <v>203210.45063352218</v>
      </c>
      <c r="CT38" s="204">
        <f t="shared" si="28"/>
        <v>204976.29847574441</v>
      </c>
      <c r="CU38" s="204">
        <f t="shared" si="28"/>
        <v>205859.22239685556</v>
      </c>
      <c r="CV38" s="204">
        <f t="shared" si="28"/>
        <v>205859.22239685556</v>
      </c>
      <c r="CW38" s="204">
        <f t="shared" si="28"/>
        <v>205859.22239685556</v>
      </c>
      <c r="CX38" s="204">
        <f>SUM(CX25:CX37)</f>
        <v>205859.22239685556</v>
      </c>
      <c r="CY38" s="204">
        <f>SUM(CY25:CY37)</f>
        <v>205859.22239685556</v>
      </c>
      <c r="CZ38" s="204">
        <f>SUM(CZ25:CZ37)</f>
        <v>205859.22239685556</v>
      </c>
      <c r="DA38" s="204">
        <f>SUM(DA25:DA37)</f>
        <v>205859.22239685556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18.557866835330195</v>
      </c>
      <c r="R47" s="210">
        <f t="shared" si="51"/>
        <v>18.557866835330195</v>
      </c>
      <c r="S47" s="210">
        <f t="shared" si="51"/>
        <v>18.557866835330195</v>
      </c>
      <c r="T47" s="210">
        <f t="shared" si="51"/>
        <v>18.557866835330195</v>
      </c>
      <c r="U47" s="210">
        <f t="shared" si="51"/>
        <v>18.557866835330195</v>
      </c>
      <c r="V47" s="210">
        <f t="shared" si="51"/>
        <v>18.557866835330195</v>
      </c>
      <c r="W47" s="210">
        <f t="shared" si="51"/>
        <v>18.557866835330195</v>
      </c>
      <c r="X47" s="210">
        <f t="shared" si="51"/>
        <v>18.557866835330195</v>
      </c>
      <c r="Y47" s="210">
        <f t="shared" si="51"/>
        <v>18.557866835330195</v>
      </c>
      <c r="Z47" s="210">
        <f t="shared" si="51"/>
        <v>18.557866835330195</v>
      </c>
      <c r="AA47" s="210">
        <f t="shared" si="51"/>
        <v>18.557866835330195</v>
      </c>
      <c r="AB47" s="210">
        <f t="shared" si="51"/>
        <v>18.557866835330195</v>
      </c>
      <c r="AC47" s="210">
        <f t="shared" si="51"/>
        <v>18.557866835330195</v>
      </c>
      <c r="AD47" s="210">
        <f t="shared" si="51"/>
        <v>18.557866835330195</v>
      </c>
      <c r="AE47" s="210">
        <f t="shared" si="51"/>
        <v>18.557866835330195</v>
      </c>
      <c r="AF47" s="210">
        <f t="shared" si="51"/>
        <v>18.557866835330195</v>
      </c>
      <c r="AG47" s="210">
        <f t="shared" si="51"/>
        <v>18.557866835330195</v>
      </c>
      <c r="AH47" s="210">
        <f t="shared" si="51"/>
        <v>18.557866835330195</v>
      </c>
      <c r="AI47" s="210">
        <f t="shared" si="51"/>
        <v>18.557866835330195</v>
      </c>
      <c r="AJ47" s="210">
        <f t="shared" si="51"/>
        <v>18.557866835330195</v>
      </c>
      <c r="AK47" s="210">
        <f t="shared" si="51"/>
        <v>18.557866835330195</v>
      </c>
      <c r="AL47" s="210">
        <f t="shared" ref="AL47:BQ47" si="52">IF(AL$22&lt;=$E$24,IF(AL$22&lt;=$D$24,IF(AL$22&lt;=$C$24,IF(AL$22&lt;=$B$24,$B113,($C30-$B30)/($C$24-$B$24)),($D30-$C30)/($D$24-$C$24)),($E30-$D30)/($E$24-$D$24)),$F113)</f>
        <v>18.557866835330195</v>
      </c>
      <c r="AM47" s="210">
        <f t="shared" si="52"/>
        <v>18.557866835330195</v>
      </c>
      <c r="AN47" s="210">
        <f t="shared" si="52"/>
        <v>-43.729970806503125</v>
      </c>
      <c r="AO47" s="210">
        <f t="shared" si="52"/>
        <v>-43.729970806503125</v>
      </c>
      <c r="AP47" s="210">
        <f t="shared" si="52"/>
        <v>-43.729970806503125</v>
      </c>
      <c r="AQ47" s="210">
        <f t="shared" si="52"/>
        <v>-43.729970806503125</v>
      </c>
      <c r="AR47" s="210">
        <f t="shared" si="52"/>
        <v>-43.729970806503125</v>
      </c>
      <c r="AS47" s="210">
        <f t="shared" si="52"/>
        <v>-43.729970806503125</v>
      </c>
      <c r="AT47" s="210">
        <f t="shared" si="52"/>
        <v>-43.729970806503125</v>
      </c>
      <c r="AU47" s="210">
        <f t="shared" si="52"/>
        <v>-43.729970806503125</v>
      </c>
      <c r="AV47" s="210">
        <f t="shared" si="52"/>
        <v>-43.729970806503125</v>
      </c>
      <c r="AW47" s="210">
        <f t="shared" si="52"/>
        <v>-43.729970806503125</v>
      </c>
      <c r="AX47" s="210">
        <f t="shared" si="52"/>
        <v>-43.729970806503125</v>
      </c>
      <c r="AY47" s="210">
        <f t="shared" si="52"/>
        <v>-43.729970806503125</v>
      </c>
      <c r="AZ47" s="210">
        <f t="shared" si="52"/>
        <v>-43.729970806503125</v>
      </c>
      <c r="BA47" s="210">
        <f t="shared" si="52"/>
        <v>-43.729970806503125</v>
      </c>
      <c r="BB47" s="210">
        <f t="shared" si="52"/>
        <v>-43.729970806503125</v>
      </c>
      <c r="BC47" s="210">
        <f t="shared" si="52"/>
        <v>-43.729970806503125</v>
      </c>
      <c r="BD47" s="210">
        <f t="shared" si="52"/>
        <v>-43.729970806503125</v>
      </c>
      <c r="BE47" s="210">
        <f t="shared" si="52"/>
        <v>-43.729970806503125</v>
      </c>
      <c r="BF47" s="210">
        <f t="shared" si="52"/>
        <v>-43.729970806503125</v>
      </c>
      <c r="BG47" s="210">
        <f t="shared" si="52"/>
        <v>-43.729970806503125</v>
      </c>
      <c r="BH47" s="210">
        <f t="shared" si="52"/>
        <v>-43.729970806503125</v>
      </c>
      <c r="BI47" s="210">
        <f t="shared" si="52"/>
        <v>-43.729970806503125</v>
      </c>
      <c r="BJ47" s="210">
        <f t="shared" si="52"/>
        <v>-43.729970806503125</v>
      </c>
      <c r="BK47" s="210">
        <f t="shared" si="52"/>
        <v>-43.729970806503125</v>
      </c>
      <c r="BL47" s="210">
        <f t="shared" si="52"/>
        <v>-43.729970806503125</v>
      </c>
      <c r="BM47" s="210">
        <f t="shared" si="52"/>
        <v>-43.729970806503125</v>
      </c>
      <c r="BN47" s="210">
        <f t="shared" si="52"/>
        <v>-43.729970806503125</v>
      </c>
      <c r="BO47" s="210">
        <f t="shared" si="52"/>
        <v>-43.729970806503125</v>
      </c>
      <c r="BP47" s="210">
        <f t="shared" si="52"/>
        <v>-43.729970806503125</v>
      </c>
      <c r="BQ47" s="210">
        <f t="shared" si="52"/>
        <v>-43.729970806503125</v>
      </c>
      <c r="BR47" s="210">
        <f t="shared" ref="BR47:DA47" si="53">IF(BR$22&lt;=$E$24,IF(BR$22&lt;=$D$24,IF(BR$22&lt;=$C$24,IF(BR$22&lt;=$B$24,$B113,($C30-$B30)/($C$24-$B$24)),($D30-$C30)/($D$24-$C$24)),($E30-$D30)/($E$24-$D$24)),$F113)</f>
        <v>-43.729970806503125</v>
      </c>
      <c r="BS47" s="210">
        <f t="shared" si="53"/>
        <v>-43.729970806503125</v>
      </c>
      <c r="BT47" s="210">
        <f t="shared" si="53"/>
        <v>-43.729970806503125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3591.2807054130667</v>
      </c>
      <c r="BV48" s="210">
        <f t="shared" si="56"/>
        <v>3591.2807054130667</v>
      </c>
      <c r="BW48" s="210">
        <f t="shared" si="56"/>
        <v>3591.2807054130667</v>
      </c>
      <c r="BX48" s="210">
        <f t="shared" si="56"/>
        <v>3591.2807054130667</v>
      </c>
      <c r="BY48" s="210">
        <f t="shared" si="56"/>
        <v>3591.2807054130667</v>
      </c>
      <c r="BZ48" s="210">
        <f t="shared" si="56"/>
        <v>3591.2807054130667</v>
      </c>
      <c r="CA48" s="210">
        <f t="shared" si="56"/>
        <v>3591.2807054130667</v>
      </c>
      <c r="CB48" s="210">
        <f t="shared" si="56"/>
        <v>3591.2807054130667</v>
      </c>
      <c r="CC48" s="210">
        <f t="shared" si="56"/>
        <v>3591.2807054130667</v>
      </c>
      <c r="CD48" s="210">
        <f t="shared" si="56"/>
        <v>3591.2807054130667</v>
      </c>
      <c r="CE48" s="210">
        <f t="shared" si="56"/>
        <v>3591.2807054130667</v>
      </c>
      <c r="CF48" s="210">
        <f t="shared" si="56"/>
        <v>3591.2807054130667</v>
      </c>
      <c r="CG48" s="210">
        <f t="shared" si="56"/>
        <v>3591.2807054130667</v>
      </c>
      <c r="CH48" s="210">
        <f t="shared" si="56"/>
        <v>3591.2807054130667</v>
      </c>
      <c r="CI48" s="210">
        <f t="shared" si="56"/>
        <v>3591.2807054130667</v>
      </c>
      <c r="CJ48" s="210">
        <f t="shared" si="56"/>
        <v>3591.2807054130667</v>
      </c>
      <c r="CK48" s="210">
        <f t="shared" si="56"/>
        <v>3591.2807054130667</v>
      </c>
      <c r="CL48" s="210">
        <f t="shared" si="56"/>
        <v>3591.2807054130667</v>
      </c>
      <c r="CM48" s="210">
        <f t="shared" si="56"/>
        <v>3591.2807054130667</v>
      </c>
      <c r="CN48" s="210">
        <f t="shared" si="56"/>
        <v>3591.2807054130667</v>
      </c>
      <c r="CO48" s="210">
        <f t="shared" si="56"/>
        <v>3591.2807054130667</v>
      </c>
      <c r="CP48" s="210">
        <f t="shared" si="56"/>
        <v>3591.2807054130667</v>
      </c>
      <c r="CQ48" s="210">
        <f t="shared" si="56"/>
        <v>3591.2807054130667</v>
      </c>
      <c r="CR48" s="210">
        <f t="shared" si="56"/>
        <v>3591.2807054130667</v>
      </c>
      <c r="CS48" s="210">
        <f t="shared" si="56"/>
        <v>3591.2807054130667</v>
      </c>
      <c r="CT48" s="210">
        <f t="shared" si="56"/>
        <v>3591.2807054130667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1848.6584827786762</v>
      </c>
      <c r="AO49" s="210">
        <f t="shared" si="58"/>
        <v>1848.6584827786762</v>
      </c>
      <c r="AP49" s="210">
        <f t="shared" si="58"/>
        <v>1848.6584827786762</v>
      </c>
      <c r="AQ49" s="210">
        <f t="shared" si="58"/>
        <v>1848.6584827786762</v>
      </c>
      <c r="AR49" s="210">
        <f t="shared" si="58"/>
        <v>1848.6584827786762</v>
      </c>
      <c r="AS49" s="210">
        <f t="shared" si="58"/>
        <v>1848.6584827786762</v>
      </c>
      <c r="AT49" s="210">
        <f t="shared" si="58"/>
        <v>1848.6584827786762</v>
      </c>
      <c r="AU49" s="210">
        <f t="shared" si="58"/>
        <v>1848.6584827786762</v>
      </c>
      <c r="AV49" s="210">
        <f t="shared" si="58"/>
        <v>1848.6584827786762</v>
      </c>
      <c r="AW49" s="210">
        <f t="shared" si="58"/>
        <v>1848.6584827786762</v>
      </c>
      <c r="AX49" s="210">
        <f t="shared" si="58"/>
        <v>1848.6584827786762</v>
      </c>
      <c r="AY49" s="210">
        <f t="shared" si="58"/>
        <v>1848.6584827786762</v>
      </c>
      <c r="AZ49" s="210">
        <f t="shared" si="58"/>
        <v>1848.6584827786762</v>
      </c>
      <c r="BA49" s="210">
        <f t="shared" si="58"/>
        <v>1848.6584827786762</v>
      </c>
      <c r="BB49" s="210">
        <f t="shared" si="58"/>
        <v>1848.6584827786762</v>
      </c>
      <c r="BC49" s="210">
        <f t="shared" si="58"/>
        <v>1848.6584827786762</v>
      </c>
      <c r="BD49" s="210">
        <f t="shared" si="58"/>
        <v>1848.6584827786762</v>
      </c>
      <c r="BE49" s="210">
        <f t="shared" si="58"/>
        <v>1848.6584827786762</v>
      </c>
      <c r="BF49" s="210">
        <f t="shared" si="58"/>
        <v>1848.6584827786762</v>
      </c>
      <c r="BG49" s="210">
        <f t="shared" si="58"/>
        <v>1848.6584827786762</v>
      </c>
      <c r="BH49" s="210">
        <f t="shared" si="58"/>
        <v>1848.6584827786762</v>
      </c>
      <c r="BI49" s="210">
        <f t="shared" si="58"/>
        <v>1848.6584827786762</v>
      </c>
      <c r="BJ49" s="210">
        <f t="shared" si="58"/>
        <v>1848.6584827786762</v>
      </c>
      <c r="BK49" s="210">
        <f t="shared" si="58"/>
        <v>1848.6584827786762</v>
      </c>
      <c r="BL49" s="210">
        <f t="shared" si="58"/>
        <v>1848.6584827786762</v>
      </c>
      <c r="BM49" s="210">
        <f t="shared" si="58"/>
        <v>1848.6584827786762</v>
      </c>
      <c r="BN49" s="210">
        <f t="shared" si="58"/>
        <v>1848.6584827786762</v>
      </c>
      <c r="BO49" s="210">
        <f t="shared" si="58"/>
        <v>1848.6584827786762</v>
      </c>
      <c r="BP49" s="210">
        <f t="shared" si="58"/>
        <v>1848.6584827786762</v>
      </c>
      <c r="BQ49" s="210">
        <f t="shared" si="58"/>
        <v>1848.6584827786762</v>
      </c>
      <c r="BR49" s="210">
        <f t="shared" ref="BR49:DA49" si="59">IF(BR$22&lt;=$E$24,IF(BR$22&lt;=$D$24,IF(BR$22&lt;=$C$24,IF(BR$22&lt;=$B$24,$B115,($C32-$B32)/($C$24-$B$24)),($D32-$C32)/($D$24-$C$24)),($E32-$D32)/($E$24-$D$24)),$F115)</f>
        <v>1848.6584827786762</v>
      </c>
      <c r="BS49" s="210">
        <f t="shared" si="59"/>
        <v>1848.6584827786762</v>
      </c>
      <c r="BT49" s="210">
        <f t="shared" si="59"/>
        <v>1848.6584827786762</v>
      </c>
      <c r="BU49" s="210">
        <f t="shared" si="59"/>
        <v>-2267.222667558754</v>
      </c>
      <c r="BV49" s="210">
        <f t="shared" si="59"/>
        <v>-2267.222667558754</v>
      </c>
      <c r="BW49" s="210">
        <f t="shared" si="59"/>
        <v>-2267.222667558754</v>
      </c>
      <c r="BX49" s="210">
        <f t="shared" si="59"/>
        <v>-2267.222667558754</v>
      </c>
      <c r="BY49" s="210">
        <f t="shared" si="59"/>
        <v>-2267.222667558754</v>
      </c>
      <c r="BZ49" s="210">
        <f t="shared" si="59"/>
        <v>-2267.222667558754</v>
      </c>
      <c r="CA49" s="210">
        <f t="shared" si="59"/>
        <v>-2267.222667558754</v>
      </c>
      <c r="CB49" s="210">
        <f t="shared" si="59"/>
        <v>-2267.222667558754</v>
      </c>
      <c r="CC49" s="210">
        <f t="shared" si="59"/>
        <v>-2267.222667558754</v>
      </c>
      <c r="CD49" s="210">
        <f t="shared" si="59"/>
        <v>-2267.222667558754</v>
      </c>
      <c r="CE49" s="210">
        <f t="shared" si="59"/>
        <v>-2267.222667558754</v>
      </c>
      <c r="CF49" s="210">
        <f t="shared" si="59"/>
        <v>-2267.222667558754</v>
      </c>
      <c r="CG49" s="210">
        <f t="shared" si="59"/>
        <v>-2267.222667558754</v>
      </c>
      <c r="CH49" s="210">
        <f t="shared" si="59"/>
        <v>-2267.222667558754</v>
      </c>
      <c r="CI49" s="210">
        <f t="shared" si="59"/>
        <v>-2267.222667558754</v>
      </c>
      <c r="CJ49" s="210">
        <f t="shared" si="59"/>
        <v>-2267.222667558754</v>
      </c>
      <c r="CK49" s="210">
        <f t="shared" si="59"/>
        <v>-2267.222667558754</v>
      </c>
      <c r="CL49" s="210">
        <f t="shared" si="59"/>
        <v>-2267.222667558754</v>
      </c>
      <c r="CM49" s="210">
        <f t="shared" si="59"/>
        <v>-2267.222667558754</v>
      </c>
      <c r="CN49" s="210">
        <f t="shared" si="59"/>
        <v>-2267.222667558754</v>
      </c>
      <c r="CO49" s="210">
        <f t="shared" si="59"/>
        <v>-2267.222667558754</v>
      </c>
      <c r="CP49" s="210">
        <f t="shared" si="59"/>
        <v>-2267.222667558754</v>
      </c>
      <c r="CQ49" s="210">
        <f t="shared" si="59"/>
        <v>-2267.222667558754</v>
      </c>
      <c r="CR49" s="210">
        <f t="shared" si="59"/>
        <v>-2267.222667558754</v>
      </c>
      <c r="CS49" s="210">
        <f t="shared" si="59"/>
        <v>-2267.222667558754</v>
      </c>
      <c r="CT49" s="210">
        <f t="shared" si="59"/>
        <v>-2267.222667558754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-6.7112202898743485</v>
      </c>
      <c r="R51" s="210">
        <f t="shared" si="63"/>
        <v>-6.7112202898743485</v>
      </c>
      <c r="S51" s="210">
        <f t="shared" si="63"/>
        <v>-6.7112202898743485</v>
      </c>
      <c r="T51" s="210">
        <f t="shared" si="63"/>
        <v>-6.7112202898743485</v>
      </c>
      <c r="U51" s="210">
        <f t="shared" si="63"/>
        <v>-6.7112202898743485</v>
      </c>
      <c r="V51" s="210">
        <f t="shared" si="63"/>
        <v>-6.7112202898743485</v>
      </c>
      <c r="W51" s="210">
        <f t="shared" si="63"/>
        <v>-6.7112202898743485</v>
      </c>
      <c r="X51" s="210">
        <f t="shared" si="63"/>
        <v>-6.7112202898743485</v>
      </c>
      <c r="Y51" s="210">
        <f t="shared" si="63"/>
        <v>-6.7112202898743485</v>
      </c>
      <c r="Z51" s="210">
        <f t="shared" si="63"/>
        <v>-6.7112202898743485</v>
      </c>
      <c r="AA51" s="210">
        <f t="shared" si="63"/>
        <v>-6.7112202898743485</v>
      </c>
      <c r="AB51" s="210">
        <f t="shared" si="63"/>
        <v>-6.7112202898743485</v>
      </c>
      <c r="AC51" s="210">
        <f t="shared" si="63"/>
        <v>-6.7112202898743485</v>
      </c>
      <c r="AD51" s="210">
        <f t="shared" si="63"/>
        <v>-6.7112202898743485</v>
      </c>
      <c r="AE51" s="210">
        <f t="shared" si="63"/>
        <v>-6.7112202898743485</v>
      </c>
      <c r="AF51" s="210">
        <f t="shared" si="63"/>
        <v>-6.7112202898743485</v>
      </c>
      <c r="AG51" s="210">
        <f t="shared" si="63"/>
        <v>-6.7112202898743485</v>
      </c>
      <c r="AH51" s="210">
        <f t="shared" si="63"/>
        <v>-6.7112202898743485</v>
      </c>
      <c r="AI51" s="210">
        <f t="shared" si="63"/>
        <v>-6.7112202898743485</v>
      </c>
      <c r="AJ51" s="210">
        <f t="shared" si="63"/>
        <v>-6.7112202898743485</v>
      </c>
      <c r="AK51" s="210">
        <f t="shared" si="63"/>
        <v>-6.7112202898743485</v>
      </c>
      <c r="AL51" s="210">
        <f t="shared" ref="AL51:BQ51" si="64">IF(AL$22&lt;=$E$24,IF(AL$22&lt;=$D$24,IF(AL$22&lt;=$C$24,IF(AL$22&lt;=$B$24,$B117,($C34-$B34)/($C$24-$B$24)),($D34-$C34)/($D$24-$C$24)),($E34-$D34)/($E$24-$D$24)),$F117)</f>
        <v>-6.7112202898743485</v>
      </c>
      <c r="AM51" s="210">
        <f t="shared" si="64"/>
        <v>-6.7112202898743485</v>
      </c>
      <c r="AN51" s="210">
        <f t="shared" si="64"/>
        <v>140.80615443830902</v>
      </c>
      <c r="AO51" s="210">
        <f t="shared" si="64"/>
        <v>140.80615443830902</v>
      </c>
      <c r="AP51" s="210">
        <f t="shared" si="64"/>
        <v>140.80615443830902</v>
      </c>
      <c r="AQ51" s="210">
        <f t="shared" si="64"/>
        <v>140.80615443830902</v>
      </c>
      <c r="AR51" s="210">
        <f t="shared" si="64"/>
        <v>140.80615443830902</v>
      </c>
      <c r="AS51" s="210">
        <f t="shared" si="64"/>
        <v>140.80615443830902</v>
      </c>
      <c r="AT51" s="210">
        <f t="shared" si="64"/>
        <v>140.80615443830902</v>
      </c>
      <c r="AU51" s="210">
        <f t="shared" si="64"/>
        <v>140.80615443830902</v>
      </c>
      <c r="AV51" s="210">
        <f t="shared" si="64"/>
        <v>140.80615443830902</v>
      </c>
      <c r="AW51" s="210">
        <f t="shared" si="64"/>
        <v>140.80615443830902</v>
      </c>
      <c r="AX51" s="210">
        <f t="shared" si="64"/>
        <v>140.80615443830902</v>
      </c>
      <c r="AY51" s="210">
        <f t="shared" si="64"/>
        <v>140.80615443830902</v>
      </c>
      <c r="AZ51" s="210">
        <f t="shared" si="64"/>
        <v>140.80615443830902</v>
      </c>
      <c r="BA51" s="210">
        <f t="shared" si="64"/>
        <v>140.80615443830902</v>
      </c>
      <c r="BB51" s="210">
        <f t="shared" si="64"/>
        <v>140.80615443830902</v>
      </c>
      <c r="BC51" s="210">
        <f t="shared" si="64"/>
        <v>140.80615443830902</v>
      </c>
      <c r="BD51" s="210">
        <f t="shared" si="64"/>
        <v>140.80615443830902</v>
      </c>
      <c r="BE51" s="210">
        <f t="shared" si="64"/>
        <v>140.80615443830902</v>
      </c>
      <c r="BF51" s="210">
        <f t="shared" si="64"/>
        <v>140.80615443830902</v>
      </c>
      <c r="BG51" s="210">
        <f t="shared" si="64"/>
        <v>140.80615443830902</v>
      </c>
      <c r="BH51" s="210">
        <f t="shared" si="64"/>
        <v>140.80615443830902</v>
      </c>
      <c r="BI51" s="210">
        <f t="shared" si="64"/>
        <v>140.80615443830902</v>
      </c>
      <c r="BJ51" s="210">
        <f t="shared" si="64"/>
        <v>140.80615443830902</v>
      </c>
      <c r="BK51" s="210">
        <f t="shared" si="64"/>
        <v>140.80615443830902</v>
      </c>
      <c r="BL51" s="210">
        <f t="shared" si="64"/>
        <v>140.80615443830902</v>
      </c>
      <c r="BM51" s="210">
        <f t="shared" si="64"/>
        <v>140.80615443830902</v>
      </c>
      <c r="BN51" s="210">
        <f t="shared" si="64"/>
        <v>140.80615443830902</v>
      </c>
      <c r="BO51" s="210">
        <f t="shared" si="64"/>
        <v>140.80615443830902</v>
      </c>
      <c r="BP51" s="210">
        <f t="shared" si="64"/>
        <v>140.80615443830902</v>
      </c>
      <c r="BQ51" s="210">
        <f t="shared" si="64"/>
        <v>140.80615443830902</v>
      </c>
      <c r="BR51" s="210">
        <f t="shared" ref="BR51:DA51" si="65">IF(BR$22&lt;=$E$24,IF(BR$22&lt;=$D$24,IF(BR$22&lt;=$C$24,IF(BR$22&lt;=$B$24,$B117,($C34-$B34)/($C$24-$B$24)),($D34-$C34)/($D$24-$C$24)),($E34-$D34)/($E$24-$D$24)),$F117)</f>
        <v>140.80615443830902</v>
      </c>
      <c r="BS51" s="210">
        <f t="shared" si="65"/>
        <v>140.80615443830902</v>
      </c>
      <c r="BT51" s="210">
        <f t="shared" si="65"/>
        <v>140.80615443830902</v>
      </c>
      <c r="BU51" s="210">
        <f t="shared" si="65"/>
        <v>-1250.0710048029785</v>
      </c>
      <c r="BV51" s="210">
        <f t="shared" si="65"/>
        <v>-1250.0710048029785</v>
      </c>
      <c r="BW51" s="210">
        <f t="shared" si="65"/>
        <v>-1250.0710048029785</v>
      </c>
      <c r="BX51" s="210">
        <f t="shared" si="65"/>
        <v>-1250.0710048029785</v>
      </c>
      <c r="BY51" s="210">
        <f t="shared" si="65"/>
        <v>-1250.0710048029785</v>
      </c>
      <c r="BZ51" s="210">
        <f t="shared" si="65"/>
        <v>-1250.0710048029785</v>
      </c>
      <c r="CA51" s="210">
        <f t="shared" si="65"/>
        <v>-1250.0710048029785</v>
      </c>
      <c r="CB51" s="210">
        <f t="shared" si="65"/>
        <v>-1250.0710048029785</v>
      </c>
      <c r="CC51" s="210">
        <f t="shared" si="65"/>
        <v>-1250.0710048029785</v>
      </c>
      <c r="CD51" s="210">
        <f t="shared" si="65"/>
        <v>-1250.0710048029785</v>
      </c>
      <c r="CE51" s="210">
        <f t="shared" si="65"/>
        <v>-1250.0710048029785</v>
      </c>
      <c r="CF51" s="210">
        <f t="shared" si="65"/>
        <v>-1250.0710048029785</v>
      </c>
      <c r="CG51" s="210">
        <f t="shared" si="65"/>
        <v>-1250.0710048029785</v>
      </c>
      <c r="CH51" s="210">
        <f t="shared" si="65"/>
        <v>-1250.0710048029785</v>
      </c>
      <c r="CI51" s="210">
        <f t="shared" si="65"/>
        <v>-1250.0710048029785</v>
      </c>
      <c r="CJ51" s="210">
        <f t="shared" si="65"/>
        <v>-1250.0710048029785</v>
      </c>
      <c r="CK51" s="210">
        <f t="shared" si="65"/>
        <v>-1250.0710048029785</v>
      </c>
      <c r="CL51" s="210">
        <f t="shared" si="65"/>
        <v>-1250.0710048029785</v>
      </c>
      <c r="CM51" s="210">
        <f t="shared" si="65"/>
        <v>-1250.0710048029785</v>
      </c>
      <c r="CN51" s="210">
        <f t="shared" si="65"/>
        <v>-1250.0710048029785</v>
      </c>
      <c r="CO51" s="210">
        <f t="shared" si="65"/>
        <v>-1250.0710048029785</v>
      </c>
      <c r="CP51" s="210">
        <f t="shared" si="65"/>
        <v>-1250.0710048029785</v>
      </c>
      <c r="CQ51" s="210">
        <f t="shared" si="65"/>
        <v>-1250.0710048029785</v>
      </c>
      <c r="CR51" s="210">
        <f t="shared" si="65"/>
        <v>-1250.0710048029785</v>
      </c>
      <c r="CS51" s="210">
        <f t="shared" si="65"/>
        <v>-1250.0710048029785</v>
      </c>
      <c r="CT51" s="210">
        <f t="shared" si="65"/>
        <v>-1250.0710048029785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348.98345507348523</v>
      </c>
      <c r="R53" s="210">
        <f t="shared" si="69"/>
        <v>348.98345507348523</v>
      </c>
      <c r="S53" s="210">
        <f t="shared" si="69"/>
        <v>348.98345507348523</v>
      </c>
      <c r="T53" s="210">
        <f t="shared" si="69"/>
        <v>348.98345507348523</v>
      </c>
      <c r="U53" s="210">
        <f t="shared" si="69"/>
        <v>348.98345507348523</v>
      </c>
      <c r="V53" s="210">
        <f t="shared" si="69"/>
        <v>348.98345507348523</v>
      </c>
      <c r="W53" s="210">
        <f t="shared" si="69"/>
        <v>348.98345507348523</v>
      </c>
      <c r="X53" s="210">
        <f t="shared" si="69"/>
        <v>348.98345507348523</v>
      </c>
      <c r="Y53" s="210">
        <f t="shared" si="69"/>
        <v>348.98345507348523</v>
      </c>
      <c r="Z53" s="210">
        <f t="shared" si="69"/>
        <v>348.98345507348523</v>
      </c>
      <c r="AA53" s="210">
        <f t="shared" si="69"/>
        <v>348.98345507348523</v>
      </c>
      <c r="AB53" s="210">
        <f t="shared" si="69"/>
        <v>348.98345507348523</v>
      </c>
      <c r="AC53" s="210">
        <f t="shared" si="69"/>
        <v>348.98345507348523</v>
      </c>
      <c r="AD53" s="210">
        <f t="shared" si="69"/>
        <v>348.98345507348523</v>
      </c>
      <c r="AE53" s="210">
        <f t="shared" si="69"/>
        <v>348.98345507348523</v>
      </c>
      <c r="AF53" s="210">
        <f t="shared" si="69"/>
        <v>348.98345507348523</v>
      </c>
      <c r="AG53" s="210">
        <f t="shared" si="69"/>
        <v>348.98345507348523</v>
      </c>
      <c r="AH53" s="210">
        <f t="shared" si="69"/>
        <v>348.98345507348523</v>
      </c>
      <c r="AI53" s="210">
        <f t="shared" si="69"/>
        <v>348.98345507348523</v>
      </c>
      <c r="AJ53" s="210">
        <f t="shared" si="69"/>
        <v>348.98345507348523</v>
      </c>
      <c r="AK53" s="210">
        <f t="shared" si="69"/>
        <v>348.98345507348523</v>
      </c>
      <c r="AL53" s="210">
        <f t="shared" ref="AL53:BQ53" si="70">IF(AL$22&lt;=$E$24,IF(AL$22&lt;=$D$24,IF(AL$22&lt;=$C$24,IF(AL$22&lt;=$B$24,$B119,($C36-$B36)/($C$24-$B$24)),($D36-$C36)/($D$24-$C$24)),($E36-$D36)/($E$24-$D$24)),$F119)</f>
        <v>348.98345507348523</v>
      </c>
      <c r="AM53" s="210">
        <f t="shared" si="70"/>
        <v>348.98345507348523</v>
      </c>
      <c r="AN53" s="210">
        <f t="shared" si="70"/>
        <v>468.63492538439442</v>
      </c>
      <c r="AO53" s="210">
        <f t="shared" si="70"/>
        <v>468.63492538439442</v>
      </c>
      <c r="AP53" s="210">
        <f t="shared" si="70"/>
        <v>468.63492538439442</v>
      </c>
      <c r="AQ53" s="210">
        <f t="shared" si="70"/>
        <v>468.63492538439442</v>
      </c>
      <c r="AR53" s="210">
        <f t="shared" si="70"/>
        <v>468.63492538439442</v>
      </c>
      <c r="AS53" s="210">
        <f t="shared" si="70"/>
        <v>468.63492538439442</v>
      </c>
      <c r="AT53" s="210">
        <f t="shared" si="70"/>
        <v>468.63492538439442</v>
      </c>
      <c r="AU53" s="210">
        <f t="shared" si="70"/>
        <v>468.63492538439442</v>
      </c>
      <c r="AV53" s="210">
        <f t="shared" si="70"/>
        <v>468.63492538439442</v>
      </c>
      <c r="AW53" s="210">
        <f t="shared" si="70"/>
        <v>468.63492538439442</v>
      </c>
      <c r="AX53" s="210">
        <f t="shared" si="70"/>
        <v>468.63492538439442</v>
      </c>
      <c r="AY53" s="210">
        <f t="shared" si="70"/>
        <v>468.63492538439442</v>
      </c>
      <c r="AZ53" s="210">
        <f t="shared" si="70"/>
        <v>468.63492538439442</v>
      </c>
      <c r="BA53" s="210">
        <f t="shared" si="70"/>
        <v>468.63492538439442</v>
      </c>
      <c r="BB53" s="210">
        <f t="shared" si="70"/>
        <v>468.63492538439442</v>
      </c>
      <c r="BC53" s="210">
        <f t="shared" si="70"/>
        <v>468.63492538439442</v>
      </c>
      <c r="BD53" s="210">
        <f t="shared" si="70"/>
        <v>468.63492538439442</v>
      </c>
      <c r="BE53" s="210">
        <f t="shared" si="70"/>
        <v>468.63492538439442</v>
      </c>
      <c r="BF53" s="210">
        <f t="shared" si="70"/>
        <v>468.63492538439442</v>
      </c>
      <c r="BG53" s="210">
        <f t="shared" si="70"/>
        <v>468.63492538439442</v>
      </c>
      <c r="BH53" s="210">
        <f t="shared" si="70"/>
        <v>468.63492538439442</v>
      </c>
      <c r="BI53" s="210">
        <f t="shared" si="70"/>
        <v>468.63492538439442</v>
      </c>
      <c r="BJ53" s="210">
        <f t="shared" si="70"/>
        <v>468.63492538439442</v>
      </c>
      <c r="BK53" s="210">
        <f t="shared" si="70"/>
        <v>468.63492538439442</v>
      </c>
      <c r="BL53" s="210">
        <f t="shared" si="70"/>
        <v>468.63492538439442</v>
      </c>
      <c r="BM53" s="210">
        <f t="shared" si="70"/>
        <v>468.63492538439442</v>
      </c>
      <c r="BN53" s="210">
        <f t="shared" si="70"/>
        <v>468.63492538439442</v>
      </c>
      <c r="BO53" s="210">
        <f t="shared" si="70"/>
        <v>468.63492538439442</v>
      </c>
      <c r="BP53" s="210">
        <f t="shared" si="70"/>
        <v>468.63492538439442</v>
      </c>
      <c r="BQ53" s="210">
        <f t="shared" si="70"/>
        <v>468.63492538439442</v>
      </c>
      <c r="BR53" s="210">
        <f t="shared" ref="BR53:DA53" si="71">IF(BR$22&lt;=$E$24,IF(BR$22&lt;=$D$24,IF(BR$22&lt;=$C$24,IF(BR$22&lt;=$B$24,$B119,($C36-$B36)/($C$24-$B$24)),($D36-$C36)/($D$24-$C$24)),($E36-$D36)/($E$24-$D$24)),$F119)</f>
        <v>468.63492538439442</v>
      </c>
      <c r="BS53" s="210">
        <f t="shared" si="71"/>
        <v>468.63492538439442</v>
      </c>
      <c r="BT53" s="210">
        <f t="shared" si="71"/>
        <v>468.63492538439442</v>
      </c>
      <c r="BU53" s="210">
        <f t="shared" si="71"/>
        <v>-884.21684034791406</v>
      </c>
      <c r="BV53" s="210">
        <f t="shared" si="71"/>
        <v>-884.21684034791406</v>
      </c>
      <c r="BW53" s="210">
        <f t="shared" si="71"/>
        <v>-884.21684034791406</v>
      </c>
      <c r="BX53" s="210">
        <f t="shared" si="71"/>
        <v>-884.21684034791406</v>
      </c>
      <c r="BY53" s="210">
        <f t="shared" si="71"/>
        <v>-884.21684034791406</v>
      </c>
      <c r="BZ53" s="210">
        <f t="shared" si="71"/>
        <v>-884.21684034791406</v>
      </c>
      <c r="CA53" s="210">
        <f t="shared" si="71"/>
        <v>-884.21684034791406</v>
      </c>
      <c r="CB53" s="210">
        <f t="shared" si="71"/>
        <v>-884.21684034791406</v>
      </c>
      <c r="CC53" s="210">
        <f t="shared" si="71"/>
        <v>-884.21684034791406</v>
      </c>
      <c r="CD53" s="210">
        <f t="shared" si="71"/>
        <v>-884.21684034791406</v>
      </c>
      <c r="CE53" s="210">
        <f t="shared" si="71"/>
        <v>-884.21684034791406</v>
      </c>
      <c r="CF53" s="210">
        <f t="shared" si="71"/>
        <v>-884.21684034791406</v>
      </c>
      <c r="CG53" s="210">
        <f t="shared" si="71"/>
        <v>-884.21684034791406</v>
      </c>
      <c r="CH53" s="210">
        <f t="shared" si="71"/>
        <v>-884.21684034791406</v>
      </c>
      <c r="CI53" s="210">
        <f t="shared" si="71"/>
        <v>-884.21684034791406</v>
      </c>
      <c r="CJ53" s="210">
        <f t="shared" si="71"/>
        <v>-884.21684034791406</v>
      </c>
      <c r="CK53" s="210">
        <f t="shared" si="71"/>
        <v>-884.21684034791406</v>
      </c>
      <c r="CL53" s="210">
        <f t="shared" si="71"/>
        <v>-884.21684034791406</v>
      </c>
      <c r="CM53" s="210">
        <f t="shared" si="71"/>
        <v>-884.21684034791406</v>
      </c>
      <c r="CN53" s="210">
        <f t="shared" si="71"/>
        <v>-884.21684034791406</v>
      </c>
      <c r="CO53" s="210">
        <f t="shared" si="71"/>
        <v>-884.21684034791406</v>
      </c>
      <c r="CP53" s="210">
        <f t="shared" si="71"/>
        <v>-884.21684034791406</v>
      </c>
      <c r="CQ53" s="210">
        <f t="shared" si="71"/>
        <v>-884.21684034791406</v>
      </c>
      <c r="CR53" s="210">
        <f t="shared" si="71"/>
        <v>-884.21684034791406</v>
      </c>
      <c r="CS53" s="210">
        <f t="shared" si="71"/>
        <v>-884.21684034791406</v>
      </c>
      <c r="CT53" s="210">
        <f t="shared" si="71"/>
        <v>-884.21684034791406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1351.8315155319069</v>
      </c>
      <c r="G64" s="204">
        <f t="shared" si="90"/>
        <v>1351.8315155319069</v>
      </c>
      <c r="H64" s="204">
        <f t="shared" si="90"/>
        <v>1351.8315155319069</v>
      </c>
      <c r="I64" s="204">
        <f t="shared" si="90"/>
        <v>1351.8315155319069</v>
      </c>
      <c r="J64" s="204">
        <f t="shared" si="90"/>
        <v>1351.8315155319069</v>
      </c>
      <c r="K64" s="204">
        <f t="shared" si="90"/>
        <v>1351.8315155319069</v>
      </c>
      <c r="L64" s="204">
        <f t="shared" si="88"/>
        <v>1351.8315155319069</v>
      </c>
      <c r="M64" s="204">
        <f t="shared" si="90"/>
        <v>1351.8315155319069</v>
      </c>
      <c r="N64" s="204">
        <f t="shared" si="90"/>
        <v>1351.8315155319069</v>
      </c>
      <c r="O64" s="204">
        <f t="shared" si="90"/>
        <v>1351.8315155319069</v>
      </c>
      <c r="P64" s="204">
        <f t="shared" si="90"/>
        <v>1351.8315155319069</v>
      </c>
      <c r="Q64" s="204">
        <f t="shared" si="90"/>
        <v>1370.3893823672372</v>
      </c>
      <c r="R64" s="204">
        <f t="shared" si="90"/>
        <v>1388.9472492025673</v>
      </c>
      <c r="S64" s="204">
        <f t="shared" si="90"/>
        <v>1407.5051160378976</v>
      </c>
      <c r="T64" s="204">
        <f t="shared" si="90"/>
        <v>1426.0629828732276</v>
      </c>
      <c r="U64" s="204">
        <f t="shared" si="90"/>
        <v>1444.6208497085579</v>
      </c>
      <c r="V64" s="204">
        <f t="shared" si="90"/>
        <v>1463.1787165438882</v>
      </c>
      <c r="W64" s="204">
        <f t="shared" si="90"/>
        <v>1481.7365833792182</v>
      </c>
      <c r="X64" s="204">
        <f t="shared" si="90"/>
        <v>1500.2944502145485</v>
      </c>
      <c r="Y64" s="204">
        <f t="shared" si="90"/>
        <v>1518.8523170498786</v>
      </c>
      <c r="Z64" s="204">
        <f t="shared" si="90"/>
        <v>1537.4101838852089</v>
      </c>
      <c r="AA64" s="204">
        <f t="shared" si="90"/>
        <v>1555.9680507205389</v>
      </c>
      <c r="AB64" s="204">
        <f t="shared" si="90"/>
        <v>1574.5259175558692</v>
      </c>
      <c r="AC64" s="204">
        <f t="shared" si="90"/>
        <v>1593.0837843911995</v>
      </c>
      <c r="AD64" s="204">
        <f t="shared" si="90"/>
        <v>1611.6416512265296</v>
      </c>
      <c r="AE64" s="204">
        <f t="shared" si="90"/>
        <v>1630.1995180618599</v>
      </c>
      <c r="AF64" s="204">
        <f t="shared" si="90"/>
        <v>1648.7573848971901</v>
      </c>
      <c r="AG64" s="204">
        <f t="shared" si="90"/>
        <v>1667.3152517325202</v>
      </c>
      <c r="AH64" s="204">
        <f t="shared" si="90"/>
        <v>1685.8731185678505</v>
      </c>
      <c r="AI64" s="204">
        <f t="shared" si="90"/>
        <v>1704.4309854031806</v>
      </c>
      <c r="AJ64" s="204">
        <f t="shared" si="90"/>
        <v>1722.9888522385108</v>
      </c>
      <c r="AK64" s="204">
        <f t="shared" si="90"/>
        <v>1741.5467190738409</v>
      </c>
      <c r="AL64" s="204">
        <f t="shared" si="90"/>
        <v>1760.1045859091712</v>
      </c>
      <c r="AM64" s="204">
        <f t="shared" si="90"/>
        <v>1778.6624527445015</v>
      </c>
      <c r="AN64" s="204">
        <f t="shared" si="90"/>
        <v>1766.076400758915</v>
      </c>
      <c r="AO64" s="204">
        <f t="shared" si="90"/>
        <v>1722.3464299524119</v>
      </c>
      <c r="AP64" s="204">
        <f t="shared" si="90"/>
        <v>1678.6164591459087</v>
      </c>
      <c r="AQ64" s="204">
        <f t="shared" si="90"/>
        <v>1634.8864883394056</v>
      </c>
      <c r="AR64" s="204">
        <f t="shared" si="90"/>
        <v>1591.1565175329024</v>
      </c>
      <c r="AS64" s="204">
        <f t="shared" si="90"/>
        <v>1547.4265467263992</v>
      </c>
      <c r="AT64" s="204">
        <f t="shared" si="90"/>
        <v>1503.6965759198961</v>
      </c>
      <c r="AU64" s="204">
        <f t="shared" si="90"/>
        <v>1459.9666051133931</v>
      </c>
      <c r="AV64" s="204">
        <f t="shared" si="90"/>
        <v>1416.23663430689</v>
      </c>
      <c r="AW64" s="204">
        <f t="shared" si="90"/>
        <v>1372.5066635003868</v>
      </c>
      <c r="AX64" s="204">
        <f t="shared" si="90"/>
        <v>1328.7766926938837</v>
      </c>
      <c r="AY64" s="204">
        <f t="shared" si="90"/>
        <v>1285.0467218873805</v>
      </c>
      <c r="AZ64" s="204">
        <f t="shared" si="90"/>
        <v>1241.3167510808776</v>
      </c>
      <c r="BA64" s="204">
        <f t="shared" si="90"/>
        <v>1197.5867802743742</v>
      </c>
      <c r="BB64" s="204">
        <f t="shared" si="90"/>
        <v>1153.8568094678712</v>
      </c>
      <c r="BC64" s="204">
        <f t="shared" si="90"/>
        <v>1110.1268386613681</v>
      </c>
      <c r="BD64" s="204">
        <f t="shared" si="90"/>
        <v>1066.3968678548649</v>
      </c>
      <c r="BE64" s="204">
        <f t="shared" si="90"/>
        <v>1022.6668970483618</v>
      </c>
      <c r="BF64" s="204">
        <f t="shared" si="90"/>
        <v>978.93692624185871</v>
      </c>
      <c r="BG64" s="204">
        <f t="shared" si="90"/>
        <v>935.20695543535555</v>
      </c>
      <c r="BH64" s="204">
        <f t="shared" si="90"/>
        <v>891.47698462885239</v>
      </c>
      <c r="BI64" s="204">
        <f t="shared" si="90"/>
        <v>847.74701382234934</v>
      </c>
      <c r="BJ64" s="204">
        <f t="shared" si="90"/>
        <v>804.01704301584618</v>
      </c>
      <c r="BK64" s="204">
        <f t="shared" si="90"/>
        <v>760.28707220934302</v>
      </c>
      <c r="BL64" s="204">
        <f t="shared" si="90"/>
        <v>716.55710140283986</v>
      </c>
      <c r="BM64" s="204">
        <f t="shared" si="90"/>
        <v>672.8271305963367</v>
      </c>
      <c r="BN64" s="204">
        <f t="shared" si="90"/>
        <v>629.09715978983377</v>
      </c>
      <c r="BO64" s="204">
        <f t="shared" si="90"/>
        <v>585.36718898333061</v>
      </c>
      <c r="BP64" s="204">
        <f t="shared" si="90"/>
        <v>541.63721817682745</v>
      </c>
      <c r="BQ64" s="204">
        <f t="shared" si="90"/>
        <v>497.90724737032428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454.17727656382112</v>
      </c>
      <c r="BS64" s="204">
        <f t="shared" si="91"/>
        <v>410.44730575731796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3591.2807054130667</v>
      </c>
      <c r="BV65" s="204">
        <f t="shared" si="93"/>
        <v>7182.5614108261334</v>
      </c>
      <c r="BW65" s="204">
        <f t="shared" si="93"/>
        <v>10773.842116239201</v>
      </c>
      <c r="BX65" s="204">
        <f t="shared" si="93"/>
        <v>14365.122821652267</v>
      </c>
      <c r="BY65" s="204">
        <f t="shared" si="93"/>
        <v>17956.403527065333</v>
      </c>
      <c r="BZ65" s="204">
        <f t="shared" si="93"/>
        <v>21547.684232478401</v>
      </c>
      <c r="CA65" s="204">
        <f t="shared" si="93"/>
        <v>25138.964937891466</v>
      </c>
      <c r="CB65" s="204">
        <f t="shared" si="93"/>
        <v>28730.245643304534</v>
      </c>
      <c r="CC65" s="204">
        <f t="shared" si="93"/>
        <v>32321.526348717602</v>
      </c>
      <c r="CD65" s="204">
        <f t="shared" si="93"/>
        <v>35912.807054130666</v>
      </c>
      <c r="CE65" s="204">
        <f t="shared" si="93"/>
        <v>39504.087759543734</v>
      </c>
      <c r="CF65" s="204">
        <f t="shared" si="93"/>
        <v>43095.368464956802</v>
      </c>
      <c r="CG65" s="204">
        <f t="shared" si="93"/>
        <v>46686.64917036987</v>
      </c>
      <c r="CH65" s="204">
        <f t="shared" si="93"/>
        <v>50277.929875782931</v>
      </c>
      <c r="CI65" s="204">
        <f t="shared" si="93"/>
        <v>53869.210581195999</v>
      </c>
      <c r="CJ65" s="204">
        <f t="shared" si="93"/>
        <v>57460.491286609067</v>
      </c>
      <c r="CK65" s="204">
        <f t="shared" si="93"/>
        <v>61051.771992022135</v>
      </c>
      <c r="CL65" s="204">
        <f t="shared" si="93"/>
        <v>64643.052697435203</v>
      </c>
      <c r="CM65" s="204">
        <f t="shared" si="93"/>
        <v>68234.333402848264</v>
      </c>
      <c r="CN65" s="204">
        <f t="shared" si="93"/>
        <v>71825.614108261332</v>
      </c>
      <c r="CO65" s="204">
        <f t="shared" si="93"/>
        <v>75416.8948136744</v>
      </c>
      <c r="CP65" s="204">
        <f t="shared" si="93"/>
        <v>79008.175519087468</v>
      </c>
      <c r="CQ65" s="204">
        <f t="shared" si="93"/>
        <v>82599.456224500536</v>
      </c>
      <c r="CR65" s="204">
        <f t="shared" si="93"/>
        <v>86190.736929913604</v>
      </c>
      <c r="CS65" s="204">
        <f t="shared" si="93"/>
        <v>89782.017635326672</v>
      </c>
      <c r="CT65" s="204">
        <f t="shared" si="93"/>
        <v>93373.298340739741</v>
      </c>
      <c r="CU65" s="204">
        <f t="shared" si="93"/>
        <v>95168.938693446267</v>
      </c>
      <c r="CV65" s="204">
        <f t="shared" si="93"/>
        <v>95168.938693446267</v>
      </c>
      <c r="CW65" s="204">
        <f t="shared" si="93"/>
        <v>95168.938693446267</v>
      </c>
      <c r="CX65" s="204">
        <f t="shared" si="93"/>
        <v>95168.938693446267</v>
      </c>
      <c r="CY65" s="204">
        <f t="shared" si="93"/>
        <v>95168.938693446267</v>
      </c>
      <c r="CZ65" s="204">
        <f t="shared" si="93"/>
        <v>95168.938693446267</v>
      </c>
      <c r="DA65" s="204">
        <f t="shared" si="93"/>
        <v>95168.938693446267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924.32924138933811</v>
      </c>
      <c r="AO66" s="204">
        <f t="shared" si="94"/>
        <v>2772.9877241680142</v>
      </c>
      <c r="AP66" s="204">
        <f t="shared" si="94"/>
        <v>4621.6462069466907</v>
      </c>
      <c r="AQ66" s="204">
        <f t="shared" si="94"/>
        <v>6470.3046897253671</v>
      </c>
      <c r="AR66" s="204">
        <f t="shared" si="94"/>
        <v>8318.9631725040435</v>
      </c>
      <c r="AS66" s="204">
        <f t="shared" si="94"/>
        <v>10167.621655282719</v>
      </c>
      <c r="AT66" s="204">
        <f t="shared" si="94"/>
        <v>12016.280138061395</v>
      </c>
      <c r="AU66" s="204">
        <f t="shared" si="94"/>
        <v>13864.938620840072</v>
      </c>
      <c r="AV66" s="204">
        <f t="shared" si="94"/>
        <v>15713.597103618747</v>
      </c>
      <c r="AW66" s="204">
        <f t="shared" si="94"/>
        <v>17562.255586397423</v>
      </c>
      <c r="AX66" s="204">
        <f t="shared" si="94"/>
        <v>19410.914069176099</v>
      </c>
      <c r="AY66" s="204">
        <f t="shared" si="94"/>
        <v>21259.572551954778</v>
      </c>
      <c r="AZ66" s="204">
        <f t="shared" si="94"/>
        <v>23108.231034733453</v>
      </c>
      <c r="BA66" s="204">
        <f t="shared" si="94"/>
        <v>24956.889517512129</v>
      </c>
      <c r="BB66" s="204">
        <f t="shared" si="94"/>
        <v>26805.548000290804</v>
      </c>
      <c r="BC66" s="204">
        <f t="shared" si="94"/>
        <v>28654.20648306948</v>
      </c>
      <c r="BD66" s="204">
        <f t="shared" si="94"/>
        <v>30502.864965848159</v>
      </c>
      <c r="BE66" s="204">
        <f t="shared" si="94"/>
        <v>32351.523448626835</v>
      </c>
      <c r="BF66" s="204">
        <f t="shared" si="94"/>
        <v>34200.18193140551</v>
      </c>
      <c r="BG66" s="204">
        <f t="shared" si="94"/>
        <v>36048.840414184189</v>
      </c>
      <c r="BH66" s="204">
        <f t="shared" si="94"/>
        <v>37897.498896962861</v>
      </c>
      <c r="BI66" s="204">
        <f t="shared" si="94"/>
        <v>39746.15737974154</v>
      </c>
      <c r="BJ66" s="204">
        <f t="shared" si="94"/>
        <v>41594.815862520212</v>
      </c>
      <c r="BK66" s="204">
        <f t="shared" si="94"/>
        <v>43443.474345298891</v>
      </c>
      <c r="BL66" s="204">
        <f t="shared" si="94"/>
        <v>45292.132828077571</v>
      </c>
      <c r="BM66" s="204">
        <f t="shared" si="94"/>
        <v>47140.791310856242</v>
      </c>
      <c r="BN66" s="204">
        <f t="shared" si="94"/>
        <v>48989.449793634922</v>
      </c>
      <c r="BO66" s="204">
        <f t="shared" si="94"/>
        <v>50838.108276413594</v>
      </c>
      <c r="BP66" s="204">
        <f t="shared" si="94"/>
        <v>52686.766759192273</v>
      </c>
      <c r="BQ66" s="204">
        <f t="shared" si="94"/>
        <v>54535.425241970952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56384.083724749624</v>
      </c>
      <c r="BS66" s="204">
        <f t="shared" si="95"/>
        <v>58232.742207528303</v>
      </c>
      <c r="BT66" s="204">
        <f t="shared" si="95"/>
        <v>60081.400690306975</v>
      </c>
      <c r="BU66" s="204">
        <f t="shared" si="95"/>
        <v>57814.178022748223</v>
      </c>
      <c r="BV66" s="204">
        <f t="shared" si="95"/>
        <v>55546.955355189464</v>
      </c>
      <c r="BW66" s="204">
        <f t="shared" si="95"/>
        <v>53279.732687630712</v>
      </c>
      <c r="BX66" s="204">
        <f t="shared" si="95"/>
        <v>51012.510020071961</v>
      </c>
      <c r="BY66" s="204">
        <f t="shared" si="95"/>
        <v>48745.287352513202</v>
      </c>
      <c r="BZ66" s="204">
        <f t="shared" si="95"/>
        <v>46478.06468495445</v>
      </c>
      <c r="CA66" s="204">
        <f t="shared" si="95"/>
        <v>44210.842017395698</v>
      </c>
      <c r="CB66" s="204">
        <f t="shared" si="95"/>
        <v>41943.619349836939</v>
      </c>
      <c r="CC66" s="204">
        <f t="shared" si="95"/>
        <v>39676.396682278188</v>
      </c>
      <c r="CD66" s="204">
        <f t="shared" si="95"/>
        <v>37409.174014719436</v>
      </c>
      <c r="CE66" s="204">
        <f t="shared" si="95"/>
        <v>35141.951347160677</v>
      </c>
      <c r="CF66" s="204">
        <f t="shared" si="95"/>
        <v>32874.728679601925</v>
      </c>
      <c r="CG66" s="204">
        <f t="shared" si="95"/>
        <v>30607.506012043174</v>
      </c>
      <c r="CH66" s="204">
        <f t="shared" si="95"/>
        <v>28340.283344484418</v>
      </c>
      <c r="CI66" s="204">
        <f t="shared" si="95"/>
        <v>26073.060676925663</v>
      </c>
      <c r="CJ66" s="204">
        <f t="shared" si="95"/>
        <v>23805.838009366911</v>
      </c>
      <c r="CK66" s="204">
        <f t="shared" si="95"/>
        <v>21538.615341808159</v>
      </c>
      <c r="CL66" s="204">
        <f t="shared" si="95"/>
        <v>19271.3926742494</v>
      </c>
      <c r="CM66" s="204">
        <f t="shared" si="95"/>
        <v>17004.170006690649</v>
      </c>
      <c r="CN66" s="204">
        <f t="shared" si="95"/>
        <v>14736.947339131897</v>
      </c>
      <c r="CO66" s="204">
        <f t="shared" si="95"/>
        <v>12469.724671573138</v>
      </c>
      <c r="CP66" s="204">
        <f t="shared" si="95"/>
        <v>10202.502004014386</v>
      </c>
      <c r="CQ66" s="204">
        <f t="shared" si="95"/>
        <v>7935.2793364556346</v>
      </c>
      <c r="CR66" s="204">
        <f t="shared" si="95"/>
        <v>5668.0566688968756</v>
      </c>
      <c r="CS66" s="204">
        <f t="shared" si="95"/>
        <v>3400.8340013381239</v>
      </c>
      <c r="CT66" s="204">
        <f t="shared" si="95"/>
        <v>1133.6113337793722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41343.513850017487</v>
      </c>
      <c r="G68" s="204">
        <f t="shared" si="98"/>
        <v>41343.513850017487</v>
      </c>
      <c r="H68" s="204">
        <f t="shared" si="98"/>
        <v>41343.513850017487</v>
      </c>
      <c r="I68" s="204">
        <f t="shared" si="98"/>
        <v>41343.513850017487</v>
      </c>
      <c r="J68" s="204">
        <f t="shared" si="98"/>
        <v>41343.513850017487</v>
      </c>
      <c r="K68" s="204">
        <f t="shared" si="98"/>
        <v>41343.513850017487</v>
      </c>
      <c r="L68" s="204">
        <f t="shared" si="88"/>
        <v>41343.513850017487</v>
      </c>
      <c r="M68" s="204">
        <f t="shared" si="98"/>
        <v>41343.513850017487</v>
      </c>
      <c r="N68" s="204">
        <f t="shared" si="98"/>
        <v>41343.513850017487</v>
      </c>
      <c r="O68" s="204">
        <f t="shared" si="98"/>
        <v>41343.513850017487</v>
      </c>
      <c r="P68" s="204">
        <f t="shared" si="98"/>
        <v>41343.513850017487</v>
      </c>
      <c r="Q68" s="204">
        <f t="shared" si="98"/>
        <v>41336.802629727616</v>
      </c>
      <c r="R68" s="204">
        <f t="shared" si="98"/>
        <v>41330.091409437737</v>
      </c>
      <c r="S68" s="204">
        <f t="shared" si="98"/>
        <v>41323.380189147865</v>
      </c>
      <c r="T68" s="204">
        <f t="shared" si="98"/>
        <v>41316.668968857986</v>
      </c>
      <c r="U68" s="204">
        <f t="shared" si="98"/>
        <v>41309.957748568115</v>
      </c>
      <c r="V68" s="204">
        <f t="shared" si="98"/>
        <v>41303.246528278243</v>
      </c>
      <c r="W68" s="204">
        <f t="shared" si="98"/>
        <v>41296.535307988364</v>
      </c>
      <c r="X68" s="204">
        <f t="shared" si="98"/>
        <v>41289.824087698493</v>
      </c>
      <c r="Y68" s="204">
        <f t="shared" si="98"/>
        <v>41283.112867408621</v>
      </c>
      <c r="Z68" s="204">
        <f t="shared" si="98"/>
        <v>41276.401647118742</v>
      </c>
      <c r="AA68" s="204">
        <f t="shared" si="98"/>
        <v>41269.690426828871</v>
      </c>
      <c r="AB68" s="204">
        <f t="shared" si="98"/>
        <v>41262.979206538992</v>
      </c>
      <c r="AC68" s="204">
        <f t="shared" si="98"/>
        <v>41256.26798624912</v>
      </c>
      <c r="AD68" s="204">
        <f t="shared" si="98"/>
        <v>41249.556765959249</v>
      </c>
      <c r="AE68" s="204">
        <f t="shared" si="98"/>
        <v>41242.84554566937</v>
      </c>
      <c r="AF68" s="204">
        <f t="shared" si="98"/>
        <v>41236.134325379498</v>
      </c>
      <c r="AG68" s="204">
        <f t="shared" si="98"/>
        <v>41229.42310508962</v>
      </c>
      <c r="AH68" s="204">
        <f t="shared" si="98"/>
        <v>41222.711884799748</v>
      </c>
      <c r="AI68" s="204">
        <f t="shared" si="98"/>
        <v>41216.000664509877</v>
      </c>
      <c r="AJ68" s="204">
        <f t="shared" si="98"/>
        <v>41209.289444219998</v>
      </c>
      <c r="AK68" s="204">
        <f t="shared" si="98"/>
        <v>41202.578223930126</v>
      </c>
      <c r="AL68" s="204">
        <f t="shared" si="98"/>
        <v>41195.867003640255</v>
      </c>
      <c r="AM68" s="204">
        <f t="shared" si="98"/>
        <v>41189.155783350376</v>
      </c>
      <c r="AN68" s="204">
        <f t="shared" si="98"/>
        <v>41256.203250424594</v>
      </c>
      <c r="AO68" s="204">
        <f t="shared" si="98"/>
        <v>41397.009404862903</v>
      </c>
      <c r="AP68" s="204">
        <f t="shared" si="98"/>
        <v>41537.815559301212</v>
      </c>
      <c r="AQ68" s="204">
        <f t="shared" si="98"/>
        <v>41678.621713739522</v>
      </c>
      <c r="AR68" s="204">
        <f t="shared" si="98"/>
        <v>41819.427868177831</v>
      </c>
      <c r="AS68" s="204">
        <f t="shared" si="98"/>
        <v>41960.23402261614</v>
      </c>
      <c r="AT68" s="204">
        <f t="shared" si="98"/>
        <v>42101.040177054449</v>
      </c>
      <c r="AU68" s="204">
        <f t="shared" si="98"/>
        <v>42241.846331492758</v>
      </c>
      <c r="AV68" s="204">
        <f t="shared" si="98"/>
        <v>42382.652485931067</v>
      </c>
      <c r="AW68" s="204">
        <f t="shared" si="98"/>
        <v>42523.458640369376</v>
      </c>
      <c r="AX68" s="204">
        <f t="shared" si="98"/>
        <v>42664.264794807685</v>
      </c>
      <c r="AY68" s="204">
        <f t="shared" si="98"/>
        <v>42805.070949245994</v>
      </c>
      <c r="AZ68" s="204">
        <f t="shared" si="98"/>
        <v>42945.877103684303</v>
      </c>
      <c r="BA68" s="204">
        <f t="shared" si="98"/>
        <v>43086.683258122612</v>
      </c>
      <c r="BB68" s="204">
        <f t="shared" si="98"/>
        <v>43227.489412560921</v>
      </c>
      <c r="BC68" s="204">
        <f t="shared" si="98"/>
        <v>43368.29556699923</v>
      </c>
      <c r="BD68" s="204">
        <f t="shared" si="98"/>
        <v>43509.101721437539</v>
      </c>
      <c r="BE68" s="204">
        <f t="shared" si="98"/>
        <v>43649.907875875848</v>
      </c>
      <c r="BF68" s="204">
        <f t="shared" si="98"/>
        <v>43790.714030314157</v>
      </c>
      <c r="BG68" s="204">
        <f t="shared" si="98"/>
        <v>43931.520184752466</v>
      </c>
      <c r="BH68" s="204">
        <f t="shared" si="98"/>
        <v>44072.326339190775</v>
      </c>
      <c r="BI68" s="204">
        <f t="shared" si="98"/>
        <v>44213.132493629084</v>
      </c>
      <c r="BJ68" s="204">
        <f t="shared" si="98"/>
        <v>44353.938648067393</v>
      </c>
      <c r="BK68" s="204">
        <f t="shared" si="98"/>
        <v>44494.744802505702</v>
      </c>
      <c r="BL68" s="204">
        <f t="shared" si="98"/>
        <v>44635.550956944011</v>
      </c>
      <c r="BM68" s="204">
        <f t="shared" si="98"/>
        <v>44776.35711138232</v>
      </c>
      <c r="BN68" s="204">
        <f t="shared" si="98"/>
        <v>44917.163265820629</v>
      </c>
      <c r="BO68" s="204">
        <f t="shared" si="98"/>
        <v>45057.969420258938</v>
      </c>
      <c r="BP68" s="204">
        <f t="shared" si="98"/>
        <v>45198.775574697247</v>
      </c>
      <c r="BQ68" s="204">
        <f t="shared" si="98"/>
        <v>45339.581729135556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45480.387883573865</v>
      </c>
      <c r="BS68" s="204">
        <f t="shared" si="99"/>
        <v>45621.194038012174</v>
      </c>
      <c r="BT68" s="204">
        <f t="shared" si="99"/>
        <v>45762.000192450483</v>
      </c>
      <c r="BU68" s="204">
        <f t="shared" si="99"/>
        <v>44511.929187647504</v>
      </c>
      <c r="BV68" s="204">
        <f t="shared" si="99"/>
        <v>43261.858182844524</v>
      </c>
      <c r="BW68" s="204">
        <f t="shared" si="99"/>
        <v>42011.787178041544</v>
      </c>
      <c r="BX68" s="204">
        <f t="shared" si="99"/>
        <v>40761.716173238572</v>
      </c>
      <c r="BY68" s="204">
        <f t="shared" si="99"/>
        <v>39511.645168435592</v>
      </c>
      <c r="BZ68" s="204">
        <f t="shared" si="99"/>
        <v>38261.574163632613</v>
      </c>
      <c r="CA68" s="204">
        <f t="shared" si="99"/>
        <v>37011.503158829633</v>
      </c>
      <c r="CB68" s="204">
        <f t="shared" si="99"/>
        <v>35761.432154026654</v>
      </c>
      <c r="CC68" s="204">
        <f t="shared" si="99"/>
        <v>34511.361149223681</v>
      </c>
      <c r="CD68" s="204">
        <f t="shared" si="99"/>
        <v>33261.290144420695</v>
      </c>
      <c r="CE68" s="204">
        <f t="shared" si="99"/>
        <v>32011.219139617722</v>
      </c>
      <c r="CF68" s="204">
        <f t="shared" si="99"/>
        <v>30761.148134814743</v>
      </c>
      <c r="CG68" s="204">
        <f t="shared" si="99"/>
        <v>29511.077130011763</v>
      </c>
      <c r="CH68" s="204">
        <f t="shared" si="99"/>
        <v>28261.006125208783</v>
      </c>
      <c r="CI68" s="204">
        <f t="shared" si="99"/>
        <v>27010.935120405808</v>
      </c>
      <c r="CJ68" s="204">
        <f t="shared" si="99"/>
        <v>25760.864115602828</v>
      </c>
      <c r="CK68" s="204">
        <f t="shared" si="99"/>
        <v>24510.793110799848</v>
      </c>
      <c r="CL68" s="204">
        <f t="shared" si="99"/>
        <v>23260.722105996872</v>
      </c>
      <c r="CM68" s="204">
        <f t="shared" si="99"/>
        <v>22010.651101193893</v>
      </c>
      <c r="CN68" s="204">
        <f t="shared" si="99"/>
        <v>20760.580096390913</v>
      </c>
      <c r="CO68" s="204">
        <f t="shared" si="99"/>
        <v>19510.509091587937</v>
      </c>
      <c r="CP68" s="204">
        <f t="shared" si="99"/>
        <v>18260.438086784958</v>
      </c>
      <c r="CQ68" s="204">
        <f t="shared" si="99"/>
        <v>17010.367081981978</v>
      </c>
      <c r="CR68" s="204">
        <f t="shared" si="99"/>
        <v>15760.296077179002</v>
      </c>
      <c r="CS68" s="204">
        <f t="shared" si="99"/>
        <v>14510.225072376023</v>
      </c>
      <c r="CT68" s="204">
        <f t="shared" si="99"/>
        <v>13260.154067573043</v>
      </c>
      <c r="CU68" s="204">
        <f t="shared" si="99"/>
        <v>15736.868565171559</v>
      </c>
      <c r="CV68" s="204">
        <f t="shared" si="99"/>
        <v>21940.368565171557</v>
      </c>
      <c r="CW68" s="204">
        <f t="shared" si="99"/>
        <v>28143.868565171557</v>
      </c>
      <c r="CX68" s="204">
        <f t="shared" si="99"/>
        <v>34347.368565171557</v>
      </c>
      <c r="CY68" s="204">
        <f t="shared" si="99"/>
        <v>40550.868565171557</v>
      </c>
      <c r="CZ68" s="204">
        <f t="shared" si="99"/>
        <v>46754.368565171557</v>
      </c>
      <c r="DA68" s="204">
        <f t="shared" si="99"/>
        <v>52957.868565171557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348.98345507348523</v>
      </c>
      <c r="R70" s="204">
        <f t="shared" si="100"/>
        <v>697.96691014697046</v>
      </c>
      <c r="S70" s="204">
        <f t="shared" si="100"/>
        <v>1046.9503652204558</v>
      </c>
      <c r="T70" s="204">
        <f t="shared" si="100"/>
        <v>1395.9338202939409</v>
      </c>
      <c r="U70" s="204">
        <f t="shared" si="100"/>
        <v>1744.9172753674261</v>
      </c>
      <c r="V70" s="204">
        <f t="shared" si="100"/>
        <v>2093.9007304409115</v>
      </c>
      <c r="W70" s="204">
        <f t="shared" si="100"/>
        <v>2442.8841855143964</v>
      </c>
      <c r="X70" s="204">
        <f t="shared" si="100"/>
        <v>2791.8676405878819</v>
      </c>
      <c r="Y70" s="204">
        <f t="shared" si="100"/>
        <v>3140.8510956613673</v>
      </c>
      <c r="Z70" s="204">
        <f t="shared" si="100"/>
        <v>3489.8345507348522</v>
      </c>
      <c r="AA70" s="204">
        <f t="shared" si="100"/>
        <v>3838.8180058083376</v>
      </c>
      <c r="AB70" s="204">
        <f t="shared" si="100"/>
        <v>4187.801460881823</v>
      </c>
      <c r="AC70" s="204">
        <f t="shared" si="100"/>
        <v>4536.784915955308</v>
      </c>
      <c r="AD70" s="204">
        <f t="shared" si="100"/>
        <v>4885.7683710287929</v>
      </c>
      <c r="AE70" s="204">
        <f t="shared" si="100"/>
        <v>5234.7518261022788</v>
      </c>
      <c r="AF70" s="204">
        <f t="shared" si="100"/>
        <v>5583.7352811757637</v>
      </c>
      <c r="AG70" s="204">
        <f t="shared" si="100"/>
        <v>5932.7187362492486</v>
      </c>
      <c r="AH70" s="204">
        <f t="shared" si="100"/>
        <v>6281.7021913227345</v>
      </c>
      <c r="AI70" s="204">
        <f t="shared" si="100"/>
        <v>6630.6856463962195</v>
      </c>
      <c r="AJ70" s="204">
        <f t="shared" si="100"/>
        <v>6979.6691014697044</v>
      </c>
      <c r="AK70" s="204">
        <f t="shared" si="100"/>
        <v>7328.6525565431903</v>
      </c>
      <c r="AL70" s="204">
        <f t="shared" si="100"/>
        <v>7677.6360116166752</v>
      </c>
      <c r="AM70" s="204">
        <f t="shared" si="100"/>
        <v>8026.6194666901602</v>
      </c>
      <c r="AN70" s="204">
        <f t="shared" si="100"/>
        <v>8435.4286569191008</v>
      </c>
      <c r="AO70" s="204">
        <f t="shared" si="100"/>
        <v>8904.0635823034954</v>
      </c>
      <c r="AP70" s="204">
        <f t="shared" si="100"/>
        <v>9372.69850768789</v>
      </c>
      <c r="AQ70" s="204">
        <f t="shared" si="100"/>
        <v>9841.3334330722846</v>
      </c>
      <c r="AR70" s="204">
        <f t="shared" si="100"/>
        <v>10309.968358456677</v>
      </c>
      <c r="AS70" s="204">
        <f t="shared" si="100"/>
        <v>10778.603283841072</v>
      </c>
      <c r="AT70" s="204">
        <f t="shared" si="100"/>
        <v>11247.238209225467</v>
      </c>
      <c r="AU70" s="204">
        <f t="shared" si="100"/>
        <v>11715.873134609861</v>
      </c>
      <c r="AV70" s="204">
        <f t="shared" si="100"/>
        <v>12184.508059994256</v>
      </c>
      <c r="AW70" s="204">
        <f t="shared" si="100"/>
        <v>12653.14298537865</v>
      </c>
      <c r="AX70" s="204">
        <f t="shared" si="100"/>
        <v>13121.777910763045</v>
      </c>
      <c r="AY70" s="204">
        <f t="shared" si="100"/>
        <v>13590.41283614744</v>
      </c>
      <c r="AZ70" s="204">
        <f t="shared" si="100"/>
        <v>14059.047761531834</v>
      </c>
      <c r="BA70" s="204">
        <f t="shared" si="100"/>
        <v>14527.682686916229</v>
      </c>
      <c r="BB70" s="204">
        <f t="shared" si="100"/>
        <v>14996.317612300623</v>
      </c>
      <c r="BC70" s="204">
        <f t="shared" si="100"/>
        <v>15464.952537685018</v>
      </c>
      <c r="BD70" s="204">
        <f t="shared" si="100"/>
        <v>15933.587463069412</v>
      </c>
      <c r="BE70" s="204">
        <f t="shared" si="100"/>
        <v>16402.222388453803</v>
      </c>
      <c r="BF70" s="204">
        <f t="shared" si="100"/>
        <v>16870.857313838198</v>
      </c>
      <c r="BG70" s="204">
        <f t="shared" si="100"/>
        <v>17339.492239222593</v>
      </c>
      <c r="BH70" s="204">
        <f t="shared" si="100"/>
        <v>17808.127164606987</v>
      </c>
      <c r="BI70" s="204">
        <f t="shared" si="100"/>
        <v>18276.762089991382</v>
      </c>
      <c r="BJ70" s="204">
        <f t="shared" si="100"/>
        <v>18745.397015375776</v>
      </c>
      <c r="BK70" s="204">
        <f t="shared" si="100"/>
        <v>19214.031940760171</v>
      </c>
      <c r="BL70" s="204">
        <f t="shared" si="100"/>
        <v>19682.666866144566</v>
      </c>
      <c r="BM70" s="204">
        <f t="shared" si="100"/>
        <v>20151.30179152896</v>
      </c>
      <c r="BN70" s="204">
        <f t="shared" si="100"/>
        <v>20619.936716913355</v>
      </c>
      <c r="BO70" s="204">
        <f t="shared" si="100"/>
        <v>21088.571642297749</v>
      </c>
      <c r="BP70" s="204">
        <f t="shared" si="100"/>
        <v>21557.206567682144</v>
      </c>
      <c r="BQ70" s="204">
        <f t="shared" si="100"/>
        <v>22025.841493066539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22494.476418450933</v>
      </c>
      <c r="BS70" s="204">
        <f t="shared" si="102"/>
        <v>22963.111343835328</v>
      </c>
      <c r="BT70" s="204">
        <f t="shared" si="102"/>
        <v>23431.746269219722</v>
      </c>
      <c r="BU70" s="204">
        <f t="shared" si="102"/>
        <v>22547.529428871807</v>
      </c>
      <c r="BV70" s="204">
        <f t="shared" si="102"/>
        <v>21663.312588523895</v>
      </c>
      <c r="BW70" s="204">
        <f t="shared" si="102"/>
        <v>20779.09574817598</v>
      </c>
      <c r="BX70" s="204">
        <f t="shared" si="102"/>
        <v>19894.878907828068</v>
      </c>
      <c r="BY70" s="204">
        <f t="shared" si="102"/>
        <v>19010.662067480152</v>
      </c>
      <c r="BZ70" s="204">
        <f t="shared" si="102"/>
        <v>18126.445227132237</v>
      </c>
      <c r="CA70" s="204">
        <f t="shared" si="102"/>
        <v>17242.228386784322</v>
      </c>
      <c r="CB70" s="204">
        <f t="shared" si="102"/>
        <v>16358.01154643641</v>
      </c>
      <c r="CC70" s="204">
        <f t="shared" si="102"/>
        <v>15473.794706088496</v>
      </c>
      <c r="CD70" s="204">
        <f t="shared" si="102"/>
        <v>14589.577865740583</v>
      </c>
      <c r="CE70" s="204">
        <f t="shared" si="102"/>
        <v>13705.361025392667</v>
      </c>
      <c r="CF70" s="204">
        <f t="shared" si="102"/>
        <v>12821.144185044754</v>
      </c>
      <c r="CG70" s="204">
        <f t="shared" si="102"/>
        <v>11936.92734469684</v>
      </c>
      <c r="CH70" s="204">
        <f t="shared" si="102"/>
        <v>11052.710504348925</v>
      </c>
      <c r="CI70" s="204">
        <f t="shared" si="102"/>
        <v>10168.493664001011</v>
      </c>
      <c r="CJ70" s="204">
        <f t="shared" si="102"/>
        <v>9284.2768236530974</v>
      </c>
      <c r="CK70" s="204">
        <f t="shared" si="102"/>
        <v>8400.0599833051838</v>
      </c>
      <c r="CL70" s="204">
        <f t="shared" si="102"/>
        <v>7515.8431429572702</v>
      </c>
      <c r="CM70" s="204">
        <f t="shared" si="102"/>
        <v>6631.6263026093548</v>
      </c>
      <c r="CN70" s="204">
        <f t="shared" si="102"/>
        <v>5747.409462261443</v>
      </c>
      <c r="CO70" s="204">
        <f t="shared" si="102"/>
        <v>4863.1926219135275</v>
      </c>
      <c r="CP70" s="204">
        <f t="shared" si="102"/>
        <v>3978.9757815656121</v>
      </c>
      <c r="CQ70" s="204">
        <f t="shared" si="102"/>
        <v>3094.7589412177003</v>
      </c>
      <c r="CR70" s="204">
        <f t="shared" si="102"/>
        <v>2210.5421008697849</v>
      </c>
      <c r="CS70" s="204">
        <f t="shared" si="102"/>
        <v>1326.3252605218695</v>
      </c>
      <c r="CT70" s="204">
        <f t="shared" si="102"/>
        <v>442.10842017395771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52850.618073939884</v>
      </c>
      <c r="R72" s="204">
        <f t="shared" si="105"/>
        <v>53416.087335761913</v>
      </c>
      <c r="S72" s="204">
        <f t="shared" si="105"/>
        <v>53981.556597583942</v>
      </c>
      <c r="T72" s="204">
        <f t="shared" si="105"/>
        <v>54547.025859405978</v>
      </c>
      <c r="U72" s="204">
        <f t="shared" si="105"/>
        <v>55112.495121228014</v>
      </c>
      <c r="V72" s="204">
        <f t="shared" si="105"/>
        <v>55677.96438305005</v>
      </c>
      <c r="W72" s="204">
        <f t="shared" si="105"/>
        <v>56243.433644872079</v>
      </c>
      <c r="X72" s="204">
        <f t="shared" si="105"/>
        <v>56808.902906694108</v>
      </c>
      <c r="Y72" s="204">
        <f t="shared" si="105"/>
        <v>57374.372168516151</v>
      </c>
      <c r="Z72" s="204">
        <f t="shared" si="105"/>
        <v>57939.841430338172</v>
      </c>
      <c r="AA72" s="204">
        <f t="shared" si="105"/>
        <v>58505.310692160216</v>
      </c>
      <c r="AB72" s="204">
        <f t="shared" si="105"/>
        <v>59070.779953982244</v>
      </c>
      <c r="AC72" s="204">
        <f t="shared" si="105"/>
        <v>59636.249215804281</v>
      </c>
      <c r="AD72" s="204">
        <f t="shared" si="105"/>
        <v>60201.718477626317</v>
      </c>
      <c r="AE72" s="204">
        <f t="shared" si="105"/>
        <v>60767.187739448338</v>
      </c>
      <c r="AF72" s="204">
        <f t="shared" si="105"/>
        <v>61332.657001270389</v>
      </c>
      <c r="AG72" s="204">
        <f t="shared" si="105"/>
        <v>61898.12626309241</v>
      </c>
      <c r="AH72" s="204">
        <f t="shared" si="105"/>
        <v>62463.595524914454</v>
      </c>
      <c r="AI72" s="204">
        <f t="shared" si="105"/>
        <v>63029.064786736482</v>
      </c>
      <c r="AJ72" s="204">
        <f t="shared" si="105"/>
        <v>63594.534048558511</v>
      </c>
      <c r="AK72" s="204">
        <f t="shared" si="105"/>
        <v>64160.003310380547</v>
      </c>
      <c r="AL72" s="204">
        <f t="shared" si="105"/>
        <v>64725.472572202583</v>
      </c>
      <c r="AM72" s="204">
        <f t="shared" si="105"/>
        <v>65290.941834024612</v>
      </c>
      <c r="AN72" s="204">
        <f t="shared" si="105"/>
        <v>67011.99305128993</v>
      </c>
      <c r="AO72" s="204">
        <f t="shared" si="105"/>
        <v>69888.626223998523</v>
      </c>
      <c r="AP72" s="204">
        <f t="shared" si="105"/>
        <v>72765.25939670713</v>
      </c>
      <c r="AQ72" s="204">
        <f t="shared" si="105"/>
        <v>75641.892569415737</v>
      </c>
      <c r="AR72" s="204">
        <f t="shared" si="105"/>
        <v>78518.52574212433</v>
      </c>
      <c r="AS72" s="204">
        <f t="shared" si="105"/>
        <v>81395.158914832922</v>
      </c>
      <c r="AT72" s="204">
        <f t="shared" si="105"/>
        <v>84271.792087541529</v>
      </c>
      <c r="AU72" s="204">
        <f t="shared" si="105"/>
        <v>87148.425260250136</v>
      </c>
      <c r="AV72" s="204">
        <f t="shared" si="105"/>
        <v>90025.058432958729</v>
      </c>
      <c r="AW72" s="204">
        <f t="shared" si="105"/>
        <v>92901.691605667307</v>
      </c>
      <c r="AX72" s="204">
        <f t="shared" si="105"/>
        <v>95778.324778375929</v>
      </c>
      <c r="AY72" s="204">
        <f t="shared" si="105"/>
        <v>98654.957951084521</v>
      </c>
      <c r="AZ72" s="204">
        <f t="shared" si="105"/>
        <v>101531.59112379313</v>
      </c>
      <c r="BA72" s="204">
        <f t="shared" si="105"/>
        <v>104408.22429650172</v>
      </c>
      <c r="BB72" s="204">
        <f t="shared" si="105"/>
        <v>107284.85746921031</v>
      </c>
      <c r="BC72" s="204">
        <f t="shared" si="105"/>
        <v>110161.49064191891</v>
      </c>
      <c r="BD72" s="204">
        <f t="shared" si="105"/>
        <v>113038.12381462751</v>
      </c>
      <c r="BE72" s="204">
        <f t="shared" si="105"/>
        <v>115914.75698733612</v>
      </c>
      <c r="BF72" s="204">
        <f t="shared" si="105"/>
        <v>118791.39016004471</v>
      </c>
      <c r="BG72" s="204">
        <f t="shared" si="105"/>
        <v>121668.02333275331</v>
      </c>
      <c r="BH72" s="204">
        <f t="shared" si="105"/>
        <v>124544.6565054619</v>
      </c>
      <c r="BI72" s="204">
        <f t="shared" si="105"/>
        <v>127421.28967817052</v>
      </c>
      <c r="BJ72" s="204">
        <f t="shared" si="105"/>
        <v>130297.92285087908</v>
      </c>
      <c r="BK72" s="204">
        <f t="shared" si="105"/>
        <v>133174.55602358771</v>
      </c>
      <c r="BL72" s="204">
        <f t="shared" si="105"/>
        <v>136051.1891962963</v>
      </c>
      <c r="BM72" s="204">
        <f t="shared" si="105"/>
        <v>138927.82236900492</v>
      </c>
      <c r="BN72" s="204">
        <f t="shared" si="105"/>
        <v>141804.45554171348</v>
      </c>
      <c r="BO72" s="204">
        <f t="shared" si="105"/>
        <v>144681.08871442211</v>
      </c>
      <c r="BP72" s="204">
        <f t="shared" si="105"/>
        <v>147557.7218871307</v>
      </c>
      <c r="BQ72" s="204">
        <f t="shared" si="105"/>
        <v>150434.35505983929</v>
      </c>
      <c r="BR72" s="204">
        <f t="shared" si="105"/>
        <v>153310.98823254788</v>
      </c>
      <c r="BS72" s="204">
        <f t="shared" ref="BS72:DA72" si="106">SUM(BS59:BS71)</f>
        <v>156187.6214052565</v>
      </c>
      <c r="BT72" s="204">
        <f t="shared" si="106"/>
        <v>159064.2545779651</v>
      </c>
      <c r="BU72" s="204">
        <f t="shared" si="106"/>
        <v>160830.10242018735</v>
      </c>
      <c r="BV72" s="204">
        <f t="shared" si="106"/>
        <v>162595.95026240966</v>
      </c>
      <c r="BW72" s="204">
        <f t="shared" si="106"/>
        <v>164361.79810463195</v>
      </c>
      <c r="BX72" s="204">
        <f t="shared" si="106"/>
        <v>166127.64594685423</v>
      </c>
      <c r="BY72" s="204">
        <f t="shared" si="106"/>
        <v>167893.49378907648</v>
      </c>
      <c r="BZ72" s="204">
        <f t="shared" si="106"/>
        <v>169659.34163129877</v>
      </c>
      <c r="CA72" s="204">
        <f t="shared" si="106"/>
        <v>171425.18947352105</v>
      </c>
      <c r="CB72" s="204">
        <f t="shared" si="106"/>
        <v>173191.03731574334</v>
      </c>
      <c r="CC72" s="204">
        <f t="shared" si="106"/>
        <v>174956.88515796562</v>
      </c>
      <c r="CD72" s="204">
        <f t="shared" si="106"/>
        <v>176722.7330001879</v>
      </c>
      <c r="CE72" s="204">
        <f t="shared" si="106"/>
        <v>178488.58084241016</v>
      </c>
      <c r="CF72" s="204">
        <f t="shared" si="106"/>
        <v>180254.42868463244</v>
      </c>
      <c r="CG72" s="204">
        <f t="shared" si="106"/>
        <v>182020.27652685472</v>
      </c>
      <c r="CH72" s="204">
        <f t="shared" si="106"/>
        <v>183786.12436907701</v>
      </c>
      <c r="CI72" s="204">
        <f t="shared" si="106"/>
        <v>185551.97221129929</v>
      </c>
      <c r="CJ72" s="204">
        <f t="shared" si="106"/>
        <v>187317.8200535216</v>
      </c>
      <c r="CK72" s="204">
        <f t="shared" si="106"/>
        <v>189083.66789574389</v>
      </c>
      <c r="CL72" s="204">
        <f t="shared" si="106"/>
        <v>190849.51573796614</v>
      </c>
      <c r="CM72" s="204">
        <f t="shared" si="106"/>
        <v>192615.36358018845</v>
      </c>
      <c r="CN72" s="204">
        <f t="shared" si="106"/>
        <v>194381.21142241074</v>
      </c>
      <c r="CO72" s="204">
        <f t="shared" si="106"/>
        <v>196147.05926463299</v>
      </c>
      <c r="CP72" s="204">
        <f t="shared" si="106"/>
        <v>197912.90710685527</v>
      </c>
      <c r="CQ72" s="204">
        <f t="shared" si="106"/>
        <v>199678.75494907756</v>
      </c>
      <c r="CR72" s="204">
        <f t="shared" si="106"/>
        <v>201444.60279129984</v>
      </c>
      <c r="CS72" s="204">
        <f t="shared" si="106"/>
        <v>203210.45063352215</v>
      </c>
      <c r="CT72" s="204">
        <f t="shared" si="106"/>
        <v>204976.29847574441</v>
      </c>
      <c r="CU72" s="204">
        <f t="shared" si="106"/>
        <v>211313.03789685556</v>
      </c>
      <c r="CV72" s="204">
        <f t="shared" si="106"/>
        <v>222220.66889685555</v>
      </c>
      <c r="CW72" s="204">
        <f t="shared" si="106"/>
        <v>233128.29989685558</v>
      </c>
      <c r="CX72" s="204">
        <f t="shared" si="106"/>
        <v>244035.93089685557</v>
      </c>
      <c r="CY72" s="204">
        <f t="shared" si="106"/>
        <v>254943.56189685551</v>
      </c>
      <c r="CZ72" s="204">
        <f t="shared" si="106"/>
        <v>265851.19289685559</v>
      </c>
      <c r="DA72" s="204">
        <f t="shared" si="106"/>
        <v>276758.82389685558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110535.53754236887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0.1207814420760103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18.557866835330195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3591.2807054130667</v>
      </c>
      <c r="E114" s="212">
        <f t="shared" si="109"/>
        <v>3591.2807054130667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-2267.222667558754</v>
      </c>
      <c r="E115" s="212">
        <f t="shared" si="109"/>
        <v>-2267.222667558754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-6.7112202898743485</v>
      </c>
      <c r="D117" s="212">
        <f t="shared" si="108"/>
        <v>-1250.0710048029785</v>
      </c>
      <c r="E117" s="212">
        <f t="shared" si="109"/>
        <v>-1250.0710048029785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348.98345507348523</v>
      </c>
      <c r="D119" s="212">
        <f t="shared" si="108"/>
        <v>-884.21684034791406</v>
      </c>
      <c r="E119" s="212">
        <f t="shared" si="109"/>
        <v>-884.21684034791406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2016-06-03T04:09:36Z</dcterms:modified>
  <cp:category/>
</cp:coreProperties>
</file>