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8" l="1"/>
  <c r="B1" i="7"/>
  <c r="B1" i="12"/>
  <c r="B72" i="8"/>
  <c r="B71" i="8"/>
  <c r="B70" i="8"/>
  <c r="B72" i="7"/>
  <c r="B70" i="7"/>
  <c r="B71" i="7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I91" i="8"/>
  <c r="B92" i="8"/>
  <c r="C92" i="8"/>
  <c r="D92" i="8"/>
  <c r="I92" i="8"/>
  <c r="B93" i="8"/>
  <c r="C93" i="8"/>
  <c r="D93" i="8"/>
  <c r="I93" i="8"/>
  <c r="B94" i="8"/>
  <c r="C94" i="8"/>
  <c r="D94" i="8"/>
  <c r="I94" i="8"/>
  <c r="B95" i="8"/>
  <c r="C95" i="8"/>
  <c r="D95" i="8"/>
  <c r="I95" i="8"/>
  <c r="B96" i="8"/>
  <c r="C96" i="8"/>
  <c r="D96" i="8"/>
  <c r="I96" i="8"/>
  <c r="B97" i="8"/>
  <c r="C97" i="8"/>
  <c r="D97" i="8"/>
  <c r="I97" i="8"/>
  <c r="B98" i="8"/>
  <c r="C98" i="8"/>
  <c r="D98" i="8"/>
  <c r="I98" i="8"/>
  <c r="B99" i="8"/>
  <c r="C99" i="8"/>
  <c r="D99" i="8"/>
  <c r="I99" i="8"/>
  <c r="B100" i="8"/>
  <c r="C100" i="8"/>
  <c r="D100" i="8"/>
  <c r="I100" i="8"/>
  <c r="B101" i="8"/>
  <c r="C101" i="8"/>
  <c r="D101" i="8"/>
  <c r="I101" i="8"/>
  <c r="B102" i="8"/>
  <c r="C102" i="8"/>
  <c r="D102" i="8"/>
  <c r="I102" i="8"/>
  <c r="B103" i="8"/>
  <c r="C103" i="8"/>
  <c r="D103" i="8"/>
  <c r="I103" i="8"/>
  <c r="B104" i="8"/>
  <c r="C104" i="8"/>
  <c r="D104" i="8"/>
  <c r="I104" i="8"/>
  <c r="B105" i="8"/>
  <c r="C105" i="8"/>
  <c r="D105" i="8"/>
  <c r="I105" i="8"/>
  <c r="B106" i="8"/>
  <c r="C106" i="8"/>
  <c r="D106" i="8"/>
  <c r="I106" i="8"/>
  <c r="B107" i="8"/>
  <c r="C107" i="8"/>
  <c r="D107" i="8"/>
  <c r="I107" i="8"/>
  <c r="B108" i="8"/>
  <c r="C108" i="8"/>
  <c r="D108" i="8"/>
  <c r="I108" i="8"/>
  <c r="B109" i="8"/>
  <c r="C109" i="8"/>
  <c r="D109" i="8"/>
  <c r="I109" i="8"/>
  <c r="B110" i="8"/>
  <c r="C110" i="8"/>
  <c r="D110" i="8"/>
  <c r="I110" i="8"/>
  <c r="B111" i="8"/>
  <c r="C111" i="8"/>
  <c r="D111" i="8"/>
  <c r="I111" i="8"/>
  <c r="B112" i="8"/>
  <c r="C112" i="8"/>
  <c r="D112" i="8"/>
  <c r="I112" i="8"/>
  <c r="B113" i="8"/>
  <c r="C113" i="8"/>
  <c r="D113" i="8"/>
  <c r="I113" i="8"/>
  <c r="B114" i="8"/>
  <c r="C114" i="8"/>
  <c r="D114" i="8"/>
  <c r="I114" i="8"/>
  <c r="B115" i="8"/>
  <c r="C115" i="8"/>
  <c r="D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I124" i="8"/>
  <c r="I30" i="8"/>
  <c r="I32" i="8"/>
  <c r="B125" i="8"/>
  <c r="I128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I91" i="7"/>
  <c r="B92" i="7"/>
  <c r="C92" i="7"/>
  <c r="D92" i="7"/>
  <c r="I92" i="7"/>
  <c r="B93" i="7"/>
  <c r="C93" i="7"/>
  <c r="D93" i="7"/>
  <c r="I93" i="7"/>
  <c r="B94" i="7"/>
  <c r="C94" i="7"/>
  <c r="D94" i="7"/>
  <c r="I94" i="7"/>
  <c r="B95" i="7"/>
  <c r="C95" i="7"/>
  <c r="D95" i="7"/>
  <c r="I95" i="7"/>
  <c r="B96" i="7"/>
  <c r="C96" i="7"/>
  <c r="D96" i="7"/>
  <c r="I96" i="7"/>
  <c r="B97" i="7"/>
  <c r="C97" i="7"/>
  <c r="D97" i="7"/>
  <c r="I97" i="7"/>
  <c r="B98" i="7"/>
  <c r="C98" i="7"/>
  <c r="D98" i="7"/>
  <c r="I98" i="7"/>
  <c r="B99" i="7"/>
  <c r="C99" i="7"/>
  <c r="D99" i="7"/>
  <c r="I99" i="7"/>
  <c r="B100" i="7"/>
  <c r="C100" i="7"/>
  <c r="D100" i="7"/>
  <c r="I100" i="7"/>
  <c r="B101" i="7"/>
  <c r="C101" i="7"/>
  <c r="D101" i="7"/>
  <c r="I101" i="7"/>
  <c r="B102" i="7"/>
  <c r="C102" i="7"/>
  <c r="D102" i="7"/>
  <c r="I102" i="7"/>
  <c r="B103" i="7"/>
  <c r="C103" i="7"/>
  <c r="D103" i="7"/>
  <c r="I103" i="7"/>
  <c r="B104" i="7"/>
  <c r="C104" i="7"/>
  <c r="D104" i="7"/>
  <c r="I104" i="7"/>
  <c r="B105" i="7"/>
  <c r="C105" i="7"/>
  <c r="D105" i="7"/>
  <c r="I105" i="7"/>
  <c r="B106" i="7"/>
  <c r="C106" i="7"/>
  <c r="D106" i="7"/>
  <c r="I106" i="7"/>
  <c r="B107" i="7"/>
  <c r="C107" i="7"/>
  <c r="D107" i="7"/>
  <c r="I107" i="7"/>
  <c r="B108" i="7"/>
  <c r="C108" i="7"/>
  <c r="D108" i="7"/>
  <c r="I108" i="7"/>
  <c r="B109" i="7"/>
  <c r="C109" i="7"/>
  <c r="D109" i="7"/>
  <c r="I109" i="7"/>
  <c r="B110" i="7"/>
  <c r="C110" i="7"/>
  <c r="D110" i="7"/>
  <c r="I110" i="7"/>
  <c r="B111" i="7"/>
  <c r="C111" i="7"/>
  <c r="D111" i="7"/>
  <c r="I111" i="7"/>
  <c r="B112" i="7"/>
  <c r="C112" i="7"/>
  <c r="D112" i="7"/>
  <c r="I112" i="7"/>
  <c r="B113" i="7"/>
  <c r="C113" i="7"/>
  <c r="D113" i="7"/>
  <c r="I113" i="7"/>
  <c r="B114" i="7"/>
  <c r="C114" i="7"/>
  <c r="D114" i="7"/>
  <c r="I114" i="7"/>
  <c r="B115" i="7"/>
  <c r="C115" i="7"/>
  <c r="D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I124" i="7"/>
  <c r="I30" i="7"/>
  <c r="I32" i="7"/>
  <c r="B125" i="7"/>
  <c r="I128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F7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32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H126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I91" i="12"/>
  <c r="B92" i="12"/>
  <c r="C92" i="12"/>
  <c r="D92" i="12"/>
  <c r="I92" i="12"/>
  <c r="B93" i="12"/>
  <c r="C93" i="12"/>
  <c r="D93" i="12"/>
  <c r="I93" i="12"/>
  <c r="B94" i="12"/>
  <c r="C94" i="12"/>
  <c r="D94" i="12"/>
  <c r="I94" i="12"/>
  <c r="B95" i="12"/>
  <c r="C95" i="12"/>
  <c r="D95" i="12"/>
  <c r="I95" i="12"/>
  <c r="B96" i="12"/>
  <c r="C96" i="12"/>
  <c r="D96" i="12"/>
  <c r="I96" i="12"/>
  <c r="B97" i="12"/>
  <c r="C97" i="12"/>
  <c r="D97" i="12"/>
  <c r="I97" i="12"/>
  <c r="B98" i="12"/>
  <c r="C98" i="12"/>
  <c r="D98" i="12"/>
  <c r="I98" i="12"/>
  <c r="B99" i="12"/>
  <c r="C99" i="12"/>
  <c r="D99" i="12"/>
  <c r="I99" i="12"/>
  <c r="B100" i="12"/>
  <c r="C100" i="12"/>
  <c r="D100" i="12"/>
  <c r="I100" i="12"/>
  <c r="B101" i="12"/>
  <c r="C101" i="12"/>
  <c r="D101" i="12"/>
  <c r="I101" i="12"/>
  <c r="B102" i="12"/>
  <c r="C102" i="12"/>
  <c r="D102" i="12"/>
  <c r="I102" i="12"/>
  <c r="B103" i="12"/>
  <c r="C103" i="12"/>
  <c r="D103" i="12"/>
  <c r="I103" i="12"/>
  <c r="B104" i="12"/>
  <c r="C104" i="12"/>
  <c r="D104" i="12"/>
  <c r="I104" i="12"/>
  <c r="B105" i="12"/>
  <c r="C105" i="12"/>
  <c r="D105" i="12"/>
  <c r="I105" i="12"/>
  <c r="B106" i="12"/>
  <c r="C106" i="12"/>
  <c r="D106" i="12"/>
  <c r="I106" i="12"/>
  <c r="B107" i="12"/>
  <c r="C107" i="12"/>
  <c r="D107" i="12"/>
  <c r="I107" i="12"/>
  <c r="B108" i="12"/>
  <c r="C108" i="12"/>
  <c r="D108" i="12"/>
  <c r="I108" i="12"/>
  <c r="B109" i="12"/>
  <c r="C109" i="12"/>
  <c r="D109" i="12"/>
  <c r="I109" i="12"/>
  <c r="B110" i="12"/>
  <c r="C110" i="12"/>
  <c r="D110" i="12"/>
  <c r="I110" i="12"/>
  <c r="B111" i="12"/>
  <c r="C111" i="12"/>
  <c r="D111" i="12"/>
  <c r="I111" i="12"/>
  <c r="B112" i="12"/>
  <c r="C112" i="12"/>
  <c r="D112" i="12"/>
  <c r="I112" i="12"/>
  <c r="B113" i="12"/>
  <c r="C113" i="12"/>
  <c r="D113" i="12"/>
  <c r="I113" i="12"/>
  <c r="B114" i="12"/>
  <c r="C114" i="12"/>
  <c r="D114" i="12"/>
  <c r="I114" i="12"/>
  <c r="B115" i="12"/>
  <c r="C115" i="12"/>
  <c r="D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I124" i="12"/>
  <c r="I30" i="12"/>
  <c r="I32" i="12"/>
  <c r="B125" i="12"/>
  <c r="I128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87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87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<sst xmlns="http://schemas.openxmlformats.org/spreadsheetml/2006/main" count="849" uniqueCount="189">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</sst>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" fontId="7" fillId="0" borderId="15" xfId="0" applyNumberFormat="1" applyFont="1" applyBorder="1" applyAlignment="1" applyProtection="1"/>
  </cellXfs>
  <cellStyles count="12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6" builtinId="5"/>
    <cellStyle name="Total" xfId="7" builtinId="25" customBuiltin="1"/>
  </cellStyles>
  <dxfs count="63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0.0359775466998755</c:v>
                </c:pt>
                <c:pt idx="2" formatCode="0.0%">
                  <c:v>0.0359775466998755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0.0285966021948941</c:v>
                </c:pt>
                <c:pt idx="2" formatCode="0.0%">
                  <c:v>0.0285966021948941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0.123220194894147</c:v>
                </c:pt>
                <c:pt idx="2" formatCode="0.0%">
                  <c:v>0.123220194894147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0.0234484991814727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0.00555943412082885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0.00339590453844059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0.000756976336120106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0.000807276010338113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0.00739120704168329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0.00342842180355646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0.00678291489555299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0.000338912974877322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0.0280551352124514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0.220903912130662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0.592746557596513</c:v>
                </c:pt>
                <c:pt idx="2" formatCode="0.0%">
                  <c:v>0.33160507091693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992600"/>
        <c:axId val="2143961736"/>
      </c:barChart>
      <c:catAx>
        <c:axId val="214399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96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96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99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0.122937383892471</c:v>
                </c:pt>
                <c:pt idx="2">
                  <c:v>0.123811552252473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0.0256119549775981</c:v>
                </c:pt>
                <c:pt idx="2">
                  <c:v>0.024475536109595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0.00546388372855426</c:v>
                </c:pt>
                <c:pt idx="2">
                  <c:v>0.00546388372855426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0.00478089826248497</c:v>
                </c:pt>
                <c:pt idx="2">
                  <c:v>0.00478089826248497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0.00939105015845263</c:v>
                </c:pt>
                <c:pt idx="2">
                  <c:v>0.00999204090595422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0.0595904819145449</c:v>
                </c:pt>
                <c:pt idx="2">
                  <c:v>0.0595336609711447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0.00853731832586603</c:v>
                </c:pt>
                <c:pt idx="2">
                  <c:v>0.00908367355086748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0.000956179652496995</c:v>
                </c:pt>
                <c:pt idx="2">
                  <c:v>0.00101737143769716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0.000290268823079445</c:v>
                </c:pt>
                <c:pt idx="2">
                  <c:v>0.000308844900729494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8.53731832586603E-5</c:v>
                </c:pt>
                <c:pt idx="2">
                  <c:v>9.08367355086748E-5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0.000273194186427713</c:v>
                </c:pt>
                <c:pt idx="2">
                  <c:v>0.000290677553627759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0.368812151677412</c:v>
                </c:pt>
                <c:pt idx="2">
                  <c:v>0.368812151677412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0.0655666047426511</c:v>
                </c:pt>
                <c:pt idx="2">
                  <c:v>0.0655666047426511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0.150803190908097</c:v>
                </c:pt>
                <c:pt idx="2">
                  <c:v>0.150803190908098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0.0547071358321495</c:v>
                </c:pt>
                <c:pt idx="2">
                  <c:v>0.0547071358321495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0.0680663315484646</c:v>
                </c:pt>
                <c:pt idx="2">
                  <c:v>0.0680663315484646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0.00853731832586603</c:v>
                </c:pt>
                <c:pt idx="2">
                  <c:v>0.00853731832586603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0.0455892798601246</c:v>
                </c:pt>
                <c:pt idx="2">
                  <c:v>0.0455892798601246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1353096"/>
        <c:axId val="2051356088"/>
      </c:barChart>
      <c:catAx>
        <c:axId val="20513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35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135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35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0.0750642745101679</c:v>
                </c:pt>
                <c:pt idx="2">
                  <c:v>0.0749323431069416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0.0227397183987526</c:v>
                </c:pt>
                <c:pt idx="2">
                  <c:v>0.0225352247237517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0.00556891062826593</c:v>
                </c:pt>
                <c:pt idx="2">
                  <c:v>0.00556891062826593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0.0083533659423989</c:v>
                </c:pt>
                <c:pt idx="2">
                  <c:v>0.00859084246820629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0.0168459546505044</c:v>
                </c:pt>
                <c:pt idx="2">
                  <c:v>0.0168459546505044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0.00100240391308787</c:v>
                </c:pt>
                <c:pt idx="2">
                  <c:v>0.00103090109618476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0.00037590146740795</c:v>
                </c:pt>
                <c:pt idx="2">
                  <c:v>0.000386587911069283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0.0464075885688828</c:v>
                </c:pt>
                <c:pt idx="2">
                  <c:v>0.0464075885688828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0.334134637695956</c:v>
                </c:pt>
                <c:pt idx="2">
                  <c:v>0.334134637695956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0.175420684790377</c:v>
                </c:pt>
                <c:pt idx="2">
                  <c:v>0.175420684790377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0.201176896446107</c:v>
                </c:pt>
                <c:pt idx="2">
                  <c:v>0.201176896446107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0.0371724784436751</c:v>
                </c:pt>
                <c:pt idx="2">
                  <c:v>0.0371724784436751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0.0548537696884194</c:v>
                </c:pt>
                <c:pt idx="2">
                  <c:v>0.0548537696884194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0.0208834148559972</c:v>
                </c:pt>
                <c:pt idx="2">
                  <c:v>0.0208834148559972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6159416"/>
        <c:axId val="1806162408"/>
      </c:barChart>
      <c:catAx>
        <c:axId val="180615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162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6162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15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0.0639304436772791</c:v>
                </c:pt>
                <c:pt idx="2">
                  <c:v>0.0319652218386396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0.0151834803733538</c:v>
                </c:pt>
                <c:pt idx="2">
                  <c:v>0.0151834803733538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0.000671269658611431</c:v>
                </c:pt>
                <c:pt idx="2">
                  <c:v>0.000511443549418233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0.0328176277543366</c:v>
                </c:pt>
                <c:pt idx="2">
                  <c:v>0.0328176277543366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0.0100157695094404</c:v>
                </c:pt>
                <c:pt idx="2">
                  <c:v>0.0100157695094404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0.0933384477688275</c:v>
                </c:pt>
                <c:pt idx="2">
                  <c:v>0.0933384477688275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0.0409154839534586</c:v>
                </c:pt>
                <c:pt idx="2">
                  <c:v>0.0409154839534586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0.612709372203043</c:v>
                </c:pt>
                <c:pt idx="2">
                  <c:v>0.612709372203043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0.130418105101649</c:v>
                </c:pt>
                <c:pt idx="2">
                  <c:v>0.130418105101649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822968"/>
        <c:axId val="2057518744"/>
      </c:barChart>
      <c:catAx>
        <c:axId val="-203982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51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751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82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1331.074035437707</c:v>
                </c:pt>
                <c:pt idx="1">
                  <c:v>2690.721751821036</c:v>
                </c:pt>
                <c:pt idx="2">
                  <c:v>2349.272923110115</c:v>
                </c:pt>
                <c:pt idx="3">
                  <c:v>1483.487813113186</c:v>
                </c:pt>
                <c:pt idx="4">
                  <c:v>1331.154681700018</c:v>
                </c:pt>
                <c:pt idx="5">
                  <c:v>2687.67940449843</c:v>
                </c:pt>
                <c:pt idx="6">
                  <c:v>2044.88198043982</c:v>
                </c:pt>
                <c:pt idx="7">
                  <c:v>1296.076786287262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21.0</c:v>
                </c:pt>
                <c:pt idx="1">
                  <c:v>1240.333333333333</c:v>
                </c:pt>
                <c:pt idx="2">
                  <c:v>8826.666666666666</c:v>
                </c:pt>
                <c:pt idx="3">
                  <c:v>17973.71428571428</c:v>
                </c:pt>
                <c:pt idx="4">
                  <c:v>16.0</c:v>
                </c:pt>
                <c:pt idx="5">
                  <c:v>1246.385769695292</c:v>
                </c:pt>
                <c:pt idx="6">
                  <c:v>8959.77859064869</c:v>
                </c:pt>
                <c:pt idx="7">
                  <c:v>18041.84603770874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488.3958125289043</c:v>
                </c:pt>
                <c:pt idx="1">
                  <c:v>890.3584377042504</c:v>
                </c:pt>
                <c:pt idx="2">
                  <c:v>1557.629983195798</c:v>
                </c:pt>
                <c:pt idx="3">
                  <c:v>1781.639366146754</c:v>
                </c:pt>
                <c:pt idx="4">
                  <c:v>488.3958125289043</c:v>
                </c:pt>
                <c:pt idx="5">
                  <c:v>890.3584377042504</c:v>
                </c:pt>
                <c:pt idx="6">
                  <c:v>1557.629983195798</c:v>
                </c:pt>
                <c:pt idx="7">
                  <c:v>1781.639366146754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2475.0</c:v>
                </c:pt>
                <c:pt idx="1">
                  <c:v>8166.333333333334</c:v>
                </c:pt>
                <c:pt idx="2">
                  <c:v>17714.28571428571</c:v>
                </c:pt>
                <c:pt idx="3">
                  <c:v>25457.14285714286</c:v>
                </c:pt>
                <c:pt idx="4">
                  <c:v>1475.0</c:v>
                </c:pt>
                <c:pt idx="5">
                  <c:v>8176.747022875588</c:v>
                </c:pt>
                <c:pt idx="6">
                  <c:v>17685.03034637758</c:v>
                </c:pt>
                <c:pt idx="7">
                  <c:v>25374.29308719253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98.50461252775926</c:v>
                </c:pt>
                <c:pt idx="2">
                  <c:v>69.17381228253457</c:v>
                </c:pt>
                <c:pt idx="3">
                  <c:v>0.0</c:v>
                </c:pt>
                <c:pt idx="4">
                  <c:v>0.0</c:v>
                </c:pt>
                <c:pt idx="5">
                  <c:v>98.196873591756</c:v>
                </c:pt>
                <c:pt idx="6">
                  <c:v>68.06709843132067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4321.20103982256</c:v>
                </c:pt>
                <c:pt idx="1">
                  <c:v>2013.333333333333</c:v>
                </c:pt>
                <c:pt idx="2">
                  <c:v>48457.14285714285</c:v>
                </c:pt>
                <c:pt idx="3">
                  <c:v>0.0</c:v>
                </c:pt>
                <c:pt idx="4">
                  <c:v>4322.345093316856</c:v>
                </c:pt>
                <c:pt idx="5">
                  <c:v>2013.333333333333</c:v>
                </c:pt>
                <c:pt idx="6">
                  <c:v>48457.14285714285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22925.71428571428</c:v>
                </c:pt>
                <c:pt idx="3">
                  <c:v>125485.7142857143</c:v>
                </c:pt>
                <c:pt idx="4">
                  <c:v>0.0</c:v>
                </c:pt>
                <c:pt idx="5">
                  <c:v>0.0</c:v>
                </c:pt>
                <c:pt idx="6">
                  <c:v>22925.71428571428</c:v>
                </c:pt>
                <c:pt idx="7">
                  <c:v>125485.7142857143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4080.0</c:v>
                </c:pt>
                <c:pt idx="1">
                  <c:v>7372.0</c:v>
                </c:pt>
                <c:pt idx="2">
                  <c:v>952.3809523809524</c:v>
                </c:pt>
                <c:pt idx="3">
                  <c:v>0.0</c:v>
                </c:pt>
                <c:pt idx="4">
                  <c:v>4080.0</c:v>
                </c:pt>
                <c:pt idx="5">
                  <c:v>7372.0</c:v>
                </c:pt>
                <c:pt idx="6">
                  <c:v>952.3809523809524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1280.0</c:v>
                </c:pt>
                <c:pt idx="1">
                  <c:v>933.3333333333333</c:v>
                </c:pt>
                <c:pt idx="2">
                  <c:v>0.0</c:v>
                </c:pt>
                <c:pt idx="3">
                  <c:v>49542.85714285714</c:v>
                </c:pt>
                <c:pt idx="4">
                  <c:v>1280.0</c:v>
                </c:pt>
                <c:pt idx="5">
                  <c:v>933.3333333333333</c:v>
                </c:pt>
                <c:pt idx="6">
                  <c:v>0.0</c:v>
                </c:pt>
                <c:pt idx="7">
                  <c:v>49542.85714285714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2066.400816139967</c:v>
                </c:pt>
                <c:pt idx="1">
                  <c:v>2107.012648281027</c:v>
                </c:pt>
                <c:pt idx="2">
                  <c:v>1875.204037054929</c:v>
                </c:pt>
                <c:pt idx="3">
                  <c:v>328.2894282675842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19168.0</c:v>
                </c:pt>
                <c:pt idx="1">
                  <c:v>25414.0</c:v>
                </c:pt>
                <c:pt idx="2">
                  <c:v>7593.142857142856</c:v>
                </c:pt>
                <c:pt idx="3">
                  <c:v>9154.285714285714</c:v>
                </c:pt>
                <c:pt idx="4">
                  <c:v>19168.0</c:v>
                </c:pt>
                <c:pt idx="5">
                  <c:v>25414.0</c:v>
                </c:pt>
                <c:pt idx="6">
                  <c:v>7593.142857142856</c:v>
                </c:pt>
                <c:pt idx="7">
                  <c:v>9154.285714285714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283.3333333333333</c:v>
                </c:pt>
                <c:pt idx="2">
                  <c:v>5085.714285714285</c:v>
                </c:pt>
                <c:pt idx="3">
                  <c:v>18651.42857142857</c:v>
                </c:pt>
                <c:pt idx="4">
                  <c:v>0.0</c:v>
                </c:pt>
                <c:pt idx="5">
                  <c:v>283.3333333333333</c:v>
                </c:pt>
                <c:pt idx="6">
                  <c:v>5085.714285714285</c:v>
                </c:pt>
                <c:pt idx="7">
                  <c:v>18651.42857142857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767.0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918984"/>
        <c:axId val="-20399156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25222.65168125647</c:v>
                </c:pt>
                <c:pt idx="1">
                  <c:v>25222.65168125647</c:v>
                </c:pt>
                <c:pt idx="2">
                  <c:v>25222.65168125648</c:v>
                </c:pt>
                <c:pt idx="3">
                  <c:v>25221.88695467251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25222.65168125647</c:v>
                </c:pt>
                <c:pt idx="5" formatCode="#,##0">
                  <c:v>25222.65168125647</c:v>
                </c:pt>
                <c:pt idx="6" formatCode="#,##0">
                  <c:v>25222.65168125648</c:v>
                </c:pt>
                <c:pt idx="7" formatCode="#,##0">
                  <c:v>25221.88695467251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39598.8739034787</c:v>
                </c:pt>
                <c:pt idx="1">
                  <c:v>39598.87390347868</c:v>
                </c:pt>
                <c:pt idx="2">
                  <c:v>39598.87390347868</c:v>
                </c:pt>
                <c:pt idx="3">
                  <c:v>39598.10917689471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39598.8739034787</c:v>
                </c:pt>
                <c:pt idx="5" formatCode="#,##0">
                  <c:v>39598.87390347868</c:v>
                </c:pt>
                <c:pt idx="6" formatCode="#,##0">
                  <c:v>39598.87390347868</c:v>
                </c:pt>
                <c:pt idx="7" formatCode="#,##0">
                  <c:v>39598.10917689471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66186.8739034787</c:v>
                </c:pt>
                <c:pt idx="1">
                  <c:v>66186.8739034787</c:v>
                </c:pt>
                <c:pt idx="2">
                  <c:v>66186.87390347868</c:v>
                </c:pt>
                <c:pt idx="3">
                  <c:v>66186.1091768947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66186.8739034787</c:v>
                </c:pt>
                <c:pt idx="5" formatCode="#,##0">
                  <c:v>66186.8739034787</c:v>
                </c:pt>
                <c:pt idx="6" formatCode="#,##0">
                  <c:v>66186.87390347868</c:v>
                </c:pt>
                <c:pt idx="7" formatCode="#,##0">
                  <c:v>66186.1091768947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918984"/>
        <c:axId val="-2039915608"/>
      </c:lineChart>
      <c:catAx>
        <c:axId val="-203991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91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915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918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1331.074035437707</c:v>
                </c:pt>
                <c:pt idx="1">
                  <c:v>2690.721751821036</c:v>
                </c:pt>
                <c:pt idx="2">
                  <c:v>2349.272923110115</c:v>
                </c:pt>
                <c:pt idx="3">
                  <c:v>1483.487813113186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21.0</c:v>
                </c:pt>
                <c:pt idx="1">
                  <c:v>1240.333333333333</c:v>
                </c:pt>
                <c:pt idx="2">
                  <c:v>8826.666666666666</c:v>
                </c:pt>
                <c:pt idx="3">
                  <c:v>17973.71428571428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488.3958125289043</c:v>
                </c:pt>
                <c:pt idx="1">
                  <c:v>890.3584377042504</c:v>
                </c:pt>
                <c:pt idx="2">
                  <c:v>1557.629983195798</c:v>
                </c:pt>
                <c:pt idx="3">
                  <c:v>1781.639366146754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2475.0</c:v>
                </c:pt>
                <c:pt idx="1">
                  <c:v>8166.333333333334</c:v>
                </c:pt>
                <c:pt idx="2">
                  <c:v>17714.28571428571</c:v>
                </c:pt>
                <c:pt idx="3">
                  <c:v>25457.14285714286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98.50461252775926</c:v>
                </c:pt>
                <c:pt idx="2">
                  <c:v>69.17381228253457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4321.20103982256</c:v>
                </c:pt>
                <c:pt idx="1">
                  <c:v>2013.333333333333</c:v>
                </c:pt>
                <c:pt idx="2">
                  <c:v>48457.14285714285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22925.71428571428</c:v>
                </c:pt>
                <c:pt idx="3">
                  <c:v>125485.7142857143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4080.0</c:v>
                </c:pt>
                <c:pt idx="1">
                  <c:v>7372.0</c:v>
                </c:pt>
                <c:pt idx="2">
                  <c:v>952.3809523809524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1280.0</c:v>
                </c:pt>
                <c:pt idx="1">
                  <c:v>933.3333333333333</c:v>
                </c:pt>
                <c:pt idx="2">
                  <c:v>0.0</c:v>
                </c:pt>
                <c:pt idx="3">
                  <c:v>49542.85714285714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2066.400816139967</c:v>
                </c:pt>
                <c:pt idx="1">
                  <c:v>2107.012648281027</c:v>
                </c:pt>
                <c:pt idx="2">
                  <c:v>1875.204037054929</c:v>
                </c:pt>
                <c:pt idx="3">
                  <c:v>328.2894282675842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19168.0</c:v>
                </c:pt>
                <c:pt idx="1">
                  <c:v>25414.0</c:v>
                </c:pt>
                <c:pt idx="2">
                  <c:v>7593.142857142856</c:v>
                </c:pt>
                <c:pt idx="3">
                  <c:v>9154.285714285714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283.3333333333333</c:v>
                </c:pt>
                <c:pt idx="2">
                  <c:v>5085.714285714285</c:v>
                </c:pt>
                <c:pt idx="3">
                  <c:v>18651.42857142857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767.0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166856"/>
        <c:axId val="18057793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25222.65168125647</c:v>
                </c:pt>
                <c:pt idx="1">
                  <c:v>25222.65168125647</c:v>
                </c:pt>
                <c:pt idx="2">
                  <c:v>25222.65168125648</c:v>
                </c:pt>
                <c:pt idx="3">
                  <c:v>25221.88695467251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39598.8739034787</c:v>
                </c:pt>
                <c:pt idx="1">
                  <c:v>39598.87390347868</c:v>
                </c:pt>
                <c:pt idx="2">
                  <c:v>39598.87390347868</c:v>
                </c:pt>
                <c:pt idx="3">
                  <c:v>39598.10917689471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66186.8739034787</c:v>
                </c:pt>
                <c:pt idx="1">
                  <c:v>66186.8739034787</c:v>
                </c:pt>
                <c:pt idx="2">
                  <c:v>66186.87390347868</c:v>
                </c:pt>
                <c:pt idx="3">
                  <c:v>66186.1091768947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166856"/>
        <c:axId val="1805779304"/>
      </c:lineChart>
      <c:catAx>
        <c:axId val="205116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0577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577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16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1331.074035437707</c:v>
                </c:pt>
                <c:pt idx="1">
                  <c:v>1331.074035437707</c:v>
                </c:pt>
                <c:pt idx="2">
                  <c:v>1331.074035437707</c:v>
                </c:pt>
                <c:pt idx="3">
                  <c:v>1331.074035437707</c:v>
                </c:pt>
                <c:pt idx="4">
                  <c:v>1331.074035437707</c:v>
                </c:pt>
                <c:pt idx="5">
                  <c:v>1331.074035437707</c:v>
                </c:pt>
                <c:pt idx="6">
                  <c:v>1331.074035437707</c:v>
                </c:pt>
                <c:pt idx="7">
                  <c:v>1331.074035437707</c:v>
                </c:pt>
                <c:pt idx="8">
                  <c:v>1331.074035437707</c:v>
                </c:pt>
                <c:pt idx="9">
                  <c:v>1331.074035437707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488.3958125289043</c:v>
                </c:pt>
                <c:pt idx="1">
                  <c:v>488.3958125289043</c:v>
                </c:pt>
                <c:pt idx="2">
                  <c:v>488.3958125289043</c:v>
                </c:pt>
                <c:pt idx="3">
                  <c:v>488.3958125289043</c:v>
                </c:pt>
                <c:pt idx="4">
                  <c:v>488.3958125289043</c:v>
                </c:pt>
                <c:pt idx="5">
                  <c:v>488.3958125289043</c:v>
                </c:pt>
                <c:pt idx="6">
                  <c:v>488.3958125289043</c:v>
                </c:pt>
                <c:pt idx="7">
                  <c:v>488.3958125289043</c:v>
                </c:pt>
                <c:pt idx="8">
                  <c:v>488.3958125289043</c:v>
                </c:pt>
                <c:pt idx="9">
                  <c:v>488.3958125289043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2475.0</c:v>
                </c:pt>
                <c:pt idx="1">
                  <c:v>2475.0</c:v>
                </c:pt>
                <c:pt idx="2">
                  <c:v>2475.0</c:v>
                </c:pt>
                <c:pt idx="3">
                  <c:v>2475.0</c:v>
                </c:pt>
                <c:pt idx="4">
                  <c:v>2475.0</c:v>
                </c:pt>
                <c:pt idx="5">
                  <c:v>2475.0</c:v>
                </c:pt>
                <c:pt idx="6">
                  <c:v>2475.0</c:v>
                </c:pt>
                <c:pt idx="7">
                  <c:v>2475.0</c:v>
                </c:pt>
                <c:pt idx="8">
                  <c:v>2475.0</c:v>
                </c:pt>
                <c:pt idx="9">
                  <c:v>2475.0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4321.20103982256</c:v>
                </c:pt>
                <c:pt idx="1">
                  <c:v>4321.20103982256</c:v>
                </c:pt>
                <c:pt idx="2">
                  <c:v>4321.20103982256</c:v>
                </c:pt>
                <c:pt idx="3">
                  <c:v>4321.20103982256</c:v>
                </c:pt>
                <c:pt idx="4">
                  <c:v>4321.20103982256</c:v>
                </c:pt>
                <c:pt idx="5">
                  <c:v>4321.20103982256</c:v>
                </c:pt>
                <c:pt idx="6">
                  <c:v>4321.20103982256</c:v>
                </c:pt>
                <c:pt idx="7">
                  <c:v>4321.20103982256</c:v>
                </c:pt>
                <c:pt idx="8">
                  <c:v>4321.20103982256</c:v>
                </c:pt>
                <c:pt idx="9">
                  <c:v>4321.20103982256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1280.0</c:v>
                </c:pt>
                <c:pt idx="1">
                  <c:v>1280.0</c:v>
                </c:pt>
                <c:pt idx="2">
                  <c:v>1280.0</c:v>
                </c:pt>
                <c:pt idx="3">
                  <c:v>1280.0</c:v>
                </c:pt>
                <c:pt idx="4">
                  <c:v>1280.0</c:v>
                </c:pt>
                <c:pt idx="5">
                  <c:v>1280.0</c:v>
                </c:pt>
                <c:pt idx="6">
                  <c:v>1280.0</c:v>
                </c:pt>
                <c:pt idx="7">
                  <c:v>1280.0</c:v>
                </c:pt>
                <c:pt idx="8">
                  <c:v>1280.0</c:v>
                </c:pt>
                <c:pt idx="9">
                  <c:v>1280.0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2066.400816139967</c:v>
                </c:pt>
                <c:pt idx="1">
                  <c:v>2066.400816139967</c:v>
                </c:pt>
                <c:pt idx="2">
                  <c:v>2066.400816139967</c:v>
                </c:pt>
                <c:pt idx="3">
                  <c:v>2066.400816139967</c:v>
                </c:pt>
                <c:pt idx="4">
                  <c:v>2066.400816139967</c:v>
                </c:pt>
                <c:pt idx="5">
                  <c:v>2066.400816139967</c:v>
                </c:pt>
                <c:pt idx="6">
                  <c:v>2066.400816139967</c:v>
                </c:pt>
                <c:pt idx="7">
                  <c:v>2066.400816139967</c:v>
                </c:pt>
                <c:pt idx="8">
                  <c:v>2066.400816139967</c:v>
                </c:pt>
                <c:pt idx="9">
                  <c:v>2066.400816139967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968808"/>
        <c:axId val="20517647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25222.65168125647</c:v>
                </c:pt>
                <c:pt idx="1">
                  <c:v>25222.65168125647</c:v>
                </c:pt>
                <c:pt idx="2">
                  <c:v>25222.65168125648</c:v>
                </c:pt>
                <c:pt idx="3">
                  <c:v>25221.88695467251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39598.8739034787</c:v>
                </c:pt>
                <c:pt idx="1">
                  <c:v>39598.87390347868</c:v>
                </c:pt>
                <c:pt idx="2">
                  <c:v>39598.87390347868</c:v>
                </c:pt>
                <c:pt idx="3">
                  <c:v>39598.10917689471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968808"/>
        <c:axId val="2051764728"/>
      </c:lineChart>
      <c:catAx>
        <c:axId val="2057968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76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176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6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0.314645094359521</c:v>
                </c:pt>
                <c:pt idx="2">
                  <c:v>0.314645094359521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0.311243255465989</c:v>
                </c:pt>
                <c:pt idx="2">
                  <c:v>0.311243255465989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0.197169866722792</c:v>
                </c:pt>
                <c:pt idx="2">
                  <c:v>0.27548014562316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0.176941783451697</c:v>
                </c:pt>
                <c:pt idx="2">
                  <c:v>0.0989879939372137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-0.114073388743197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62760808"/>
        <c:axId val="1962192728"/>
      </c:barChart>
      <c:catAx>
        <c:axId val="196276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6219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219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6276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0.13027964522411</c:v>
                </c:pt>
                <c:pt idx="2">
                  <c:v>0.13027964522411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0.0779410803553598</c:v>
                </c:pt>
                <c:pt idx="2">
                  <c:v>0.0349831777459321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0.105973732378975</c:v>
                </c:pt>
                <c:pt idx="2">
                  <c:v>0.105973732378975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0.238339730630532</c:v>
                </c:pt>
                <c:pt idx="2">
                  <c:v>0.238339730630532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0.318594706704798</c:v>
                </c:pt>
                <c:pt idx="2">
                  <c:v>0.362483598617628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0.0779410803553598</c:v>
                </c:pt>
                <c:pt idx="2">
                  <c:v>0.0349831777459321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8089832"/>
        <c:axId val="2023070760"/>
      </c:barChart>
      <c:catAx>
        <c:axId val="204808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307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307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808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0.0590150593711872</c:v>
                </c:pt>
                <c:pt idx="2">
                  <c:v>0.0590150593711873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0.0381626505351837</c:v>
                </c:pt>
                <c:pt idx="2">
                  <c:v>0.0146160346686247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0.0766595353672232</c:v>
                </c:pt>
                <c:pt idx="2">
                  <c:v>0.0766595353672232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0.659820812269753</c:v>
                </c:pt>
                <c:pt idx="2">
                  <c:v>0.683307663210651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0.0381626505351837</c:v>
                </c:pt>
                <c:pt idx="2">
                  <c:v>0.0146160346686247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6460920"/>
        <c:axId val="2022754552"/>
      </c:barChart>
      <c:catAx>
        <c:axId val="192646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275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275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6460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0.464561821594687</c:v>
                </c:pt>
                <c:pt idx="2">
                  <c:v>0.464561821594687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0.459539132534913</c:v>
                </c:pt>
                <c:pt idx="2">
                  <c:v>0.459539132534913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0.273030038697663</c:v>
                </c:pt>
                <c:pt idx="2">
                  <c:v>0.215477664326894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-0.459539132534913</c:v>
                </c:pt>
                <c:pt idx="2">
                  <c:v>-0.171703666404326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8310312"/>
        <c:axId val="2048201688"/>
      </c:barChart>
      <c:catAx>
        <c:axId val="204831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820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820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831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0.0697224123821384</c:v>
                </c:pt>
                <c:pt idx="2" formatCode="0.0%">
                  <c:v>0.0697224123821384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0.0432462822451521</c:v>
                </c:pt>
                <c:pt idx="2" formatCode="0.0%">
                  <c:v>0.0432462822451521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0.0617368350827255</c:v>
                </c:pt>
                <c:pt idx="2" formatCode="0.0%">
                  <c:v>0.0465964535385108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0.022479582240082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0.0331552691430221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0.00326589181374769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0.00076666131502616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0.00370150623770741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0.00441599244601103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0.00493663536257635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0.0543907402587585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0.26035931281725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0.63059345561288</c:v>
                </c:pt>
                <c:pt idx="2" formatCode="0.0%">
                  <c:v>0.283036401889058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1662856"/>
        <c:axId val="1939934360"/>
      </c:barChart>
      <c:catAx>
        <c:axId val="205166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93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93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662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1331.074035437707</c:v>
                </c:pt>
                <c:pt idx="1">
                  <c:v>1331.074035437707</c:v>
                </c:pt>
                <c:pt idx="2">
                  <c:v>1331.074035437707</c:v>
                </c:pt>
                <c:pt idx="3">
                  <c:v>1331.074035437707</c:v>
                </c:pt>
                <c:pt idx="4">
                  <c:v>1331.074035437707</c:v>
                </c:pt>
                <c:pt idx="5">
                  <c:v>1331.074035437707</c:v>
                </c:pt>
                <c:pt idx="6">
                  <c:v>1331.074035437707</c:v>
                </c:pt>
                <c:pt idx="7">
                  <c:v>1331.074035437707</c:v>
                </c:pt>
                <c:pt idx="8">
                  <c:v>1331.074035437707</c:v>
                </c:pt>
                <c:pt idx="9">
                  <c:v>1331.074035437707</c:v>
                </c:pt>
                <c:pt idx="10">
                  <c:v>1331.074035437707</c:v>
                </c:pt>
                <c:pt idx="11">
                  <c:v>1331.074035437707</c:v>
                </c:pt>
                <c:pt idx="12">
                  <c:v>1331.074035437707</c:v>
                </c:pt>
                <c:pt idx="13">
                  <c:v>1331.074035437707</c:v>
                </c:pt>
                <c:pt idx="14">
                  <c:v>1331.074035437707</c:v>
                </c:pt>
                <c:pt idx="15">
                  <c:v>1331.074035437707</c:v>
                </c:pt>
                <c:pt idx="16">
                  <c:v>1331.074035437707</c:v>
                </c:pt>
                <c:pt idx="17">
                  <c:v>1331.074035437707</c:v>
                </c:pt>
                <c:pt idx="18">
                  <c:v>1331.074035437707</c:v>
                </c:pt>
                <c:pt idx="19">
                  <c:v>1331.074035437707</c:v>
                </c:pt>
                <c:pt idx="20">
                  <c:v>1331.074035437707</c:v>
                </c:pt>
                <c:pt idx="21">
                  <c:v>1331.074035437707</c:v>
                </c:pt>
                <c:pt idx="22">
                  <c:v>1331.074035437707</c:v>
                </c:pt>
                <c:pt idx="23">
                  <c:v>1331.074035437707</c:v>
                </c:pt>
                <c:pt idx="24">
                  <c:v>1331.074035437707</c:v>
                </c:pt>
                <c:pt idx="25">
                  <c:v>1331.074035437707</c:v>
                </c:pt>
                <c:pt idx="26">
                  <c:v>1331.074035437707</c:v>
                </c:pt>
                <c:pt idx="27">
                  <c:v>1331.074035437707</c:v>
                </c:pt>
                <c:pt idx="28">
                  <c:v>1331.074035437707</c:v>
                </c:pt>
                <c:pt idx="29">
                  <c:v>1331.074035437707</c:v>
                </c:pt>
                <c:pt idx="30">
                  <c:v>1331.074035437707</c:v>
                </c:pt>
                <c:pt idx="31">
                  <c:v>1331.074035437707</c:v>
                </c:pt>
                <c:pt idx="32">
                  <c:v>1331.074035437707</c:v>
                </c:pt>
                <c:pt idx="33">
                  <c:v>1331.074035437707</c:v>
                </c:pt>
                <c:pt idx="34">
                  <c:v>1331.074035437707</c:v>
                </c:pt>
                <c:pt idx="35">
                  <c:v>1331.074035437707</c:v>
                </c:pt>
                <c:pt idx="36">
                  <c:v>1331.074035437707</c:v>
                </c:pt>
                <c:pt idx="37">
                  <c:v>1331.074035437707</c:v>
                </c:pt>
                <c:pt idx="38">
                  <c:v>1331.074035437707</c:v>
                </c:pt>
                <c:pt idx="39">
                  <c:v>1331.074035437707</c:v>
                </c:pt>
                <c:pt idx="40">
                  <c:v>1331.074035437707</c:v>
                </c:pt>
                <c:pt idx="41">
                  <c:v>1331.074035437707</c:v>
                </c:pt>
                <c:pt idx="42">
                  <c:v>1331.074035437707</c:v>
                </c:pt>
                <c:pt idx="43">
                  <c:v>1331.074035437707</c:v>
                </c:pt>
                <c:pt idx="44">
                  <c:v>1331.074035437707</c:v>
                </c:pt>
                <c:pt idx="45">
                  <c:v>1331.074035437707</c:v>
                </c:pt>
                <c:pt idx="46">
                  <c:v>1331.074035437707</c:v>
                </c:pt>
                <c:pt idx="47">
                  <c:v>1331.074035437707</c:v>
                </c:pt>
                <c:pt idx="48">
                  <c:v>1331.074035437707</c:v>
                </c:pt>
                <c:pt idx="49">
                  <c:v>1331.074035437707</c:v>
                </c:pt>
                <c:pt idx="50">
                  <c:v>2690.721751821036</c:v>
                </c:pt>
                <c:pt idx="51">
                  <c:v>2690.721751821036</c:v>
                </c:pt>
                <c:pt idx="52">
                  <c:v>2690.721751821036</c:v>
                </c:pt>
                <c:pt idx="53">
                  <c:v>2690.721751821036</c:v>
                </c:pt>
                <c:pt idx="54">
                  <c:v>2690.721751821036</c:v>
                </c:pt>
                <c:pt idx="55">
                  <c:v>2690.721751821036</c:v>
                </c:pt>
                <c:pt idx="56">
                  <c:v>2690.721751821036</c:v>
                </c:pt>
                <c:pt idx="57">
                  <c:v>2690.721751821036</c:v>
                </c:pt>
                <c:pt idx="58">
                  <c:v>2690.721751821036</c:v>
                </c:pt>
                <c:pt idx="59">
                  <c:v>2690.721751821036</c:v>
                </c:pt>
                <c:pt idx="60">
                  <c:v>2690.721751821036</c:v>
                </c:pt>
                <c:pt idx="61">
                  <c:v>2690.721751821036</c:v>
                </c:pt>
                <c:pt idx="62">
                  <c:v>2690.721751821036</c:v>
                </c:pt>
                <c:pt idx="63">
                  <c:v>2690.721751821036</c:v>
                </c:pt>
                <c:pt idx="64">
                  <c:v>2690.721751821036</c:v>
                </c:pt>
                <c:pt idx="65">
                  <c:v>2690.721751821036</c:v>
                </c:pt>
                <c:pt idx="66">
                  <c:v>2690.721751821036</c:v>
                </c:pt>
                <c:pt idx="67">
                  <c:v>2690.721751821036</c:v>
                </c:pt>
                <c:pt idx="68">
                  <c:v>2690.721751821036</c:v>
                </c:pt>
                <c:pt idx="69">
                  <c:v>2690.721751821036</c:v>
                </c:pt>
                <c:pt idx="70">
                  <c:v>2690.721751821036</c:v>
                </c:pt>
                <c:pt idx="71">
                  <c:v>2690.721751821036</c:v>
                </c:pt>
                <c:pt idx="72">
                  <c:v>2690.721751821036</c:v>
                </c:pt>
                <c:pt idx="73">
                  <c:v>2690.721751821036</c:v>
                </c:pt>
                <c:pt idx="74">
                  <c:v>2690.721751821036</c:v>
                </c:pt>
                <c:pt idx="75">
                  <c:v>2690.721751821036</c:v>
                </c:pt>
                <c:pt idx="76">
                  <c:v>2690.721751821036</c:v>
                </c:pt>
                <c:pt idx="77">
                  <c:v>2690.721751821036</c:v>
                </c:pt>
                <c:pt idx="78">
                  <c:v>2690.721751821036</c:v>
                </c:pt>
                <c:pt idx="79">
                  <c:v>2690.721751821036</c:v>
                </c:pt>
                <c:pt idx="80">
                  <c:v>2349.272923110115</c:v>
                </c:pt>
                <c:pt idx="81">
                  <c:v>2349.272923110115</c:v>
                </c:pt>
                <c:pt idx="82">
                  <c:v>2349.272923110115</c:v>
                </c:pt>
                <c:pt idx="83">
                  <c:v>2349.272923110115</c:v>
                </c:pt>
                <c:pt idx="84">
                  <c:v>2349.272923110115</c:v>
                </c:pt>
                <c:pt idx="85">
                  <c:v>2349.272923110115</c:v>
                </c:pt>
                <c:pt idx="86">
                  <c:v>2349.272923110115</c:v>
                </c:pt>
                <c:pt idx="87">
                  <c:v>2349.272923110115</c:v>
                </c:pt>
                <c:pt idx="88">
                  <c:v>2349.272923110115</c:v>
                </c:pt>
                <c:pt idx="89">
                  <c:v>2349.272923110115</c:v>
                </c:pt>
                <c:pt idx="90">
                  <c:v>2349.272923110115</c:v>
                </c:pt>
                <c:pt idx="91">
                  <c:v>2349.272923110115</c:v>
                </c:pt>
                <c:pt idx="92">
                  <c:v>2349.272923110115</c:v>
                </c:pt>
                <c:pt idx="93">
                  <c:v>2349.272923110115</c:v>
                </c:pt>
                <c:pt idx="94">
                  <c:v>2349.272923110115</c:v>
                </c:pt>
                <c:pt idx="95">
                  <c:v>1483.487813113186</c:v>
                </c:pt>
                <c:pt idx="96">
                  <c:v>1483.487813113186</c:v>
                </c:pt>
                <c:pt idx="97">
                  <c:v>1483.487813113186</c:v>
                </c:pt>
                <c:pt idx="98">
                  <c:v>1483.487813113186</c:v>
                </c:pt>
                <c:pt idx="99">
                  <c:v>1483.487813113186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21.0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21.0</c:v>
                </c:pt>
                <c:pt idx="31">
                  <c:v>21.0</c:v>
                </c:pt>
                <c:pt idx="32">
                  <c:v>21.0</c:v>
                </c:pt>
                <c:pt idx="33">
                  <c:v>21.0</c:v>
                </c:pt>
                <c:pt idx="34">
                  <c:v>21.0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21.0</c:v>
                </c:pt>
                <c:pt idx="42">
                  <c:v>21.0</c:v>
                </c:pt>
                <c:pt idx="43">
                  <c:v>21.0</c:v>
                </c:pt>
                <c:pt idx="44">
                  <c:v>21.0</c:v>
                </c:pt>
                <c:pt idx="45">
                  <c:v>21.0</c:v>
                </c:pt>
                <c:pt idx="46">
                  <c:v>21.0</c:v>
                </c:pt>
                <c:pt idx="47">
                  <c:v>21.0</c:v>
                </c:pt>
                <c:pt idx="48">
                  <c:v>21.0</c:v>
                </c:pt>
                <c:pt idx="49">
                  <c:v>21.0</c:v>
                </c:pt>
                <c:pt idx="50">
                  <c:v>1240.333333333333</c:v>
                </c:pt>
                <c:pt idx="51">
                  <c:v>1240.333333333333</c:v>
                </c:pt>
                <c:pt idx="52">
                  <c:v>1240.333333333333</c:v>
                </c:pt>
                <c:pt idx="53">
                  <c:v>1240.333333333333</c:v>
                </c:pt>
                <c:pt idx="54">
                  <c:v>1240.333333333333</c:v>
                </c:pt>
                <c:pt idx="55">
                  <c:v>1240.333333333333</c:v>
                </c:pt>
                <c:pt idx="56">
                  <c:v>1240.333333333333</c:v>
                </c:pt>
                <c:pt idx="57">
                  <c:v>1240.333333333333</c:v>
                </c:pt>
                <c:pt idx="58">
                  <c:v>1240.333333333333</c:v>
                </c:pt>
                <c:pt idx="59">
                  <c:v>1240.333333333333</c:v>
                </c:pt>
                <c:pt idx="60">
                  <c:v>1240.333333333333</c:v>
                </c:pt>
                <c:pt idx="61">
                  <c:v>1240.333333333333</c:v>
                </c:pt>
                <c:pt idx="62">
                  <c:v>1240.333333333333</c:v>
                </c:pt>
                <c:pt idx="63">
                  <c:v>1240.333333333333</c:v>
                </c:pt>
                <c:pt idx="64">
                  <c:v>1240.333333333333</c:v>
                </c:pt>
                <c:pt idx="65">
                  <c:v>1240.333333333333</c:v>
                </c:pt>
                <c:pt idx="66">
                  <c:v>1240.333333333333</c:v>
                </c:pt>
                <c:pt idx="67">
                  <c:v>1240.333333333333</c:v>
                </c:pt>
                <c:pt idx="68">
                  <c:v>1240.333333333333</c:v>
                </c:pt>
                <c:pt idx="69">
                  <c:v>1240.333333333333</c:v>
                </c:pt>
                <c:pt idx="70">
                  <c:v>1240.333333333333</c:v>
                </c:pt>
                <c:pt idx="71">
                  <c:v>1240.333333333333</c:v>
                </c:pt>
                <c:pt idx="72">
                  <c:v>1240.333333333333</c:v>
                </c:pt>
                <c:pt idx="73">
                  <c:v>1240.333333333333</c:v>
                </c:pt>
                <c:pt idx="74">
                  <c:v>1240.333333333333</c:v>
                </c:pt>
                <c:pt idx="75">
                  <c:v>1240.333333333333</c:v>
                </c:pt>
                <c:pt idx="76">
                  <c:v>1240.333333333333</c:v>
                </c:pt>
                <c:pt idx="77">
                  <c:v>1240.333333333333</c:v>
                </c:pt>
                <c:pt idx="78">
                  <c:v>1240.333333333333</c:v>
                </c:pt>
                <c:pt idx="79">
                  <c:v>1240.333333333333</c:v>
                </c:pt>
                <c:pt idx="80">
                  <c:v>8826.666666666666</c:v>
                </c:pt>
                <c:pt idx="81">
                  <c:v>8826.666666666666</c:v>
                </c:pt>
                <c:pt idx="82">
                  <c:v>8826.666666666666</c:v>
                </c:pt>
                <c:pt idx="83">
                  <c:v>8826.666666666666</c:v>
                </c:pt>
                <c:pt idx="84">
                  <c:v>8826.666666666666</c:v>
                </c:pt>
                <c:pt idx="85">
                  <c:v>8826.666666666666</c:v>
                </c:pt>
                <c:pt idx="86">
                  <c:v>8826.666666666666</c:v>
                </c:pt>
                <c:pt idx="87">
                  <c:v>8826.666666666666</c:v>
                </c:pt>
                <c:pt idx="88">
                  <c:v>8826.666666666666</c:v>
                </c:pt>
                <c:pt idx="89">
                  <c:v>8826.666666666666</c:v>
                </c:pt>
                <c:pt idx="90">
                  <c:v>8826.666666666666</c:v>
                </c:pt>
                <c:pt idx="91">
                  <c:v>8826.666666666666</c:v>
                </c:pt>
                <c:pt idx="92">
                  <c:v>8826.666666666666</c:v>
                </c:pt>
                <c:pt idx="93">
                  <c:v>8826.666666666666</c:v>
                </c:pt>
                <c:pt idx="94">
                  <c:v>8826.666666666666</c:v>
                </c:pt>
                <c:pt idx="95">
                  <c:v>17973.71428571428</c:v>
                </c:pt>
                <c:pt idx="96">
                  <c:v>17973.71428571428</c:v>
                </c:pt>
                <c:pt idx="97">
                  <c:v>17973.71428571428</c:v>
                </c:pt>
                <c:pt idx="98">
                  <c:v>17973.71428571428</c:v>
                </c:pt>
                <c:pt idx="99">
                  <c:v>17973.71428571428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488.3958125289043</c:v>
                </c:pt>
                <c:pt idx="1">
                  <c:v>488.3958125289043</c:v>
                </c:pt>
                <c:pt idx="2">
                  <c:v>488.3958125289043</c:v>
                </c:pt>
                <c:pt idx="3">
                  <c:v>488.3958125289043</c:v>
                </c:pt>
                <c:pt idx="4">
                  <c:v>488.3958125289043</c:v>
                </c:pt>
                <c:pt idx="5">
                  <c:v>488.3958125289043</c:v>
                </c:pt>
                <c:pt idx="6">
                  <c:v>488.3958125289043</c:v>
                </c:pt>
                <c:pt idx="7">
                  <c:v>488.3958125289043</c:v>
                </c:pt>
                <c:pt idx="8">
                  <c:v>488.3958125289043</c:v>
                </c:pt>
                <c:pt idx="9">
                  <c:v>488.3958125289043</c:v>
                </c:pt>
                <c:pt idx="10">
                  <c:v>488.3958125289043</c:v>
                </c:pt>
                <c:pt idx="11">
                  <c:v>488.3958125289043</c:v>
                </c:pt>
                <c:pt idx="12">
                  <c:v>488.3958125289043</c:v>
                </c:pt>
                <c:pt idx="13">
                  <c:v>488.3958125289043</c:v>
                </c:pt>
                <c:pt idx="14">
                  <c:v>488.3958125289043</c:v>
                </c:pt>
                <c:pt idx="15">
                  <c:v>488.3958125289043</c:v>
                </c:pt>
                <c:pt idx="16">
                  <c:v>488.3958125289043</c:v>
                </c:pt>
                <c:pt idx="17">
                  <c:v>488.3958125289043</c:v>
                </c:pt>
                <c:pt idx="18">
                  <c:v>488.3958125289043</c:v>
                </c:pt>
                <c:pt idx="19">
                  <c:v>488.3958125289043</c:v>
                </c:pt>
                <c:pt idx="20">
                  <c:v>488.3958125289043</c:v>
                </c:pt>
                <c:pt idx="21">
                  <c:v>488.3958125289043</c:v>
                </c:pt>
                <c:pt idx="22">
                  <c:v>488.3958125289043</c:v>
                </c:pt>
                <c:pt idx="23">
                  <c:v>488.3958125289043</c:v>
                </c:pt>
                <c:pt idx="24">
                  <c:v>488.3958125289043</c:v>
                </c:pt>
                <c:pt idx="25">
                  <c:v>488.3958125289043</c:v>
                </c:pt>
                <c:pt idx="26">
                  <c:v>488.3958125289043</c:v>
                </c:pt>
                <c:pt idx="27">
                  <c:v>488.3958125289043</c:v>
                </c:pt>
                <c:pt idx="28">
                  <c:v>488.3958125289043</c:v>
                </c:pt>
                <c:pt idx="29">
                  <c:v>488.3958125289043</c:v>
                </c:pt>
                <c:pt idx="30">
                  <c:v>488.3958125289043</c:v>
                </c:pt>
                <c:pt idx="31">
                  <c:v>488.3958125289043</c:v>
                </c:pt>
                <c:pt idx="32">
                  <c:v>488.3958125289043</c:v>
                </c:pt>
                <c:pt idx="33">
                  <c:v>488.3958125289043</c:v>
                </c:pt>
                <c:pt idx="34">
                  <c:v>488.3958125289043</c:v>
                </c:pt>
                <c:pt idx="35">
                  <c:v>488.3958125289043</c:v>
                </c:pt>
                <c:pt idx="36">
                  <c:v>488.3958125289043</c:v>
                </c:pt>
                <c:pt idx="37">
                  <c:v>488.3958125289043</c:v>
                </c:pt>
                <c:pt idx="38">
                  <c:v>488.3958125289043</c:v>
                </c:pt>
                <c:pt idx="39">
                  <c:v>488.3958125289043</c:v>
                </c:pt>
                <c:pt idx="40">
                  <c:v>488.3958125289043</c:v>
                </c:pt>
                <c:pt idx="41">
                  <c:v>488.3958125289043</c:v>
                </c:pt>
                <c:pt idx="42">
                  <c:v>488.3958125289043</c:v>
                </c:pt>
                <c:pt idx="43">
                  <c:v>488.3958125289043</c:v>
                </c:pt>
                <c:pt idx="44">
                  <c:v>488.3958125289043</c:v>
                </c:pt>
                <c:pt idx="45">
                  <c:v>488.3958125289043</c:v>
                </c:pt>
                <c:pt idx="46">
                  <c:v>488.3958125289043</c:v>
                </c:pt>
                <c:pt idx="47">
                  <c:v>488.3958125289043</c:v>
                </c:pt>
                <c:pt idx="48">
                  <c:v>488.3958125289043</c:v>
                </c:pt>
                <c:pt idx="49">
                  <c:v>488.3958125289043</c:v>
                </c:pt>
                <c:pt idx="50">
                  <c:v>890.3584377042504</c:v>
                </c:pt>
                <c:pt idx="51">
                  <c:v>890.3584377042504</c:v>
                </c:pt>
                <c:pt idx="52">
                  <c:v>890.3584377042504</c:v>
                </c:pt>
                <c:pt idx="53">
                  <c:v>890.3584377042504</c:v>
                </c:pt>
                <c:pt idx="54">
                  <c:v>890.3584377042504</c:v>
                </c:pt>
                <c:pt idx="55">
                  <c:v>890.3584377042504</c:v>
                </c:pt>
                <c:pt idx="56">
                  <c:v>890.3584377042504</c:v>
                </c:pt>
                <c:pt idx="57">
                  <c:v>890.3584377042504</c:v>
                </c:pt>
                <c:pt idx="58">
                  <c:v>890.3584377042504</c:v>
                </c:pt>
                <c:pt idx="59">
                  <c:v>890.3584377042504</c:v>
                </c:pt>
                <c:pt idx="60">
                  <c:v>890.3584377042504</c:v>
                </c:pt>
                <c:pt idx="61">
                  <c:v>890.3584377042504</c:v>
                </c:pt>
                <c:pt idx="62">
                  <c:v>890.3584377042504</c:v>
                </c:pt>
                <c:pt idx="63">
                  <c:v>890.3584377042504</c:v>
                </c:pt>
                <c:pt idx="64">
                  <c:v>890.3584377042504</c:v>
                </c:pt>
                <c:pt idx="65">
                  <c:v>890.3584377042504</c:v>
                </c:pt>
                <c:pt idx="66">
                  <c:v>890.3584377042504</c:v>
                </c:pt>
                <c:pt idx="67">
                  <c:v>890.3584377042504</c:v>
                </c:pt>
                <c:pt idx="68">
                  <c:v>890.3584377042504</c:v>
                </c:pt>
                <c:pt idx="69">
                  <c:v>890.3584377042504</c:v>
                </c:pt>
                <c:pt idx="70">
                  <c:v>890.3584377042504</c:v>
                </c:pt>
                <c:pt idx="71">
                  <c:v>890.3584377042504</c:v>
                </c:pt>
                <c:pt idx="72">
                  <c:v>890.3584377042504</c:v>
                </c:pt>
                <c:pt idx="73">
                  <c:v>890.3584377042504</c:v>
                </c:pt>
                <c:pt idx="74">
                  <c:v>890.3584377042504</c:v>
                </c:pt>
                <c:pt idx="75">
                  <c:v>890.3584377042504</c:v>
                </c:pt>
                <c:pt idx="76">
                  <c:v>890.3584377042504</c:v>
                </c:pt>
                <c:pt idx="77">
                  <c:v>890.3584377042504</c:v>
                </c:pt>
                <c:pt idx="78">
                  <c:v>890.3584377042504</c:v>
                </c:pt>
                <c:pt idx="79">
                  <c:v>890.3584377042504</c:v>
                </c:pt>
                <c:pt idx="80">
                  <c:v>1557.629983195798</c:v>
                </c:pt>
                <c:pt idx="81">
                  <c:v>1557.629983195798</c:v>
                </c:pt>
                <c:pt idx="82">
                  <c:v>1557.629983195798</c:v>
                </c:pt>
                <c:pt idx="83">
                  <c:v>1557.629983195798</c:v>
                </c:pt>
                <c:pt idx="84">
                  <c:v>1557.629983195798</c:v>
                </c:pt>
                <c:pt idx="85">
                  <c:v>1557.629983195798</c:v>
                </c:pt>
                <c:pt idx="86">
                  <c:v>1557.629983195798</c:v>
                </c:pt>
                <c:pt idx="87">
                  <c:v>1557.629983195798</c:v>
                </c:pt>
                <c:pt idx="88">
                  <c:v>1557.629983195798</c:v>
                </c:pt>
                <c:pt idx="89">
                  <c:v>1557.629983195798</c:v>
                </c:pt>
                <c:pt idx="90">
                  <c:v>1557.629983195798</c:v>
                </c:pt>
                <c:pt idx="91">
                  <c:v>1557.629983195798</c:v>
                </c:pt>
                <c:pt idx="92">
                  <c:v>1557.629983195798</c:v>
                </c:pt>
                <c:pt idx="93">
                  <c:v>1557.629983195798</c:v>
                </c:pt>
                <c:pt idx="94">
                  <c:v>1557.629983195798</c:v>
                </c:pt>
                <c:pt idx="95">
                  <c:v>1781.639366146754</c:v>
                </c:pt>
                <c:pt idx="96">
                  <c:v>1781.639366146754</c:v>
                </c:pt>
                <c:pt idx="97">
                  <c:v>1781.639366146754</c:v>
                </c:pt>
                <c:pt idx="98">
                  <c:v>1781.639366146754</c:v>
                </c:pt>
                <c:pt idx="99">
                  <c:v>1781.639366146754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2475.0</c:v>
                </c:pt>
                <c:pt idx="1">
                  <c:v>2475.0</c:v>
                </c:pt>
                <c:pt idx="2">
                  <c:v>2475.0</c:v>
                </c:pt>
                <c:pt idx="3">
                  <c:v>2475.0</c:v>
                </c:pt>
                <c:pt idx="4">
                  <c:v>2475.0</c:v>
                </c:pt>
                <c:pt idx="5">
                  <c:v>2475.0</c:v>
                </c:pt>
                <c:pt idx="6">
                  <c:v>2475.0</c:v>
                </c:pt>
                <c:pt idx="7">
                  <c:v>2475.0</c:v>
                </c:pt>
                <c:pt idx="8">
                  <c:v>2475.0</c:v>
                </c:pt>
                <c:pt idx="9">
                  <c:v>2475.0</c:v>
                </c:pt>
                <c:pt idx="10">
                  <c:v>2475.0</c:v>
                </c:pt>
                <c:pt idx="11">
                  <c:v>2475.0</c:v>
                </c:pt>
                <c:pt idx="12">
                  <c:v>2475.0</c:v>
                </c:pt>
                <c:pt idx="13">
                  <c:v>2475.0</c:v>
                </c:pt>
                <c:pt idx="14">
                  <c:v>2475.0</c:v>
                </c:pt>
                <c:pt idx="15">
                  <c:v>2475.0</c:v>
                </c:pt>
                <c:pt idx="16">
                  <c:v>2475.0</c:v>
                </c:pt>
                <c:pt idx="17">
                  <c:v>2475.0</c:v>
                </c:pt>
                <c:pt idx="18">
                  <c:v>2475.0</c:v>
                </c:pt>
                <c:pt idx="19">
                  <c:v>2475.0</c:v>
                </c:pt>
                <c:pt idx="20">
                  <c:v>2475.0</c:v>
                </c:pt>
                <c:pt idx="21">
                  <c:v>2475.0</c:v>
                </c:pt>
                <c:pt idx="22">
                  <c:v>2475.0</c:v>
                </c:pt>
                <c:pt idx="23">
                  <c:v>2475.0</c:v>
                </c:pt>
                <c:pt idx="24">
                  <c:v>2475.0</c:v>
                </c:pt>
                <c:pt idx="25">
                  <c:v>2475.0</c:v>
                </c:pt>
                <c:pt idx="26">
                  <c:v>2475.0</c:v>
                </c:pt>
                <c:pt idx="27">
                  <c:v>2475.0</c:v>
                </c:pt>
                <c:pt idx="28">
                  <c:v>2475.0</c:v>
                </c:pt>
                <c:pt idx="29">
                  <c:v>2475.0</c:v>
                </c:pt>
                <c:pt idx="30">
                  <c:v>2475.0</c:v>
                </c:pt>
                <c:pt idx="31">
                  <c:v>2475.0</c:v>
                </c:pt>
                <c:pt idx="32">
                  <c:v>2475.0</c:v>
                </c:pt>
                <c:pt idx="33">
                  <c:v>2475.0</c:v>
                </c:pt>
                <c:pt idx="34">
                  <c:v>2475.0</c:v>
                </c:pt>
                <c:pt idx="35">
                  <c:v>2475.0</c:v>
                </c:pt>
                <c:pt idx="36">
                  <c:v>2475.0</c:v>
                </c:pt>
                <c:pt idx="37">
                  <c:v>2475.0</c:v>
                </c:pt>
                <c:pt idx="38">
                  <c:v>2475.0</c:v>
                </c:pt>
                <c:pt idx="39">
                  <c:v>2475.0</c:v>
                </c:pt>
                <c:pt idx="40">
                  <c:v>2475.0</c:v>
                </c:pt>
                <c:pt idx="41">
                  <c:v>2475.0</c:v>
                </c:pt>
                <c:pt idx="42">
                  <c:v>2475.0</c:v>
                </c:pt>
                <c:pt idx="43">
                  <c:v>2475.0</c:v>
                </c:pt>
                <c:pt idx="44">
                  <c:v>2475.0</c:v>
                </c:pt>
                <c:pt idx="45">
                  <c:v>2475.0</c:v>
                </c:pt>
                <c:pt idx="46">
                  <c:v>2475.0</c:v>
                </c:pt>
                <c:pt idx="47">
                  <c:v>2475.0</c:v>
                </c:pt>
                <c:pt idx="48">
                  <c:v>2475.0</c:v>
                </c:pt>
                <c:pt idx="49">
                  <c:v>2475.0</c:v>
                </c:pt>
                <c:pt idx="50">
                  <c:v>8166.333333333334</c:v>
                </c:pt>
                <c:pt idx="51">
                  <c:v>8166.333333333334</c:v>
                </c:pt>
                <c:pt idx="52">
                  <c:v>8166.333333333334</c:v>
                </c:pt>
                <c:pt idx="53">
                  <c:v>8166.333333333334</c:v>
                </c:pt>
                <c:pt idx="54">
                  <c:v>8166.333333333334</c:v>
                </c:pt>
                <c:pt idx="55">
                  <c:v>8166.333333333334</c:v>
                </c:pt>
                <c:pt idx="56">
                  <c:v>8166.333333333334</c:v>
                </c:pt>
                <c:pt idx="57">
                  <c:v>8166.333333333334</c:v>
                </c:pt>
                <c:pt idx="58">
                  <c:v>8166.333333333334</c:v>
                </c:pt>
                <c:pt idx="59">
                  <c:v>8166.333333333334</c:v>
                </c:pt>
                <c:pt idx="60">
                  <c:v>8166.333333333334</c:v>
                </c:pt>
                <c:pt idx="61">
                  <c:v>8166.333333333334</c:v>
                </c:pt>
                <c:pt idx="62">
                  <c:v>8166.333333333334</c:v>
                </c:pt>
                <c:pt idx="63">
                  <c:v>8166.333333333334</c:v>
                </c:pt>
                <c:pt idx="64">
                  <c:v>8166.333333333334</c:v>
                </c:pt>
                <c:pt idx="65">
                  <c:v>8166.333333333334</c:v>
                </c:pt>
                <c:pt idx="66">
                  <c:v>8166.333333333334</c:v>
                </c:pt>
                <c:pt idx="67">
                  <c:v>8166.333333333334</c:v>
                </c:pt>
                <c:pt idx="68">
                  <c:v>8166.333333333334</c:v>
                </c:pt>
                <c:pt idx="69">
                  <c:v>8166.333333333334</c:v>
                </c:pt>
                <c:pt idx="70">
                  <c:v>8166.333333333334</c:v>
                </c:pt>
                <c:pt idx="71">
                  <c:v>8166.333333333334</c:v>
                </c:pt>
                <c:pt idx="72">
                  <c:v>8166.333333333334</c:v>
                </c:pt>
                <c:pt idx="73">
                  <c:v>8166.333333333334</c:v>
                </c:pt>
                <c:pt idx="74">
                  <c:v>8166.333333333334</c:v>
                </c:pt>
                <c:pt idx="75">
                  <c:v>8166.333333333334</c:v>
                </c:pt>
                <c:pt idx="76">
                  <c:v>8166.333333333334</c:v>
                </c:pt>
                <c:pt idx="77">
                  <c:v>8166.333333333334</c:v>
                </c:pt>
                <c:pt idx="78">
                  <c:v>8166.333333333334</c:v>
                </c:pt>
                <c:pt idx="79">
                  <c:v>8166.333333333334</c:v>
                </c:pt>
                <c:pt idx="80">
                  <c:v>17714.28571428571</c:v>
                </c:pt>
                <c:pt idx="81">
                  <c:v>17714.28571428571</c:v>
                </c:pt>
                <c:pt idx="82">
                  <c:v>17714.28571428571</c:v>
                </c:pt>
                <c:pt idx="83">
                  <c:v>17714.28571428571</c:v>
                </c:pt>
                <c:pt idx="84">
                  <c:v>17714.28571428571</c:v>
                </c:pt>
                <c:pt idx="85">
                  <c:v>17714.28571428571</c:v>
                </c:pt>
                <c:pt idx="86">
                  <c:v>17714.28571428571</c:v>
                </c:pt>
                <c:pt idx="87">
                  <c:v>17714.28571428571</c:v>
                </c:pt>
                <c:pt idx="88">
                  <c:v>17714.28571428571</c:v>
                </c:pt>
                <c:pt idx="89">
                  <c:v>17714.28571428571</c:v>
                </c:pt>
                <c:pt idx="90">
                  <c:v>17714.28571428571</c:v>
                </c:pt>
                <c:pt idx="91">
                  <c:v>17714.28571428571</c:v>
                </c:pt>
                <c:pt idx="92">
                  <c:v>17714.28571428571</c:v>
                </c:pt>
                <c:pt idx="93">
                  <c:v>17714.28571428571</c:v>
                </c:pt>
                <c:pt idx="94">
                  <c:v>17714.28571428571</c:v>
                </c:pt>
                <c:pt idx="95">
                  <c:v>25457.14285714286</c:v>
                </c:pt>
                <c:pt idx="96">
                  <c:v>25457.14285714286</c:v>
                </c:pt>
                <c:pt idx="97">
                  <c:v>25457.14285714286</c:v>
                </c:pt>
                <c:pt idx="98">
                  <c:v>25457.14285714286</c:v>
                </c:pt>
                <c:pt idx="99">
                  <c:v>25457.14285714286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98.50461252775926</c:v>
                </c:pt>
                <c:pt idx="51">
                  <c:v>98.50461252775926</c:v>
                </c:pt>
                <c:pt idx="52">
                  <c:v>98.50461252775926</c:v>
                </c:pt>
                <c:pt idx="53">
                  <c:v>98.50461252775926</c:v>
                </c:pt>
                <c:pt idx="54">
                  <c:v>98.50461252775926</c:v>
                </c:pt>
                <c:pt idx="55">
                  <c:v>98.50461252775926</c:v>
                </c:pt>
                <c:pt idx="56">
                  <c:v>98.50461252775926</c:v>
                </c:pt>
                <c:pt idx="57">
                  <c:v>98.50461252775926</c:v>
                </c:pt>
                <c:pt idx="58">
                  <c:v>98.50461252775926</c:v>
                </c:pt>
                <c:pt idx="59">
                  <c:v>98.50461252775926</c:v>
                </c:pt>
                <c:pt idx="60">
                  <c:v>98.50461252775926</c:v>
                </c:pt>
                <c:pt idx="61">
                  <c:v>98.50461252775926</c:v>
                </c:pt>
                <c:pt idx="62">
                  <c:v>98.50461252775926</c:v>
                </c:pt>
                <c:pt idx="63">
                  <c:v>98.50461252775926</c:v>
                </c:pt>
                <c:pt idx="64">
                  <c:v>98.50461252775926</c:v>
                </c:pt>
                <c:pt idx="65">
                  <c:v>98.50461252775926</c:v>
                </c:pt>
                <c:pt idx="66">
                  <c:v>98.50461252775926</c:v>
                </c:pt>
                <c:pt idx="67">
                  <c:v>98.50461252775926</c:v>
                </c:pt>
                <c:pt idx="68">
                  <c:v>98.50461252775926</c:v>
                </c:pt>
                <c:pt idx="69">
                  <c:v>98.50461252775926</c:v>
                </c:pt>
                <c:pt idx="70">
                  <c:v>98.50461252775926</c:v>
                </c:pt>
                <c:pt idx="71">
                  <c:v>98.50461252775926</c:v>
                </c:pt>
                <c:pt idx="72">
                  <c:v>98.50461252775926</c:v>
                </c:pt>
                <c:pt idx="73">
                  <c:v>98.50461252775926</c:v>
                </c:pt>
                <c:pt idx="74">
                  <c:v>98.50461252775926</c:v>
                </c:pt>
                <c:pt idx="75">
                  <c:v>98.50461252775926</c:v>
                </c:pt>
                <c:pt idx="76">
                  <c:v>98.50461252775926</c:v>
                </c:pt>
                <c:pt idx="77">
                  <c:v>98.50461252775926</c:v>
                </c:pt>
                <c:pt idx="78">
                  <c:v>98.50461252775926</c:v>
                </c:pt>
                <c:pt idx="79">
                  <c:v>98.50461252775926</c:v>
                </c:pt>
                <c:pt idx="80">
                  <c:v>69.17381228253457</c:v>
                </c:pt>
                <c:pt idx="81">
                  <c:v>69.17381228253457</c:v>
                </c:pt>
                <c:pt idx="82">
                  <c:v>69.17381228253457</c:v>
                </c:pt>
                <c:pt idx="83">
                  <c:v>69.17381228253457</c:v>
                </c:pt>
                <c:pt idx="84">
                  <c:v>69.17381228253457</c:v>
                </c:pt>
                <c:pt idx="85">
                  <c:v>69.17381228253457</c:v>
                </c:pt>
                <c:pt idx="86">
                  <c:v>69.17381228253457</c:v>
                </c:pt>
                <c:pt idx="87">
                  <c:v>69.17381228253457</c:v>
                </c:pt>
                <c:pt idx="88">
                  <c:v>69.17381228253457</c:v>
                </c:pt>
                <c:pt idx="89">
                  <c:v>69.17381228253457</c:v>
                </c:pt>
                <c:pt idx="90">
                  <c:v>69.17381228253457</c:v>
                </c:pt>
                <c:pt idx="91">
                  <c:v>69.17381228253457</c:v>
                </c:pt>
                <c:pt idx="92">
                  <c:v>69.17381228253457</c:v>
                </c:pt>
                <c:pt idx="93">
                  <c:v>69.17381228253457</c:v>
                </c:pt>
                <c:pt idx="94">
                  <c:v>69.17381228253457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4321.20103982256</c:v>
                </c:pt>
                <c:pt idx="1">
                  <c:v>4321.20103982256</c:v>
                </c:pt>
                <c:pt idx="2">
                  <c:v>4321.20103982256</c:v>
                </c:pt>
                <c:pt idx="3">
                  <c:v>4321.20103982256</c:v>
                </c:pt>
                <c:pt idx="4">
                  <c:v>4321.20103982256</c:v>
                </c:pt>
                <c:pt idx="5">
                  <c:v>4321.20103982256</c:v>
                </c:pt>
                <c:pt idx="6">
                  <c:v>4321.20103982256</c:v>
                </c:pt>
                <c:pt idx="7">
                  <c:v>4321.20103982256</c:v>
                </c:pt>
                <c:pt idx="8">
                  <c:v>4321.20103982256</c:v>
                </c:pt>
                <c:pt idx="9">
                  <c:v>4321.20103982256</c:v>
                </c:pt>
                <c:pt idx="10">
                  <c:v>4321.20103982256</c:v>
                </c:pt>
                <c:pt idx="11">
                  <c:v>4321.20103982256</c:v>
                </c:pt>
                <c:pt idx="12">
                  <c:v>4321.20103982256</c:v>
                </c:pt>
                <c:pt idx="13">
                  <c:v>4321.20103982256</c:v>
                </c:pt>
                <c:pt idx="14">
                  <c:v>4321.20103982256</c:v>
                </c:pt>
                <c:pt idx="15">
                  <c:v>4321.20103982256</c:v>
                </c:pt>
                <c:pt idx="16">
                  <c:v>4321.20103982256</c:v>
                </c:pt>
                <c:pt idx="17">
                  <c:v>4321.20103982256</c:v>
                </c:pt>
                <c:pt idx="18">
                  <c:v>4321.20103982256</c:v>
                </c:pt>
                <c:pt idx="19">
                  <c:v>4321.20103982256</c:v>
                </c:pt>
                <c:pt idx="20">
                  <c:v>4321.20103982256</c:v>
                </c:pt>
                <c:pt idx="21">
                  <c:v>4321.20103982256</c:v>
                </c:pt>
                <c:pt idx="22">
                  <c:v>4321.20103982256</c:v>
                </c:pt>
                <c:pt idx="23">
                  <c:v>4321.20103982256</c:v>
                </c:pt>
                <c:pt idx="24">
                  <c:v>4321.20103982256</c:v>
                </c:pt>
                <c:pt idx="25">
                  <c:v>4321.20103982256</c:v>
                </c:pt>
                <c:pt idx="26">
                  <c:v>4321.20103982256</c:v>
                </c:pt>
                <c:pt idx="27">
                  <c:v>4321.20103982256</c:v>
                </c:pt>
                <c:pt idx="28">
                  <c:v>4321.20103982256</c:v>
                </c:pt>
                <c:pt idx="29">
                  <c:v>4321.20103982256</c:v>
                </c:pt>
                <c:pt idx="30">
                  <c:v>4321.20103982256</c:v>
                </c:pt>
                <c:pt idx="31">
                  <c:v>4321.20103982256</c:v>
                </c:pt>
                <c:pt idx="32">
                  <c:v>4321.20103982256</c:v>
                </c:pt>
                <c:pt idx="33">
                  <c:v>4321.20103982256</c:v>
                </c:pt>
                <c:pt idx="34">
                  <c:v>4321.20103982256</c:v>
                </c:pt>
                <c:pt idx="35">
                  <c:v>4321.20103982256</c:v>
                </c:pt>
                <c:pt idx="36">
                  <c:v>4321.20103982256</c:v>
                </c:pt>
                <c:pt idx="37">
                  <c:v>4321.20103982256</c:v>
                </c:pt>
                <c:pt idx="38">
                  <c:v>4321.20103982256</c:v>
                </c:pt>
                <c:pt idx="39">
                  <c:v>4321.20103982256</c:v>
                </c:pt>
                <c:pt idx="40">
                  <c:v>4321.20103982256</c:v>
                </c:pt>
                <c:pt idx="41">
                  <c:v>4321.20103982256</c:v>
                </c:pt>
                <c:pt idx="42">
                  <c:v>4321.20103982256</c:v>
                </c:pt>
                <c:pt idx="43">
                  <c:v>4321.20103982256</c:v>
                </c:pt>
                <c:pt idx="44">
                  <c:v>4321.20103982256</c:v>
                </c:pt>
                <c:pt idx="45">
                  <c:v>4321.20103982256</c:v>
                </c:pt>
                <c:pt idx="46">
                  <c:v>4321.20103982256</c:v>
                </c:pt>
                <c:pt idx="47">
                  <c:v>4321.20103982256</c:v>
                </c:pt>
                <c:pt idx="48">
                  <c:v>4321.20103982256</c:v>
                </c:pt>
                <c:pt idx="49">
                  <c:v>4321.20103982256</c:v>
                </c:pt>
                <c:pt idx="50">
                  <c:v>2013.333333333333</c:v>
                </c:pt>
                <c:pt idx="51">
                  <c:v>2013.333333333333</c:v>
                </c:pt>
                <c:pt idx="52">
                  <c:v>2013.333333333333</c:v>
                </c:pt>
                <c:pt idx="53">
                  <c:v>2013.333333333333</c:v>
                </c:pt>
                <c:pt idx="54">
                  <c:v>2013.333333333333</c:v>
                </c:pt>
                <c:pt idx="55">
                  <c:v>2013.333333333333</c:v>
                </c:pt>
                <c:pt idx="56">
                  <c:v>2013.333333333333</c:v>
                </c:pt>
                <c:pt idx="57">
                  <c:v>2013.333333333333</c:v>
                </c:pt>
                <c:pt idx="58">
                  <c:v>2013.333333333333</c:v>
                </c:pt>
                <c:pt idx="59">
                  <c:v>2013.333333333333</c:v>
                </c:pt>
                <c:pt idx="60">
                  <c:v>2013.333333333333</c:v>
                </c:pt>
                <c:pt idx="61">
                  <c:v>2013.333333333333</c:v>
                </c:pt>
                <c:pt idx="62">
                  <c:v>2013.333333333333</c:v>
                </c:pt>
                <c:pt idx="63">
                  <c:v>2013.333333333333</c:v>
                </c:pt>
                <c:pt idx="64">
                  <c:v>2013.333333333333</c:v>
                </c:pt>
                <c:pt idx="65">
                  <c:v>2013.333333333333</c:v>
                </c:pt>
                <c:pt idx="66">
                  <c:v>2013.333333333333</c:v>
                </c:pt>
                <c:pt idx="67">
                  <c:v>2013.333333333333</c:v>
                </c:pt>
                <c:pt idx="68">
                  <c:v>2013.333333333333</c:v>
                </c:pt>
                <c:pt idx="69">
                  <c:v>2013.333333333333</c:v>
                </c:pt>
                <c:pt idx="70">
                  <c:v>2013.333333333333</c:v>
                </c:pt>
                <c:pt idx="71">
                  <c:v>2013.333333333333</c:v>
                </c:pt>
                <c:pt idx="72">
                  <c:v>2013.333333333333</c:v>
                </c:pt>
                <c:pt idx="73">
                  <c:v>2013.333333333333</c:v>
                </c:pt>
                <c:pt idx="74">
                  <c:v>2013.333333333333</c:v>
                </c:pt>
                <c:pt idx="75">
                  <c:v>2013.333333333333</c:v>
                </c:pt>
                <c:pt idx="76">
                  <c:v>2013.333333333333</c:v>
                </c:pt>
                <c:pt idx="77">
                  <c:v>2013.333333333333</c:v>
                </c:pt>
                <c:pt idx="78">
                  <c:v>2013.333333333333</c:v>
                </c:pt>
                <c:pt idx="79">
                  <c:v>2013.333333333333</c:v>
                </c:pt>
                <c:pt idx="80">
                  <c:v>48457.14285714285</c:v>
                </c:pt>
                <c:pt idx="81">
                  <c:v>48457.14285714285</c:v>
                </c:pt>
                <c:pt idx="82">
                  <c:v>48457.14285714285</c:v>
                </c:pt>
                <c:pt idx="83">
                  <c:v>48457.14285714285</c:v>
                </c:pt>
                <c:pt idx="84">
                  <c:v>48457.14285714285</c:v>
                </c:pt>
                <c:pt idx="85">
                  <c:v>48457.14285714285</c:v>
                </c:pt>
                <c:pt idx="86">
                  <c:v>48457.14285714285</c:v>
                </c:pt>
                <c:pt idx="87">
                  <c:v>48457.14285714285</c:v>
                </c:pt>
                <c:pt idx="88">
                  <c:v>48457.14285714285</c:v>
                </c:pt>
                <c:pt idx="89">
                  <c:v>48457.14285714285</c:v>
                </c:pt>
                <c:pt idx="90">
                  <c:v>48457.14285714285</c:v>
                </c:pt>
                <c:pt idx="91">
                  <c:v>48457.14285714285</c:v>
                </c:pt>
                <c:pt idx="92">
                  <c:v>48457.14285714285</c:v>
                </c:pt>
                <c:pt idx="93">
                  <c:v>48457.14285714285</c:v>
                </c:pt>
                <c:pt idx="94">
                  <c:v>48457.14285714285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22925.71428571428</c:v>
                </c:pt>
                <c:pt idx="81">
                  <c:v>22925.71428571428</c:v>
                </c:pt>
                <c:pt idx="82">
                  <c:v>22925.71428571428</c:v>
                </c:pt>
                <c:pt idx="83">
                  <c:v>22925.71428571428</c:v>
                </c:pt>
                <c:pt idx="84">
                  <c:v>22925.71428571428</c:v>
                </c:pt>
                <c:pt idx="85">
                  <c:v>22925.71428571428</c:v>
                </c:pt>
                <c:pt idx="86">
                  <c:v>22925.71428571428</c:v>
                </c:pt>
                <c:pt idx="87">
                  <c:v>22925.71428571428</c:v>
                </c:pt>
                <c:pt idx="88">
                  <c:v>22925.71428571428</c:v>
                </c:pt>
                <c:pt idx="89">
                  <c:v>22925.71428571428</c:v>
                </c:pt>
                <c:pt idx="90">
                  <c:v>22925.71428571428</c:v>
                </c:pt>
                <c:pt idx="91">
                  <c:v>22925.71428571428</c:v>
                </c:pt>
                <c:pt idx="92">
                  <c:v>22925.71428571428</c:v>
                </c:pt>
                <c:pt idx="93">
                  <c:v>22925.71428571428</c:v>
                </c:pt>
                <c:pt idx="94">
                  <c:v>22925.71428571428</c:v>
                </c:pt>
                <c:pt idx="95">
                  <c:v>125485.7142857143</c:v>
                </c:pt>
                <c:pt idx="96">
                  <c:v>125485.7142857143</c:v>
                </c:pt>
                <c:pt idx="97">
                  <c:v>125485.7142857143</c:v>
                </c:pt>
                <c:pt idx="98">
                  <c:v>125485.7142857143</c:v>
                </c:pt>
                <c:pt idx="99">
                  <c:v>125485.7142857143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1280.0</c:v>
                </c:pt>
                <c:pt idx="1">
                  <c:v>1280.0</c:v>
                </c:pt>
                <c:pt idx="2">
                  <c:v>1280.0</c:v>
                </c:pt>
                <c:pt idx="3">
                  <c:v>1280.0</c:v>
                </c:pt>
                <c:pt idx="4">
                  <c:v>1280.0</c:v>
                </c:pt>
                <c:pt idx="5">
                  <c:v>1280.0</c:v>
                </c:pt>
                <c:pt idx="6">
                  <c:v>1280.0</c:v>
                </c:pt>
                <c:pt idx="7">
                  <c:v>1280.0</c:v>
                </c:pt>
                <c:pt idx="8">
                  <c:v>1280.0</c:v>
                </c:pt>
                <c:pt idx="9">
                  <c:v>1280.0</c:v>
                </c:pt>
                <c:pt idx="10">
                  <c:v>1280.0</c:v>
                </c:pt>
                <c:pt idx="11">
                  <c:v>1280.0</c:v>
                </c:pt>
                <c:pt idx="12">
                  <c:v>1280.0</c:v>
                </c:pt>
                <c:pt idx="13">
                  <c:v>1280.0</c:v>
                </c:pt>
                <c:pt idx="14">
                  <c:v>1280.0</c:v>
                </c:pt>
                <c:pt idx="15">
                  <c:v>1280.0</c:v>
                </c:pt>
                <c:pt idx="16">
                  <c:v>1280.0</c:v>
                </c:pt>
                <c:pt idx="17">
                  <c:v>1280.0</c:v>
                </c:pt>
                <c:pt idx="18">
                  <c:v>1280.0</c:v>
                </c:pt>
                <c:pt idx="19">
                  <c:v>1280.0</c:v>
                </c:pt>
                <c:pt idx="20">
                  <c:v>1280.0</c:v>
                </c:pt>
                <c:pt idx="21">
                  <c:v>1280.0</c:v>
                </c:pt>
                <c:pt idx="22">
                  <c:v>1280.0</c:v>
                </c:pt>
                <c:pt idx="23">
                  <c:v>1280.0</c:v>
                </c:pt>
                <c:pt idx="24">
                  <c:v>1280.0</c:v>
                </c:pt>
                <c:pt idx="25">
                  <c:v>1280.0</c:v>
                </c:pt>
                <c:pt idx="26">
                  <c:v>1280.0</c:v>
                </c:pt>
                <c:pt idx="27">
                  <c:v>1280.0</c:v>
                </c:pt>
                <c:pt idx="28">
                  <c:v>1280.0</c:v>
                </c:pt>
                <c:pt idx="29">
                  <c:v>1280.0</c:v>
                </c:pt>
                <c:pt idx="30">
                  <c:v>1280.0</c:v>
                </c:pt>
                <c:pt idx="31">
                  <c:v>1280.0</c:v>
                </c:pt>
                <c:pt idx="32">
                  <c:v>1280.0</c:v>
                </c:pt>
                <c:pt idx="33">
                  <c:v>1280.0</c:v>
                </c:pt>
                <c:pt idx="34">
                  <c:v>1280.0</c:v>
                </c:pt>
                <c:pt idx="35">
                  <c:v>1280.0</c:v>
                </c:pt>
                <c:pt idx="36">
                  <c:v>1280.0</c:v>
                </c:pt>
                <c:pt idx="37">
                  <c:v>1280.0</c:v>
                </c:pt>
                <c:pt idx="38">
                  <c:v>1280.0</c:v>
                </c:pt>
                <c:pt idx="39">
                  <c:v>1280.0</c:v>
                </c:pt>
                <c:pt idx="40">
                  <c:v>1280.0</c:v>
                </c:pt>
                <c:pt idx="41">
                  <c:v>1280.0</c:v>
                </c:pt>
                <c:pt idx="42">
                  <c:v>1280.0</c:v>
                </c:pt>
                <c:pt idx="43">
                  <c:v>1280.0</c:v>
                </c:pt>
                <c:pt idx="44">
                  <c:v>1280.0</c:v>
                </c:pt>
                <c:pt idx="45">
                  <c:v>1280.0</c:v>
                </c:pt>
                <c:pt idx="46">
                  <c:v>1280.0</c:v>
                </c:pt>
                <c:pt idx="47">
                  <c:v>1280.0</c:v>
                </c:pt>
                <c:pt idx="48">
                  <c:v>1280.0</c:v>
                </c:pt>
                <c:pt idx="49">
                  <c:v>1280.0</c:v>
                </c:pt>
                <c:pt idx="50">
                  <c:v>933.3333333333333</c:v>
                </c:pt>
                <c:pt idx="51">
                  <c:v>933.3333333333333</c:v>
                </c:pt>
                <c:pt idx="52">
                  <c:v>933.3333333333333</c:v>
                </c:pt>
                <c:pt idx="53">
                  <c:v>933.3333333333333</c:v>
                </c:pt>
                <c:pt idx="54">
                  <c:v>933.3333333333333</c:v>
                </c:pt>
                <c:pt idx="55">
                  <c:v>933.3333333333333</c:v>
                </c:pt>
                <c:pt idx="56">
                  <c:v>933.3333333333333</c:v>
                </c:pt>
                <c:pt idx="57">
                  <c:v>933.3333333333333</c:v>
                </c:pt>
                <c:pt idx="58">
                  <c:v>933.3333333333333</c:v>
                </c:pt>
                <c:pt idx="59">
                  <c:v>933.3333333333333</c:v>
                </c:pt>
                <c:pt idx="60">
                  <c:v>933.3333333333333</c:v>
                </c:pt>
                <c:pt idx="61">
                  <c:v>933.3333333333333</c:v>
                </c:pt>
                <c:pt idx="62">
                  <c:v>933.3333333333333</c:v>
                </c:pt>
                <c:pt idx="63">
                  <c:v>933.3333333333333</c:v>
                </c:pt>
                <c:pt idx="64">
                  <c:v>933.3333333333333</c:v>
                </c:pt>
                <c:pt idx="65">
                  <c:v>933.3333333333333</c:v>
                </c:pt>
                <c:pt idx="66">
                  <c:v>933.3333333333333</c:v>
                </c:pt>
                <c:pt idx="67">
                  <c:v>933.3333333333333</c:v>
                </c:pt>
                <c:pt idx="68">
                  <c:v>933.3333333333333</c:v>
                </c:pt>
                <c:pt idx="69">
                  <c:v>933.3333333333333</c:v>
                </c:pt>
                <c:pt idx="70">
                  <c:v>933.3333333333333</c:v>
                </c:pt>
                <c:pt idx="71">
                  <c:v>933.3333333333333</c:v>
                </c:pt>
                <c:pt idx="72">
                  <c:v>933.3333333333333</c:v>
                </c:pt>
                <c:pt idx="73">
                  <c:v>933.3333333333333</c:v>
                </c:pt>
                <c:pt idx="74">
                  <c:v>933.3333333333333</c:v>
                </c:pt>
                <c:pt idx="75">
                  <c:v>933.3333333333333</c:v>
                </c:pt>
                <c:pt idx="76">
                  <c:v>933.3333333333333</c:v>
                </c:pt>
                <c:pt idx="77">
                  <c:v>933.3333333333333</c:v>
                </c:pt>
                <c:pt idx="78">
                  <c:v>933.3333333333333</c:v>
                </c:pt>
                <c:pt idx="79">
                  <c:v>933.3333333333333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49542.85714285714</c:v>
                </c:pt>
                <c:pt idx="96">
                  <c:v>49542.85714285714</c:v>
                </c:pt>
                <c:pt idx="97">
                  <c:v>49542.85714285714</c:v>
                </c:pt>
                <c:pt idx="98">
                  <c:v>49542.85714285714</c:v>
                </c:pt>
                <c:pt idx="99">
                  <c:v>49542.85714285714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2066.400816139967</c:v>
                </c:pt>
                <c:pt idx="1">
                  <c:v>2066.400816139967</c:v>
                </c:pt>
                <c:pt idx="2">
                  <c:v>2066.400816139967</c:v>
                </c:pt>
                <c:pt idx="3">
                  <c:v>2066.400816139967</c:v>
                </c:pt>
                <c:pt idx="4">
                  <c:v>2066.400816139967</c:v>
                </c:pt>
                <c:pt idx="5">
                  <c:v>2066.400816139967</c:v>
                </c:pt>
                <c:pt idx="6">
                  <c:v>2066.400816139967</c:v>
                </c:pt>
                <c:pt idx="7">
                  <c:v>2066.400816139967</c:v>
                </c:pt>
                <c:pt idx="8">
                  <c:v>2066.400816139967</c:v>
                </c:pt>
                <c:pt idx="9">
                  <c:v>2066.400816139967</c:v>
                </c:pt>
                <c:pt idx="10">
                  <c:v>2066.400816139967</c:v>
                </c:pt>
                <c:pt idx="11">
                  <c:v>2066.400816139967</c:v>
                </c:pt>
                <c:pt idx="12">
                  <c:v>2066.400816139967</c:v>
                </c:pt>
                <c:pt idx="13">
                  <c:v>2066.400816139967</c:v>
                </c:pt>
                <c:pt idx="14">
                  <c:v>2066.400816139967</c:v>
                </c:pt>
                <c:pt idx="15">
                  <c:v>2066.400816139967</c:v>
                </c:pt>
                <c:pt idx="16">
                  <c:v>2066.400816139967</c:v>
                </c:pt>
                <c:pt idx="17">
                  <c:v>2066.400816139967</c:v>
                </c:pt>
                <c:pt idx="18">
                  <c:v>2066.400816139967</c:v>
                </c:pt>
                <c:pt idx="19">
                  <c:v>2066.400816139967</c:v>
                </c:pt>
                <c:pt idx="20">
                  <c:v>2066.400816139967</c:v>
                </c:pt>
                <c:pt idx="21">
                  <c:v>2066.400816139967</c:v>
                </c:pt>
                <c:pt idx="22">
                  <c:v>2066.400816139967</c:v>
                </c:pt>
                <c:pt idx="23">
                  <c:v>2066.400816139967</c:v>
                </c:pt>
                <c:pt idx="24">
                  <c:v>2066.400816139967</c:v>
                </c:pt>
                <c:pt idx="25">
                  <c:v>2066.400816139967</c:v>
                </c:pt>
                <c:pt idx="26">
                  <c:v>2066.400816139967</c:v>
                </c:pt>
                <c:pt idx="27">
                  <c:v>2066.400816139967</c:v>
                </c:pt>
                <c:pt idx="28">
                  <c:v>2066.400816139967</c:v>
                </c:pt>
                <c:pt idx="29">
                  <c:v>2066.400816139967</c:v>
                </c:pt>
                <c:pt idx="30">
                  <c:v>2066.400816139967</c:v>
                </c:pt>
                <c:pt idx="31">
                  <c:v>2066.400816139967</c:v>
                </c:pt>
                <c:pt idx="32">
                  <c:v>2066.400816139967</c:v>
                </c:pt>
                <c:pt idx="33">
                  <c:v>2066.400816139967</c:v>
                </c:pt>
                <c:pt idx="34">
                  <c:v>2066.400816139967</c:v>
                </c:pt>
                <c:pt idx="35">
                  <c:v>2066.400816139967</c:v>
                </c:pt>
                <c:pt idx="36">
                  <c:v>2066.400816139967</c:v>
                </c:pt>
                <c:pt idx="37">
                  <c:v>2066.400816139967</c:v>
                </c:pt>
                <c:pt idx="38">
                  <c:v>2066.400816139967</c:v>
                </c:pt>
                <c:pt idx="39">
                  <c:v>2066.400816139967</c:v>
                </c:pt>
                <c:pt idx="40">
                  <c:v>2066.400816139967</c:v>
                </c:pt>
                <c:pt idx="41">
                  <c:v>2066.400816139967</c:v>
                </c:pt>
                <c:pt idx="42">
                  <c:v>2066.400816139967</c:v>
                </c:pt>
                <c:pt idx="43">
                  <c:v>2066.400816139967</c:v>
                </c:pt>
                <c:pt idx="44">
                  <c:v>2066.400816139967</c:v>
                </c:pt>
                <c:pt idx="45">
                  <c:v>2066.400816139967</c:v>
                </c:pt>
                <c:pt idx="46">
                  <c:v>2066.400816139967</c:v>
                </c:pt>
                <c:pt idx="47">
                  <c:v>2066.400816139967</c:v>
                </c:pt>
                <c:pt idx="48">
                  <c:v>2066.400816139967</c:v>
                </c:pt>
                <c:pt idx="49">
                  <c:v>2066.400816139967</c:v>
                </c:pt>
                <c:pt idx="50">
                  <c:v>2107.012648281027</c:v>
                </c:pt>
                <c:pt idx="51">
                  <c:v>2107.012648281027</c:v>
                </c:pt>
                <c:pt idx="52">
                  <c:v>2107.012648281027</c:v>
                </c:pt>
                <c:pt idx="53">
                  <c:v>2107.012648281027</c:v>
                </c:pt>
                <c:pt idx="54">
                  <c:v>2107.012648281027</c:v>
                </c:pt>
                <c:pt idx="55">
                  <c:v>2107.012648281027</c:v>
                </c:pt>
                <c:pt idx="56">
                  <c:v>2107.012648281027</c:v>
                </c:pt>
                <c:pt idx="57">
                  <c:v>2107.012648281027</c:v>
                </c:pt>
                <c:pt idx="58">
                  <c:v>2107.012648281027</c:v>
                </c:pt>
                <c:pt idx="59">
                  <c:v>2107.012648281027</c:v>
                </c:pt>
                <c:pt idx="60">
                  <c:v>2107.012648281027</c:v>
                </c:pt>
                <c:pt idx="61">
                  <c:v>2107.012648281027</c:v>
                </c:pt>
                <c:pt idx="62">
                  <c:v>2107.012648281027</c:v>
                </c:pt>
                <c:pt idx="63">
                  <c:v>2107.012648281027</c:v>
                </c:pt>
                <c:pt idx="64">
                  <c:v>2107.012648281027</c:v>
                </c:pt>
                <c:pt idx="65">
                  <c:v>2107.012648281027</c:v>
                </c:pt>
                <c:pt idx="66">
                  <c:v>2107.012648281027</c:v>
                </c:pt>
                <c:pt idx="67">
                  <c:v>2107.012648281027</c:v>
                </c:pt>
                <c:pt idx="68">
                  <c:v>2107.012648281027</c:v>
                </c:pt>
                <c:pt idx="69">
                  <c:v>2107.012648281027</c:v>
                </c:pt>
                <c:pt idx="70">
                  <c:v>2107.012648281027</c:v>
                </c:pt>
                <c:pt idx="71">
                  <c:v>2107.012648281027</c:v>
                </c:pt>
                <c:pt idx="72">
                  <c:v>2107.012648281027</c:v>
                </c:pt>
                <c:pt idx="73">
                  <c:v>2107.012648281027</c:v>
                </c:pt>
                <c:pt idx="74">
                  <c:v>2107.012648281027</c:v>
                </c:pt>
                <c:pt idx="75">
                  <c:v>2107.012648281027</c:v>
                </c:pt>
                <c:pt idx="76">
                  <c:v>2107.012648281027</c:v>
                </c:pt>
                <c:pt idx="77">
                  <c:v>2107.012648281027</c:v>
                </c:pt>
                <c:pt idx="78">
                  <c:v>2107.012648281027</c:v>
                </c:pt>
                <c:pt idx="79">
                  <c:v>2107.012648281027</c:v>
                </c:pt>
                <c:pt idx="80">
                  <c:v>1875.204037054929</c:v>
                </c:pt>
                <c:pt idx="81">
                  <c:v>1875.204037054929</c:v>
                </c:pt>
                <c:pt idx="82">
                  <c:v>1875.204037054929</c:v>
                </c:pt>
                <c:pt idx="83">
                  <c:v>1875.204037054929</c:v>
                </c:pt>
                <c:pt idx="84">
                  <c:v>1875.204037054929</c:v>
                </c:pt>
                <c:pt idx="85">
                  <c:v>1875.204037054929</c:v>
                </c:pt>
                <c:pt idx="86">
                  <c:v>1875.204037054929</c:v>
                </c:pt>
                <c:pt idx="87">
                  <c:v>1875.204037054929</c:v>
                </c:pt>
                <c:pt idx="88">
                  <c:v>1875.204037054929</c:v>
                </c:pt>
                <c:pt idx="89">
                  <c:v>1875.204037054929</c:v>
                </c:pt>
                <c:pt idx="90">
                  <c:v>1875.204037054929</c:v>
                </c:pt>
                <c:pt idx="91">
                  <c:v>1875.204037054929</c:v>
                </c:pt>
                <c:pt idx="92">
                  <c:v>1875.204037054929</c:v>
                </c:pt>
                <c:pt idx="93">
                  <c:v>1875.204037054929</c:v>
                </c:pt>
                <c:pt idx="94">
                  <c:v>1875.204037054929</c:v>
                </c:pt>
                <c:pt idx="95">
                  <c:v>328.2894282675842</c:v>
                </c:pt>
                <c:pt idx="96">
                  <c:v>328.2894282675842</c:v>
                </c:pt>
                <c:pt idx="97">
                  <c:v>328.2894282675842</c:v>
                </c:pt>
                <c:pt idx="98">
                  <c:v>328.2894282675842</c:v>
                </c:pt>
                <c:pt idx="99">
                  <c:v>328.2894282675842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19168.0</c:v>
                </c:pt>
                <c:pt idx="1">
                  <c:v>19168.0</c:v>
                </c:pt>
                <c:pt idx="2">
                  <c:v>19168.0</c:v>
                </c:pt>
                <c:pt idx="3">
                  <c:v>19168.0</c:v>
                </c:pt>
                <c:pt idx="4">
                  <c:v>19168.0</c:v>
                </c:pt>
                <c:pt idx="5">
                  <c:v>19168.0</c:v>
                </c:pt>
                <c:pt idx="6">
                  <c:v>19168.0</c:v>
                </c:pt>
                <c:pt idx="7">
                  <c:v>19168.0</c:v>
                </c:pt>
                <c:pt idx="8">
                  <c:v>19168.0</c:v>
                </c:pt>
                <c:pt idx="9">
                  <c:v>19168.0</c:v>
                </c:pt>
                <c:pt idx="10">
                  <c:v>19168.0</c:v>
                </c:pt>
                <c:pt idx="11">
                  <c:v>19168.0</c:v>
                </c:pt>
                <c:pt idx="12">
                  <c:v>19168.0</c:v>
                </c:pt>
                <c:pt idx="13">
                  <c:v>19168.0</c:v>
                </c:pt>
                <c:pt idx="14">
                  <c:v>19168.0</c:v>
                </c:pt>
                <c:pt idx="15">
                  <c:v>19168.0</c:v>
                </c:pt>
                <c:pt idx="16">
                  <c:v>19168.0</c:v>
                </c:pt>
                <c:pt idx="17">
                  <c:v>19168.0</c:v>
                </c:pt>
                <c:pt idx="18">
                  <c:v>19168.0</c:v>
                </c:pt>
                <c:pt idx="19">
                  <c:v>19168.0</c:v>
                </c:pt>
                <c:pt idx="20">
                  <c:v>19168.0</c:v>
                </c:pt>
                <c:pt idx="21">
                  <c:v>19168.0</c:v>
                </c:pt>
                <c:pt idx="22">
                  <c:v>19168.0</c:v>
                </c:pt>
                <c:pt idx="23">
                  <c:v>19168.0</c:v>
                </c:pt>
                <c:pt idx="24">
                  <c:v>19168.0</c:v>
                </c:pt>
                <c:pt idx="25">
                  <c:v>19168.0</c:v>
                </c:pt>
                <c:pt idx="26">
                  <c:v>19168.0</c:v>
                </c:pt>
                <c:pt idx="27">
                  <c:v>19168.0</c:v>
                </c:pt>
                <c:pt idx="28">
                  <c:v>19168.0</c:v>
                </c:pt>
                <c:pt idx="29">
                  <c:v>19168.0</c:v>
                </c:pt>
                <c:pt idx="30">
                  <c:v>19168.0</c:v>
                </c:pt>
                <c:pt idx="31">
                  <c:v>19168.0</c:v>
                </c:pt>
                <c:pt idx="32">
                  <c:v>19168.0</c:v>
                </c:pt>
                <c:pt idx="33">
                  <c:v>19168.0</c:v>
                </c:pt>
                <c:pt idx="34">
                  <c:v>19168.0</c:v>
                </c:pt>
                <c:pt idx="35">
                  <c:v>19168.0</c:v>
                </c:pt>
                <c:pt idx="36">
                  <c:v>19168.0</c:v>
                </c:pt>
                <c:pt idx="37">
                  <c:v>19168.0</c:v>
                </c:pt>
                <c:pt idx="38">
                  <c:v>19168.0</c:v>
                </c:pt>
                <c:pt idx="39">
                  <c:v>19168.0</c:v>
                </c:pt>
                <c:pt idx="40">
                  <c:v>19168.0</c:v>
                </c:pt>
                <c:pt idx="41">
                  <c:v>19168.0</c:v>
                </c:pt>
                <c:pt idx="42">
                  <c:v>19168.0</c:v>
                </c:pt>
                <c:pt idx="43">
                  <c:v>19168.0</c:v>
                </c:pt>
                <c:pt idx="44">
                  <c:v>19168.0</c:v>
                </c:pt>
                <c:pt idx="45">
                  <c:v>19168.0</c:v>
                </c:pt>
                <c:pt idx="46">
                  <c:v>19168.0</c:v>
                </c:pt>
                <c:pt idx="47">
                  <c:v>19168.0</c:v>
                </c:pt>
                <c:pt idx="48">
                  <c:v>19168.0</c:v>
                </c:pt>
                <c:pt idx="49">
                  <c:v>19168.0</c:v>
                </c:pt>
                <c:pt idx="50">
                  <c:v>25414.0</c:v>
                </c:pt>
                <c:pt idx="51">
                  <c:v>25414.0</c:v>
                </c:pt>
                <c:pt idx="52">
                  <c:v>25414.0</c:v>
                </c:pt>
                <c:pt idx="53">
                  <c:v>25414.0</c:v>
                </c:pt>
                <c:pt idx="54">
                  <c:v>25414.0</c:v>
                </c:pt>
                <c:pt idx="55">
                  <c:v>25414.0</c:v>
                </c:pt>
                <c:pt idx="56">
                  <c:v>25414.0</c:v>
                </c:pt>
                <c:pt idx="57">
                  <c:v>25414.0</c:v>
                </c:pt>
                <c:pt idx="58">
                  <c:v>25414.0</c:v>
                </c:pt>
                <c:pt idx="59">
                  <c:v>25414.0</c:v>
                </c:pt>
                <c:pt idx="60">
                  <c:v>25414.0</c:v>
                </c:pt>
                <c:pt idx="61">
                  <c:v>25414.0</c:v>
                </c:pt>
                <c:pt idx="62">
                  <c:v>25414.0</c:v>
                </c:pt>
                <c:pt idx="63">
                  <c:v>25414.0</c:v>
                </c:pt>
                <c:pt idx="64">
                  <c:v>25414.0</c:v>
                </c:pt>
                <c:pt idx="65">
                  <c:v>25414.0</c:v>
                </c:pt>
                <c:pt idx="66">
                  <c:v>25414.0</c:v>
                </c:pt>
                <c:pt idx="67">
                  <c:v>25414.0</c:v>
                </c:pt>
                <c:pt idx="68">
                  <c:v>25414.0</c:v>
                </c:pt>
                <c:pt idx="69">
                  <c:v>25414.0</c:v>
                </c:pt>
                <c:pt idx="70">
                  <c:v>25414.0</c:v>
                </c:pt>
                <c:pt idx="71">
                  <c:v>25414.0</c:v>
                </c:pt>
                <c:pt idx="72">
                  <c:v>25414.0</c:v>
                </c:pt>
                <c:pt idx="73">
                  <c:v>25414.0</c:v>
                </c:pt>
                <c:pt idx="74">
                  <c:v>25414.0</c:v>
                </c:pt>
                <c:pt idx="75">
                  <c:v>25414.0</c:v>
                </c:pt>
                <c:pt idx="76">
                  <c:v>25414.0</c:v>
                </c:pt>
                <c:pt idx="77">
                  <c:v>25414.0</c:v>
                </c:pt>
                <c:pt idx="78">
                  <c:v>25414.0</c:v>
                </c:pt>
                <c:pt idx="79">
                  <c:v>25414.0</c:v>
                </c:pt>
                <c:pt idx="80">
                  <c:v>7593.142857142856</c:v>
                </c:pt>
                <c:pt idx="81">
                  <c:v>7593.142857142856</c:v>
                </c:pt>
                <c:pt idx="82">
                  <c:v>7593.142857142856</c:v>
                </c:pt>
                <c:pt idx="83">
                  <c:v>7593.142857142856</c:v>
                </c:pt>
                <c:pt idx="84">
                  <c:v>7593.142857142856</c:v>
                </c:pt>
                <c:pt idx="85">
                  <c:v>7593.142857142856</c:v>
                </c:pt>
                <c:pt idx="86">
                  <c:v>7593.142857142856</c:v>
                </c:pt>
                <c:pt idx="87">
                  <c:v>7593.142857142856</c:v>
                </c:pt>
                <c:pt idx="88">
                  <c:v>7593.142857142856</c:v>
                </c:pt>
                <c:pt idx="89">
                  <c:v>7593.142857142856</c:v>
                </c:pt>
                <c:pt idx="90">
                  <c:v>7593.142857142856</c:v>
                </c:pt>
                <c:pt idx="91">
                  <c:v>7593.142857142856</c:v>
                </c:pt>
                <c:pt idx="92">
                  <c:v>7593.142857142856</c:v>
                </c:pt>
                <c:pt idx="93">
                  <c:v>7593.142857142856</c:v>
                </c:pt>
                <c:pt idx="94">
                  <c:v>7593.142857142856</c:v>
                </c:pt>
                <c:pt idx="95">
                  <c:v>9154.285714285714</c:v>
                </c:pt>
                <c:pt idx="96">
                  <c:v>9154.285714285714</c:v>
                </c:pt>
                <c:pt idx="97">
                  <c:v>9154.285714285714</c:v>
                </c:pt>
                <c:pt idx="98">
                  <c:v>9154.285714285714</c:v>
                </c:pt>
                <c:pt idx="99">
                  <c:v>9154.285714285714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283.3333333333333</c:v>
                </c:pt>
                <c:pt idx="51">
                  <c:v>283.3333333333333</c:v>
                </c:pt>
                <c:pt idx="52">
                  <c:v>283.3333333333333</c:v>
                </c:pt>
                <c:pt idx="53">
                  <c:v>283.3333333333333</c:v>
                </c:pt>
                <c:pt idx="54">
                  <c:v>283.3333333333333</c:v>
                </c:pt>
                <c:pt idx="55">
                  <c:v>283.3333333333333</c:v>
                </c:pt>
                <c:pt idx="56">
                  <c:v>283.3333333333333</c:v>
                </c:pt>
                <c:pt idx="57">
                  <c:v>283.3333333333333</c:v>
                </c:pt>
                <c:pt idx="58">
                  <c:v>283.3333333333333</c:v>
                </c:pt>
                <c:pt idx="59">
                  <c:v>283.3333333333333</c:v>
                </c:pt>
                <c:pt idx="60">
                  <c:v>283.3333333333333</c:v>
                </c:pt>
                <c:pt idx="61">
                  <c:v>283.3333333333333</c:v>
                </c:pt>
                <c:pt idx="62">
                  <c:v>283.3333333333333</c:v>
                </c:pt>
                <c:pt idx="63">
                  <c:v>283.3333333333333</c:v>
                </c:pt>
                <c:pt idx="64">
                  <c:v>283.3333333333333</c:v>
                </c:pt>
                <c:pt idx="65">
                  <c:v>283.3333333333333</c:v>
                </c:pt>
                <c:pt idx="66">
                  <c:v>283.3333333333333</c:v>
                </c:pt>
                <c:pt idx="67">
                  <c:v>283.3333333333333</c:v>
                </c:pt>
                <c:pt idx="68">
                  <c:v>283.3333333333333</c:v>
                </c:pt>
                <c:pt idx="69">
                  <c:v>283.3333333333333</c:v>
                </c:pt>
                <c:pt idx="70">
                  <c:v>283.3333333333333</c:v>
                </c:pt>
                <c:pt idx="71">
                  <c:v>283.3333333333333</c:v>
                </c:pt>
                <c:pt idx="72">
                  <c:v>283.3333333333333</c:v>
                </c:pt>
                <c:pt idx="73">
                  <c:v>283.3333333333333</c:v>
                </c:pt>
                <c:pt idx="74">
                  <c:v>283.3333333333333</c:v>
                </c:pt>
                <c:pt idx="75">
                  <c:v>283.3333333333333</c:v>
                </c:pt>
                <c:pt idx="76">
                  <c:v>283.3333333333333</c:v>
                </c:pt>
                <c:pt idx="77">
                  <c:v>283.3333333333333</c:v>
                </c:pt>
                <c:pt idx="78">
                  <c:v>283.3333333333333</c:v>
                </c:pt>
                <c:pt idx="79">
                  <c:v>283.3333333333333</c:v>
                </c:pt>
                <c:pt idx="80">
                  <c:v>5085.714285714285</c:v>
                </c:pt>
                <c:pt idx="81">
                  <c:v>5085.714285714285</c:v>
                </c:pt>
                <c:pt idx="82">
                  <c:v>5085.714285714285</c:v>
                </c:pt>
                <c:pt idx="83">
                  <c:v>5085.714285714285</c:v>
                </c:pt>
                <c:pt idx="84">
                  <c:v>5085.714285714285</c:v>
                </c:pt>
                <c:pt idx="85">
                  <c:v>5085.714285714285</c:v>
                </c:pt>
                <c:pt idx="86">
                  <c:v>5085.714285714285</c:v>
                </c:pt>
                <c:pt idx="87">
                  <c:v>5085.714285714285</c:v>
                </c:pt>
                <c:pt idx="88">
                  <c:v>5085.714285714285</c:v>
                </c:pt>
                <c:pt idx="89">
                  <c:v>5085.714285714285</c:v>
                </c:pt>
                <c:pt idx="90">
                  <c:v>5085.714285714285</c:v>
                </c:pt>
                <c:pt idx="91">
                  <c:v>5085.714285714285</c:v>
                </c:pt>
                <c:pt idx="92">
                  <c:v>5085.714285714285</c:v>
                </c:pt>
                <c:pt idx="93">
                  <c:v>5085.714285714285</c:v>
                </c:pt>
                <c:pt idx="94">
                  <c:v>5085.714285714285</c:v>
                </c:pt>
                <c:pt idx="95">
                  <c:v>18651.42857142857</c:v>
                </c:pt>
                <c:pt idx="96">
                  <c:v>18651.42857142857</c:v>
                </c:pt>
                <c:pt idx="97">
                  <c:v>18651.42857142857</c:v>
                </c:pt>
                <c:pt idx="98">
                  <c:v>18651.42857142857</c:v>
                </c:pt>
                <c:pt idx="99">
                  <c:v>18651.42857142857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451192"/>
        <c:axId val="-20670072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25222.65168125647</c:v>
                </c:pt>
                <c:pt idx="1">
                  <c:v>25222.65168125647</c:v>
                </c:pt>
                <c:pt idx="2">
                  <c:v>25222.65168125647</c:v>
                </c:pt>
                <c:pt idx="3">
                  <c:v>25222.65168125647</c:v>
                </c:pt>
                <c:pt idx="4">
                  <c:v>25222.65168125647</c:v>
                </c:pt>
                <c:pt idx="5">
                  <c:v>25222.65168125647</c:v>
                </c:pt>
                <c:pt idx="6">
                  <c:v>25222.65168125647</c:v>
                </c:pt>
                <c:pt idx="7">
                  <c:v>25222.65168125647</c:v>
                </c:pt>
                <c:pt idx="8">
                  <c:v>25222.65168125647</c:v>
                </c:pt>
                <c:pt idx="9">
                  <c:v>25222.65168125647</c:v>
                </c:pt>
                <c:pt idx="10">
                  <c:v>25222.65168125647</c:v>
                </c:pt>
                <c:pt idx="11">
                  <c:v>25222.65168125647</c:v>
                </c:pt>
                <c:pt idx="12">
                  <c:v>25222.65168125647</c:v>
                </c:pt>
                <c:pt idx="13">
                  <c:v>25222.65168125647</c:v>
                </c:pt>
                <c:pt idx="14">
                  <c:v>25222.65168125647</c:v>
                </c:pt>
                <c:pt idx="15">
                  <c:v>25222.65168125647</c:v>
                </c:pt>
                <c:pt idx="16">
                  <c:v>25222.65168125647</c:v>
                </c:pt>
                <c:pt idx="17">
                  <c:v>25222.65168125647</c:v>
                </c:pt>
                <c:pt idx="18">
                  <c:v>25222.65168125647</c:v>
                </c:pt>
                <c:pt idx="19">
                  <c:v>25222.65168125647</c:v>
                </c:pt>
                <c:pt idx="20">
                  <c:v>25222.65168125647</c:v>
                </c:pt>
                <c:pt idx="21">
                  <c:v>25222.65168125647</c:v>
                </c:pt>
                <c:pt idx="22">
                  <c:v>25222.65168125647</c:v>
                </c:pt>
                <c:pt idx="23">
                  <c:v>25222.65168125647</c:v>
                </c:pt>
                <c:pt idx="24">
                  <c:v>25222.65168125647</c:v>
                </c:pt>
                <c:pt idx="25">
                  <c:v>25222.65168125647</c:v>
                </c:pt>
                <c:pt idx="26">
                  <c:v>25222.65168125647</c:v>
                </c:pt>
                <c:pt idx="27">
                  <c:v>25222.65168125647</c:v>
                </c:pt>
                <c:pt idx="28">
                  <c:v>25222.65168125647</c:v>
                </c:pt>
                <c:pt idx="29">
                  <c:v>25222.65168125647</c:v>
                </c:pt>
                <c:pt idx="30">
                  <c:v>25222.65168125647</c:v>
                </c:pt>
                <c:pt idx="31">
                  <c:v>25222.65168125647</c:v>
                </c:pt>
                <c:pt idx="32">
                  <c:v>25222.65168125647</c:v>
                </c:pt>
                <c:pt idx="33">
                  <c:v>25222.65168125647</c:v>
                </c:pt>
                <c:pt idx="34">
                  <c:v>25222.65168125647</c:v>
                </c:pt>
                <c:pt idx="35">
                  <c:v>25222.65168125647</c:v>
                </c:pt>
                <c:pt idx="36">
                  <c:v>25222.65168125647</c:v>
                </c:pt>
                <c:pt idx="37">
                  <c:v>25222.65168125647</c:v>
                </c:pt>
                <c:pt idx="38">
                  <c:v>25222.65168125647</c:v>
                </c:pt>
                <c:pt idx="39">
                  <c:v>25222.65168125647</c:v>
                </c:pt>
                <c:pt idx="40">
                  <c:v>25222.65168125647</c:v>
                </c:pt>
                <c:pt idx="41">
                  <c:v>25222.65168125647</c:v>
                </c:pt>
                <c:pt idx="42">
                  <c:v>25222.65168125647</c:v>
                </c:pt>
                <c:pt idx="43">
                  <c:v>25222.65168125647</c:v>
                </c:pt>
                <c:pt idx="44">
                  <c:v>25222.65168125647</c:v>
                </c:pt>
                <c:pt idx="45">
                  <c:v>25222.65168125647</c:v>
                </c:pt>
                <c:pt idx="46">
                  <c:v>25222.65168125647</c:v>
                </c:pt>
                <c:pt idx="47">
                  <c:v>25222.65168125647</c:v>
                </c:pt>
                <c:pt idx="48">
                  <c:v>25222.65168125647</c:v>
                </c:pt>
                <c:pt idx="49">
                  <c:v>25222.65168125647</c:v>
                </c:pt>
                <c:pt idx="50">
                  <c:v>25222.65168125647</c:v>
                </c:pt>
                <c:pt idx="51">
                  <c:v>25222.65168125647</c:v>
                </c:pt>
                <c:pt idx="52">
                  <c:v>25222.65168125647</c:v>
                </c:pt>
                <c:pt idx="53">
                  <c:v>25222.65168125647</c:v>
                </c:pt>
                <c:pt idx="54">
                  <c:v>25222.65168125647</c:v>
                </c:pt>
                <c:pt idx="55">
                  <c:v>25222.65168125647</c:v>
                </c:pt>
                <c:pt idx="56">
                  <c:v>25222.65168125647</c:v>
                </c:pt>
                <c:pt idx="57">
                  <c:v>25222.65168125647</c:v>
                </c:pt>
                <c:pt idx="58">
                  <c:v>25222.65168125647</c:v>
                </c:pt>
                <c:pt idx="59">
                  <c:v>25222.65168125647</c:v>
                </c:pt>
                <c:pt idx="60">
                  <c:v>25222.65168125647</c:v>
                </c:pt>
                <c:pt idx="61">
                  <c:v>25222.65168125647</c:v>
                </c:pt>
                <c:pt idx="62">
                  <c:v>25222.65168125647</c:v>
                </c:pt>
                <c:pt idx="63">
                  <c:v>25222.65168125647</c:v>
                </c:pt>
                <c:pt idx="64">
                  <c:v>25222.65168125647</c:v>
                </c:pt>
                <c:pt idx="65">
                  <c:v>25222.65168125647</c:v>
                </c:pt>
                <c:pt idx="66">
                  <c:v>25222.65168125647</c:v>
                </c:pt>
                <c:pt idx="67">
                  <c:v>25222.65168125647</c:v>
                </c:pt>
                <c:pt idx="68">
                  <c:v>25222.65168125647</c:v>
                </c:pt>
                <c:pt idx="69">
                  <c:v>25222.65168125647</c:v>
                </c:pt>
                <c:pt idx="70">
                  <c:v>25222.65168125647</c:v>
                </c:pt>
                <c:pt idx="71">
                  <c:v>25222.65168125647</c:v>
                </c:pt>
                <c:pt idx="72">
                  <c:v>25222.65168125647</c:v>
                </c:pt>
                <c:pt idx="73">
                  <c:v>25222.65168125647</c:v>
                </c:pt>
                <c:pt idx="74">
                  <c:v>25222.65168125647</c:v>
                </c:pt>
                <c:pt idx="75">
                  <c:v>25222.65168125647</c:v>
                </c:pt>
                <c:pt idx="76">
                  <c:v>25222.65168125647</c:v>
                </c:pt>
                <c:pt idx="77">
                  <c:v>25222.65168125647</c:v>
                </c:pt>
                <c:pt idx="78">
                  <c:v>25222.65168125647</c:v>
                </c:pt>
                <c:pt idx="79">
                  <c:v>25222.65168125647</c:v>
                </c:pt>
                <c:pt idx="80">
                  <c:v>25222.65168125648</c:v>
                </c:pt>
                <c:pt idx="81">
                  <c:v>25222.65168125648</c:v>
                </c:pt>
                <c:pt idx="82">
                  <c:v>25222.65168125648</c:v>
                </c:pt>
                <c:pt idx="83">
                  <c:v>25222.65168125648</c:v>
                </c:pt>
                <c:pt idx="84">
                  <c:v>25222.65168125648</c:v>
                </c:pt>
                <c:pt idx="85">
                  <c:v>25222.65168125648</c:v>
                </c:pt>
                <c:pt idx="86">
                  <c:v>25222.65168125648</c:v>
                </c:pt>
                <c:pt idx="87">
                  <c:v>25222.65168125648</c:v>
                </c:pt>
                <c:pt idx="88">
                  <c:v>25222.65168125648</c:v>
                </c:pt>
                <c:pt idx="89">
                  <c:v>25222.65168125648</c:v>
                </c:pt>
                <c:pt idx="90">
                  <c:v>25222.65168125648</c:v>
                </c:pt>
                <c:pt idx="91">
                  <c:v>25222.65168125648</c:v>
                </c:pt>
                <c:pt idx="92">
                  <c:v>25222.65168125648</c:v>
                </c:pt>
                <c:pt idx="93">
                  <c:v>25222.65168125648</c:v>
                </c:pt>
                <c:pt idx="94">
                  <c:v>25222.65168125648</c:v>
                </c:pt>
                <c:pt idx="95">
                  <c:v>25221.88695467251</c:v>
                </c:pt>
                <c:pt idx="96">
                  <c:v>25221.88695467251</c:v>
                </c:pt>
                <c:pt idx="97">
                  <c:v>25221.88695467251</c:v>
                </c:pt>
                <c:pt idx="98">
                  <c:v>25221.88695467251</c:v>
                </c:pt>
                <c:pt idx="99">
                  <c:v>25221.88695467251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51192"/>
        <c:axId val="-20670072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35231.07170392913</c:v>
                </c:pt>
                <c:pt idx="13">
                  <c:v>35649.70151425592</c:v>
                </c:pt>
                <c:pt idx="14">
                  <c:v>36068.33132458272</c:v>
                </c:pt>
                <c:pt idx="15">
                  <c:v>36486.96113490951</c:v>
                </c:pt>
                <c:pt idx="16">
                  <c:v>36905.5909452363</c:v>
                </c:pt>
                <c:pt idx="17">
                  <c:v>37324.22075556309</c:v>
                </c:pt>
                <c:pt idx="18">
                  <c:v>37742.85056588987</c:v>
                </c:pt>
                <c:pt idx="19">
                  <c:v>38161.48037621666</c:v>
                </c:pt>
                <c:pt idx="20">
                  <c:v>38580.11018654345</c:v>
                </c:pt>
                <c:pt idx="21">
                  <c:v>38998.73999687024</c:v>
                </c:pt>
                <c:pt idx="22">
                  <c:v>39417.36980719703</c:v>
                </c:pt>
                <c:pt idx="23">
                  <c:v>39835.99961752383</c:v>
                </c:pt>
                <c:pt idx="24">
                  <c:v>40254.62942785062</c:v>
                </c:pt>
                <c:pt idx="25">
                  <c:v>40673.2592381774</c:v>
                </c:pt>
                <c:pt idx="26">
                  <c:v>41091.8890485042</c:v>
                </c:pt>
                <c:pt idx="27">
                  <c:v>41510.51885883098</c:v>
                </c:pt>
                <c:pt idx="28">
                  <c:v>41929.14866915777</c:v>
                </c:pt>
                <c:pt idx="29">
                  <c:v>42347.77847948456</c:v>
                </c:pt>
                <c:pt idx="30">
                  <c:v>42766.40828981136</c:v>
                </c:pt>
                <c:pt idx="31">
                  <c:v>43185.03810013815</c:v>
                </c:pt>
                <c:pt idx="32">
                  <c:v>43603.66791046494</c:v>
                </c:pt>
                <c:pt idx="33">
                  <c:v>44022.29772079173</c:v>
                </c:pt>
                <c:pt idx="34">
                  <c:v>44440.92753111852</c:v>
                </c:pt>
                <c:pt idx="35">
                  <c:v>44859.55734144531</c:v>
                </c:pt>
                <c:pt idx="36">
                  <c:v>45278.1871517721</c:v>
                </c:pt>
                <c:pt idx="37">
                  <c:v>45696.8169620989</c:v>
                </c:pt>
                <c:pt idx="38">
                  <c:v>46115.44677242567</c:v>
                </c:pt>
                <c:pt idx="39">
                  <c:v>46534.07658275247</c:v>
                </c:pt>
                <c:pt idx="40">
                  <c:v>46952.70639307926</c:v>
                </c:pt>
                <c:pt idx="41">
                  <c:v>47371.33620340604</c:v>
                </c:pt>
                <c:pt idx="42">
                  <c:v>47789.96601373284</c:v>
                </c:pt>
                <c:pt idx="43">
                  <c:v>48208.59582405963</c:v>
                </c:pt>
                <c:pt idx="44">
                  <c:v>48627.22563438642</c:v>
                </c:pt>
                <c:pt idx="45">
                  <c:v>49045.85544471321</c:v>
                </c:pt>
                <c:pt idx="46">
                  <c:v>49464.48525504</c:v>
                </c:pt>
                <c:pt idx="47">
                  <c:v>49883.11506536679</c:v>
                </c:pt>
                <c:pt idx="48">
                  <c:v>50301.74487569357</c:v>
                </c:pt>
                <c:pt idx="49">
                  <c:v>50720.37468602037</c:v>
                </c:pt>
                <c:pt idx="50">
                  <c:v>51139.00449634715</c:v>
                </c:pt>
                <c:pt idx="51">
                  <c:v>51557.63430667395</c:v>
                </c:pt>
                <c:pt idx="52">
                  <c:v>51976.26411700074</c:v>
                </c:pt>
                <c:pt idx="53">
                  <c:v>54884.26697289808</c:v>
                </c:pt>
                <c:pt idx="54">
                  <c:v>57792.26982879543</c:v>
                </c:pt>
                <c:pt idx="55">
                  <c:v>60700.27268469278</c:v>
                </c:pt>
                <c:pt idx="56">
                  <c:v>63608.27554059012</c:v>
                </c:pt>
                <c:pt idx="57">
                  <c:v>66516.27839648746</c:v>
                </c:pt>
                <c:pt idx="58">
                  <c:v>69424.2812523848</c:v>
                </c:pt>
                <c:pt idx="59">
                  <c:v>72332.28410828215</c:v>
                </c:pt>
                <c:pt idx="60">
                  <c:v>75240.2869641795</c:v>
                </c:pt>
                <c:pt idx="61">
                  <c:v>78148.28982007684</c:v>
                </c:pt>
                <c:pt idx="62">
                  <c:v>81056.29267597418</c:v>
                </c:pt>
                <c:pt idx="63">
                  <c:v>83964.29553187152</c:v>
                </c:pt>
                <c:pt idx="64">
                  <c:v>86872.29838776888</c:v>
                </c:pt>
                <c:pt idx="65">
                  <c:v>89780.30124366621</c:v>
                </c:pt>
                <c:pt idx="66">
                  <c:v>92688.30409956357</c:v>
                </c:pt>
                <c:pt idx="67">
                  <c:v>95596.30695546091</c:v>
                </c:pt>
                <c:pt idx="68">
                  <c:v>98504.30981135825</c:v>
                </c:pt>
                <c:pt idx="69">
                  <c:v>101412.3126672556</c:v>
                </c:pt>
                <c:pt idx="70">
                  <c:v>104320.3155231529</c:v>
                </c:pt>
                <c:pt idx="71">
                  <c:v>107228.3183790503</c:v>
                </c:pt>
                <c:pt idx="72">
                  <c:v>110136.3212349476</c:v>
                </c:pt>
                <c:pt idx="73">
                  <c:v>113044.324090845</c:v>
                </c:pt>
                <c:pt idx="74">
                  <c:v>115952.3269467423</c:v>
                </c:pt>
                <c:pt idx="75">
                  <c:v>124028.93992919</c:v>
                </c:pt>
                <c:pt idx="76">
                  <c:v>137274.1630381879</c:v>
                </c:pt>
                <c:pt idx="77">
                  <c:v>150519.3861471858</c:v>
                </c:pt>
                <c:pt idx="78">
                  <c:v>163764.6092561838</c:v>
                </c:pt>
                <c:pt idx="79">
                  <c:v>177009.8323651817</c:v>
                </c:pt>
                <c:pt idx="80">
                  <c:v>190255.0554741797</c:v>
                </c:pt>
                <c:pt idx="81">
                  <c:v>203500.2785831776</c:v>
                </c:pt>
                <c:pt idx="82">
                  <c:v>216745.5016921755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51192"/>
        <c:axId val="-2067007288"/>
      </c:scatterChart>
      <c:catAx>
        <c:axId val="2048451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007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7007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8451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1331.074035437707</c:v>
                </c:pt>
                <c:pt idx="1">
                  <c:v>1331.074035437707</c:v>
                </c:pt>
                <c:pt idx="2">
                  <c:v>1331.074035437707</c:v>
                </c:pt>
                <c:pt idx="3">
                  <c:v>1331.074035437707</c:v>
                </c:pt>
                <c:pt idx="4">
                  <c:v>1331.074035437707</c:v>
                </c:pt>
                <c:pt idx="5">
                  <c:v>1331.074035437707</c:v>
                </c:pt>
                <c:pt idx="6">
                  <c:v>1331.074035437707</c:v>
                </c:pt>
                <c:pt idx="7">
                  <c:v>1331.074035437707</c:v>
                </c:pt>
                <c:pt idx="8">
                  <c:v>1331.074035437707</c:v>
                </c:pt>
                <c:pt idx="9">
                  <c:v>1331.074035437707</c:v>
                </c:pt>
                <c:pt idx="10">
                  <c:v>1331.074035437707</c:v>
                </c:pt>
                <c:pt idx="11">
                  <c:v>1331.074035437707</c:v>
                </c:pt>
                <c:pt idx="12">
                  <c:v>1331.074035437707</c:v>
                </c:pt>
                <c:pt idx="13">
                  <c:v>1331.074035437707</c:v>
                </c:pt>
                <c:pt idx="14">
                  <c:v>1331.074035437707</c:v>
                </c:pt>
                <c:pt idx="15">
                  <c:v>1331.074035437707</c:v>
                </c:pt>
                <c:pt idx="16">
                  <c:v>1331.074035437707</c:v>
                </c:pt>
                <c:pt idx="17">
                  <c:v>1331.074035437707</c:v>
                </c:pt>
                <c:pt idx="18">
                  <c:v>1331.074035437707</c:v>
                </c:pt>
                <c:pt idx="19">
                  <c:v>1331.074035437707</c:v>
                </c:pt>
                <c:pt idx="20">
                  <c:v>1331.074035437707</c:v>
                </c:pt>
                <c:pt idx="21">
                  <c:v>1331.074035437707</c:v>
                </c:pt>
                <c:pt idx="22">
                  <c:v>1331.074035437707</c:v>
                </c:pt>
                <c:pt idx="23">
                  <c:v>1331.074035437707</c:v>
                </c:pt>
                <c:pt idx="24">
                  <c:v>1331.074035437707</c:v>
                </c:pt>
                <c:pt idx="25">
                  <c:v>1331.074035437707</c:v>
                </c:pt>
                <c:pt idx="26">
                  <c:v>1365.06522834729</c:v>
                </c:pt>
                <c:pt idx="27">
                  <c:v>1399.056421256873</c:v>
                </c:pt>
                <c:pt idx="28">
                  <c:v>1433.047614166457</c:v>
                </c:pt>
                <c:pt idx="29">
                  <c:v>1467.03880707604</c:v>
                </c:pt>
                <c:pt idx="30">
                  <c:v>1501.029999985623</c:v>
                </c:pt>
                <c:pt idx="31">
                  <c:v>1535.021192895206</c:v>
                </c:pt>
                <c:pt idx="32">
                  <c:v>1569.01238580479</c:v>
                </c:pt>
                <c:pt idx="33">
                  <c:v>1603.003578714373</c:v>
                </c:pt>
                <c:pt idx="34">
                  <c:v>1636.994771623956</c:v>
                </c:pt>
                <c:pt idx="35">
                  <c:v>1670.985964533539</c:v>
                </c:pt>
                <c:pt idx="36">
                  <c:v>1704.977157443122</c:v>
                </c:pt>
                <c:pt idx="37">
                  <c:v>1738.968350352706</c:v>
                </c:pt>
                <c:pt idx="38">
                  <c:v>1772.95954326229</c:v>
                </c:pt>
                <c:pt idx="39">
                  <c:v>1806.950736171872</c:v>
                </c:pt>
                <c:pt idx="40">
                  <c:v>1840.941929081455</c:v>
                </c:pt>
                <c:pt idx="41">
                  <c:v>1874.933121991039</c:v>
                </c:pt>
                <c:pt idx="42">
                  <c:v>1908.924314900622</c:v>
                </c:pt>
                <c:pt idx="43">
                  <c:v>1942.915507810205</c:v>
                </c:pt>
                <c:pt idx="44">
                  <c:v>1976.906700719788</c:v>
                </c:pt>
                <c:pt idx="45">
                  <c:v>2010.897893629372</c:v>
                </c:pt>
                <c:pt idx="46">
                  <c:v>2044.889086538955</c:v>
                </c:pt>
                <c:pt idx="47">
                  <c:v>2078.880279448538</c:v>
                </c:pt>
                <c:pt idx="48">
                  <c:v>2112.871472358121</c:v>
                </c:pt>
                <c:pt idx="49">
                  <c:v>2146.862665267704</c:v>
                </c:pt>
                <c:pt idx="50">
                  <c:v>2180.853858177288</c:v>
                </c:pt>
                <c:pt idx="51">
                  <c:v>2214.845051086871</c:v>
                </c:pt>
                <c:pt idx="52">
                  <c:v>2248.836243996454</c:v>
                </c:pt>
                <c:pt idx="53">
                  <c:v>2282.827436906037</c:v>
                </c:pt>
                <c:pt idx="54">
                  <c:v>2316.818629815621</c:v>
                </c:pt>
                <c:pt idx="55">
                  <c:v>2350.809822725204</c:v>
                </c:pt>
                <c:pt idx="56">
                  <c:v>2384.801015634787</c:v>
                </c:pt>
                <c:pt idx="57">
                  <c:v>2418.792208544371</c:v>
                </c:pt>
                <c:pt idx="58">
                  <c:v>2452.783401453954</c:v>
                </c:pt>
                <c:pt idx="59">
                  <c:v>2486.774594363537</c:v>
                </c:pt>
                <c:pt idx="60">
                  <c:v>2520.76578727312</c:v>
                </c:pt>
                <c:pt idx="61">
                  <c:v>2554.756980182704</c:v>
                </c:pt>
                <c:pt idx="62">
                  <c:v>2588.748173092286</c:v>
                </c:pt>
                <c:pt idx="63">
                  <c:v>2622.73936600187</c:v>
                </c:pt>
                <c:pt idx="64">
                  <c:v>2656.730558911453</c:v>
                </c:pt>
                <c:pt idx="65">
                  <c:v>2690.721751821036</c:v>
                </c:pt>
                <c:pt idx="66">
                  <c:v>2675.546248322773</c:v>
                </c:pt>
                <c:pt idx="67">
                  <c:v>2660.37074482451</c:v>
                </c:pt>
                <c:pt idx="68">
                  <c:v>2645.195241326247</c:v>
                </c:pt>
                <c:pt idx="69">
                  <c:v>2630.019737827983</c:v>
                </c:pt>
                <c:pt idx="70">
                  <c:v>2614.844234329721</c:v>
                </c:pt>
                <c:pt idx="71">
                  <c:v>2599.668730831457</c:v>
                </c:pt>
                <c:pt idx="72">
                  <c:v>2584.493227333194</c:v>
                </c:pt>
                <c:pt idx="73">
                  <c:v>2569.31772383493</c:v>
                </c:pt>
                <c:pt idx="74">
                  <c:v>2554.142220336668</c:v>
                </c:pt>
                <c:pt idx="75">
                  <c:v>2538.966716838404</c:v>
                </c:pt>
                <c:pt idx="76">
                  <c:v>2523.791213340141</c:v>
                </c:pt>
                <c:pt idx="77">
                  <c:v>2508.615709841878</c:v>
                </c:pt>
                <c:pt idx="78">
                  <c:v>2493.440206343615</c:v>
                </c:pt>
                <c:pt idx="79">
                  <c:v>2478.264702845352</c:v>
                </c:pt>
                <c:pt idx="80">
                  <c:v>2463.089199347089</c:v>
                </c:pt>
                <c:pt idx="81">
                  <c:v>2447.913695848826</c:v>
                </c:pt>
                <c:pt idx="82">
                  <c:v>2432.738192350562</c:v>
                </c:pt>
                <c:pt idx="83">
                  <c:v>2417.562688852299</c:v>
                </c:pt>
                <c:pt idx="84">
                  <c:v>2402.387185354036</c:v>
                </c:pt>
                <c:pt idx="85">
                  <c:v>2387.211681855773</c:v>
                </c:pt>
                <c:pt idx="86">
                  <c:v>2372.03617835751</c:v>
                </c:pt>
                <c:pt idx="87">
                  <c:v>2356.860674859247</c:v>
                </c:pt>
                <c:pt idx="88">
                  <c:v>2305.983667610268</c:v>
                </c:pt>
                <c:pt idx="89">
                  <c:v>2219.405156610575</c:v>
                </c:pt>
                <c:pt idx="90">
                  <c:v>2132.826645610883</c:v>
                </c:pt>
                <c:pt idx="91">
                  <c:v>2046.24813461119</c:v>
                </c:pt>
                <c:pt idx="92">
                  <c:v>1959.669623611497</c:v>
                </c:pt>
                <c:pt idx="93">
                  <c:v>1873.091112611804</c:v>
                </c:pt>
                <c:pt idx="94">
                  <c:v>1786.512601612111</c:v>
                </c:pt>
                <c:pt idx="95">
                  <c:v>1699.934090612418</c:v>
                </c:pt>
                <c:pt idx="96">
                  <c:v>1613.355579612726</c:v>
                </c:pt>
                <c:pt idx="97">
                  <c:v>1526.777068613033</c:v>
                </c:pt>
                <c:pt idx="98">
                  <c:v>1483.487813113186</c:v>
                </c:pt>
                <c:pt idx="99">
                  <c:v>1483.487813113186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21.0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51.48333333333333</c:v>
                </c:pt>
                <c:pt idx="27">
                  <c:v>81.96666666666666</c:v>
                </c:pt>
                <c:pt idx="28">
                  <c:v>112.45</c:v>
                </c:pt>
                <c:pt idx="29">
                  <c:v>142.9333333333333</c:v>
                </c:pt>
                <c:pt idx="30">
                  <c:v>173.4166666666667</c:v>
                </c:pt>
                <c:pt idx="31">
                  <c:v>203.9</c:v>
                </c:pt>
                <c:pt idx="32">
                  <c:v>234.3833333333333</c:v>
                </c:pt>
                <c:pt idx="33">
                  <c:v>264.8666666666666</c:v>
                </c:pt>
                <c:pt idx="34">
                  <c:v>295.35</c:v>
                </c:pt>
                <c:pt idx="35">
                  <c:v>325.8333333333333</c:v>
                </c:pt>
                <c:pt idx="36">
                  <c:v>356.3166666666666</c:v>
                </c:pt>
                <c:pt idx="37">
                  <c:v>386.8</c:v>
                </c:pt>
                <c:pt idx="38">
                  <c:v>417.2833333333333</c:v>
                </c:pt>
                <c:pt idx="39">
                  <c:v>447.7666666666666</c:v>
                </c:pt>
                <c:pt idx="40">
                  <c:v>478.25</c:v>
                </c:pt>
                <c:pt idx="41">
                  <c:v>508.7333333333333</c:v>
                </c:pt>
                <c:pt idx="42">
                  <c:v>539.2166666666665</c:v>
                </c:pt>
                <c:pt idx="43">
                  <c:v>569.7</c:v>
                </c:pt>
                <c:pt idx="44">
                  <c:v>600.1833333333332</c:v>
                </c:pt>
                <c:pt idx="45">
                  <c:v>630.6666666666666</c:v>
                </c:pt>
                <c:pt idx="46">
                  <c:v>661.15</c:v>
                </c:pt>
                <c:pt idx="47">
                  <c:v>691.6333333333333</c:v>
                </c:pt>
                <c:pt idx="48">
                  <c:v>722.1166666666665</c:v>
                </c:pt>
                <c:pt idx="49">
                  <c:v>752.6</c:v>
                </c:pt>
                <c:pt idx="50">
                  <c:v>783.0833333333332</c:v>
                </c:pt>
                <c:pt idx="51">
                  <c:v>813.5666666666666</c:v>
                </c:pt>
                <c:pt idx="52">
                  <c:v>844.05</c:v>
                </c:pt>
                <c:pt idx="53">
                  <c:v>874.5333333333331</c:v>
                </c:pt>
                <c:pt idx="54">
                  <c:v>905.0166666666666</c:v>
                </c:pt>
                <c:pt idx="55">
                  <c:v>935.5</c:v>
                </c:pt>
                <c:pt idx="56">
                  <c:v>965.9833333333332</c:v>
                </c:pt>
                <c:pt idx="57">
                  <c:v>996.4666666666666</c:v>
                </c:pt>
                <c:pt idx="58">
                  <c:v>1026.95</c:v>
                </c:pt>
                <c:pt idx="59">
                  <c:v>1057.433333333333</c:v>
                </c:pt>
                <c:pt idx="60">
                  <c:v>1087.916666666667</c:v>
                </c:pt>
                <c:pt idx="61">
                  <c:v>1118.4</c:v>
                </c:pt>
                <c:pt idx="62">
                  <c:v>1148.883333333333</c:v>
                </c:pt>
                <c:pt idx="63">
                  <c:v>1179.366666666667</c:v>
                </c:pt>
                <c:pt idx="64">
                  <c:v>1209.85</c:v>
                </c:pt>
                <c:pt idx="65">
                  <c:v>1240.333333333333</c:v>
                </c:pt>
                <c:pt idx="66">
                  <c:v>1577.503703703704</c:v>
                </c:pt>
                <c:pt idx="67">
                  <c:v>1914.674074074074</c:v>
                </c:pt>
                <c:pt idx="68">
                  <c:v>2251.844444444444</c:v>
                </c:pt>
                <c:pt idx="69">
                  <c:v>2589.014814814815</c:v>
                </c:pt>
                <c:pt idx="70">
                  <c:v>2926.185185185185</c:v>
                </c:pt>
                <c:pt idx="71">
                  <c:v>3263.355555555555</c:v>
                </c:pt>
                <c:pt idx="72">
                  <c:v>3600.525925925926</c:v>
                </c:pt>
                <c:pt idx="73">
                  <c:v>3937.696296296296</c:v>
                </c:pt>
                <c:pt idx="74">
                  <c:v>4274.866666666666</c:v>
                </c:pt>
                <c:pt idx="75">
                  <c:v>4612.037037037036</c:v>
                </c:pt>
                <c:pt idx="76">
                  <c:v>4949.207407407407</c:v>
                </c:pt>
                <c:pt idx="77">
                  <c:v>5286.377777777778</c:v>
                </c:pt>
                <c:pt idx="78">
                  <c:v>5623.548148148147</c:v>
                </c:pt>
                <c:pt idx="79">
                  <c:v>5960.718518518518</c:v>
                </c:pt>
                <c:pt idx="80">
                  <c:v>6297.888888888889</c:v>
                </c:pt>
                <c:pt idx="81">
                  <c:v>6635.059259259258</c:v>
                </c:pt>
                <c:pt idx="82">
                  <c:v>6972.22962962963</c:v>
                </c:pt>
                <c:pt idx="83">
                  <c:v>7309.4</c:v>
                </c:pt>
                <c:pt idx="84">
                  <c:v>7646.570370370369</c:v>
                </c:pt>
                <c:pt idx="85">
                  <c:v>7983.74074074074</c:v>
                </c:pt>
                <c:pt idx="86">
                  <c:v>8320.91111111111</c:v>
                </c:pt>
                <c:pt idx="87">
                  <c:v>8658.08148148148</c:v>
                </c:pt>
                <c:pt idx="88">
                  <c:v>9284.019047619047</c:v>
                </c:pt>
                <c:pt idx="89">
                  <c:v>10198.72380952381</c:v>
                </c:pt>
                <c:pt idx="90">
                  <c:v>11113.42857142857</c:v>
                </c:pt>
                <c:pt idx="91">
                  <c:v>12028.13333333333</c:v>
                </c:pt>
                <c:pt idx="92">
                  <c:v>12942.83809523809</c:v>
                </c:pt>
                <c:pt idx="93">
                  <c:v>13857.54285714286</c:v>
                </c:pt>
                <c:pt idx="94">
                  <c:v>14772.24761904762</c:v>
                </c:pt>
                <c:pt idx="95">
                  <c:v>15686.95238095238</c:v>
                </c:pt>
                <c:pt idx="96">
                  <c:v>16601.65714285714</c:v>
                </c:pt>
                <c:pt idx="97">
                  <c:v>17516.36190476191</c:v>
                </c:pt>
                <c:pt idx="98">
                  <c:v>17973.71428571428</c:v>
                </c:pt>
                <c:pt idx="99">
                  <c:v>17973.71428571428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488.3958125289043</c:v>
                </c:pt>
                <c:pt idx="1">
                  <c:v>488.3958125289043</c:v>
                </c:pt>
                <c:pt idx="2">
                  <c:v>488.3958125289043</c:v>
                </c:pt>
                <c:pt idx="3">
                  <c:v>488.3958125289043</c:v>
                </c:pt>
                <c:pt idx="4">
                  <c:v>488.3958125289043</c:v>
                </c:pt>
                <c:pt idx="5">
                  <c:v>488.3958125289043</c:v>
                </c:pt>
                <c:pt idx="6">
                  <c:v>488.3958125289043</c:v>
                </c:pt>
                <c:pt idx="7">
                  <c:v>488.3958125289043</c:v>
                </c:pt>
                <c:pt idx="8">
                  <c:v>488.3958125289043</c:v>
                </c:pt>
                <c:pt idx="9">
                  <c:v>488.3958125289043</c:v>
                </c:pt>
                <c:pt idx="10">
                  <c:v>488.3958125289043</c:v>
                </c:pt>
                <c:pt idx="11">
                  <c:v>488.3958125289043</c:v>
                </c:pt>
                <c:pt idx="12">
                  <c:v>488.3958125289043</c:v>
                </c:pt>
                <c:pt idx="13">
                  <c:v>488.3958125289043</c:v>
                </c:pt>
                <c:pt idx="14">
                  <c:v>488.3958125289043</c:v>
                </c:pt>
                <c:pt idx="15">
                  <c:v>488.3958125289043</c:v>
                </c:pt>
                <c:pt idx="16">
                  <c:v>488.3958125289043</c:v>
                </c:pt>
                <c:pt idx="17">
                  <c:v>488.3958125289043</c:v>
                </c:pt>
                <c:pt idx="18">
                  <c:v>488.3958125289043</c:v>
                </c:pt>
                <c:pt idx="19">
                  <c:v>488.3958125289043</c:v>
                </c:pt>
                <c:pt idx="20">
                  <c:v>488.3958125289043</c:v>
                </c:pt>
                <c:pt idx="21">
                  <c:v>488.3958125289043</c:v>
                </c:pt>
                <c:pt idx="22">
                  <c:v>488.3958125289043</c:v>
                </c:pt>
                <c:pt idx="23">
                  <c:v>488.3958125289043</c:v>
                </c:pt>
                <c:pt idx="24">
                  <c:v>488.3958125289043</c:v>
                </c:pt>
                <c:pt idx="25">
                  <c:v>488.3958125289043</c:v>
                </c:pt>
                <c:pt idx="26">
                  <c:v>498.444878158288</c:v>
                </c:pt>
                <c:pt idx="27">
                  <c:v>508.4939437876716</c:v>
                </c:pt>
                <c:pt idx="28">
                  <c:v>518.5430094170552</c:v>
                </c:pt>
                <c:pt idx="29">
                  <c:v>528.592075046439</c:v>
                </c:pt>
                <c:pt idx="30">
                  <c:v>538.6411406758226</c:v>
                </c:pt>
                <c:pt idx="31">
                  <c:v>548.6902063052063</c:v>
                </c:pt>
                <c:pt idx="32">
                  <c:v>558.7392719345898</c:v>
                </c:pt>
                <c:pt idx="33">
                  <c:v>568.7883375639735</c:v>
                </c:pt>
                <c:pt idx="34">
                  <c:v>578.8374031933572</c:v>
                </c:pt>
                <c:pt idx="35">
                  <c:v>588.8864688227409</c:v>
                </c:pt>
                <c:pt idx="36">
                  <c:v>598.9355344521246</c:v>
                </c:pt>
                <c:pt idx="37">
                  <c:v>608.9846000815081</c:v>
                </c:pt>
                <c:pt idx="38">
                  <c:v>619.0336657108918</c:v>
                </c:pt>
                <c:pt idx="39">
                  <c:v>629.0827313402754</c:v>
                </c:pt>
                <c:pt idx="40">
                  <c:v>639.131796969659</c:v>
                </c:pt>
                <c:pt idx="41">
                  <c:v>649.1808625990427</c:v>
                </c:pt>
                <c:pt idx="42">
                  <c:v>659.2299282284263</c:v>
                </c:pt>
                <c:pt idx="43">
                  <c:v>669.27899385781</c:v>
                </c:pt>
                <c:pt idx="44">
                  <c:v>679.3280594871937</c:v>
                </c:pt>
                <c:pt idx="45">
                  <c:v>689.3771251165774</c:v>
                </c:pt>
                <c:pt idx="46">
                  <c:v>699.426190745961</c:v>
                </c:pt>
                <c:pt idx="47">
                  <c:v>709.4752563753447</c:v>
                </c:pt>
                <c:pt idx="48">
                  <c:v>719.5243220047283</c:v>
                </c:pt>
                <c:pt idx="49">
                  <c:v>729.5733876341118</c:v>
                </c:pt>
                <c:pt idx="50">
                  <c:v>739.6224532634956</c:v>
                </c:pt>
                <c:pt idx="51">
                  <c:v>749.6715188928792</c:v>
                </c:pt>
                <c:pt idx="52">
                  <c:v>759.720584522263</c:v>
                </c:pt>
                <c:pt idx="53">
                  <c:v>769.7696501516466</c:v>
                </c:pt>
                <c:pt idx="54">
                  <c:v>779.8187157810303</c:v>
                </c:pt>
                <c:pt idx="55">
                  <c:v>789.8677814104138</c:v>
                </c:pt>
                <c:pt idx="56">
                  <c:v>799.9168470397975</c:v>
                </c:pt>
                <c:pt idx="57">
                  <c:v>809.9659126691811</c:v>
                </c:pt>
                <c:pt idx="58">
                  <c:v>820.0149782985647</c:v>
                </c:pt>
                <c:pt idx="59">
                  <c:v>830.0640439279484</c:v>
                </c:pt>
                <c:pt idx="60">
                  <c:v>840.113109557332</c:v>
                </c:pt>
                <c:pt idx="61">
                  <c:v>850.1621751867158</c:v>
                </c:pt>
                <c:pt idx="62">
                  <c:v>860.2112408160994</c:v>
                </c:pt>
                <c:pt idx="63">
                  <c:v>870.2603064454831</c:v>
                </c:pt>
                <c:pt idx="64">
                  <c:v>880.3093720748667</c:v>
                </c:pt>
                <c:pt idx="65">
                  <c:v>890.3584377042504</c:v>
                </c:pt>
                <c:pt idx="66">
                  <c:v>920.0149508372081</c:v>
                </c:pt>
                <c:pt idx="67">
                  <c:v>949.6714639701657</c:v>
                </c:pt>
                <c:pt idx="68">
                  <c:v>979.3279771031234</c:v>
                </c:pt>
                <c:pt idx="69">
                  <c:v>1008.984490236081</c:v>
                </c:pt>
                <c:pt idx="70">
                  <c:v>1038.641003369039</c:v>
                </c:pt>
                <c:pt idx="71">
                  <c:v>1068.297516501996</c:v>
                </c:pt>
                <c:pt idx="72">
                  <c:v>1097.954029634954</c:v>
                </c:pt>
                <c:pt idx="73">
                  <c:v>1127.610542767912</c:v>
                </c:pt>
                <c:pt idx="74">
                  <c:v>1157.26705590087</c:v>
                </c:pt>
                <c:pt idx="75">
                  <c:v>1186.923569033827</c:v>
                </c:pt>
                <c:pt idx="76">
                  <c:v>1216.580082166785</c:v>
                </c:pt>
                <c:pt idx="77">
                  <c:v>1246.236595299742</c:v>
                </c:pt>
                <c:pt idx="78">
                  <c:v>1275.8931084327</c:v>
                </c:pt>
                <c:pt idx="79">
                  <c:v>1305.549621565658</c:v>
                </c:pt>
                <c:pt idx="80">
                  <c:v>1335.206134698615</c:v>
                </c:pt>
                <c:pt idx="81">
                  <c:v>1364.862647831573</c:v>
                </c:pt>
                <c:pt idx="82">
                  <c:v>1394.519160964531</c:v>
                </c:pt>
                <c:pt idx="83">
                  <c:v>1424.175674097488</c:v>
                </c:pt>
                <c:pt idx="84">
                  <c:v>1453.832187230446</c:v>
                </c:pt>
                <c:pt idx="85">
                  <c:v>1483.488700363404</c:v>
                </c:pt>
                <c:pt idx="86">
                  <c:v>1513.145213496362</c:v>
                </c:pt>
                <c:pt idx="87">
                  <c:v>1542.801726629319</c:v>
                </c:pt>
                <c:pt idx="88">
                  <c:v>1568.830452343346</c:v>
                </c:pt>
                <c:pt idx="89">
                  <c:v>1591.231390638441</c:v>
                </c:pt>
                <c:pt idx="90">
                  <c:v>1613.632328933537</c:v>
                </c:pt>
                <c:pt idx="91">
                  <c:v>1636.033267228632</c:v>
                </c:pt>
                <c:pt idx="92">
                  <c:v>1658.434205523728</c:v>
                </c:pt>
                <c:pt idx="93">
                  <c:v>1680.835143818824</c:v>
                </c:pt>
                <c:pt idx="94">
                  <c:v>1703.23608211392</c:v>
                </c:pt>
                <c:pt idx="95">
                  <c:v>1725.637020409015</c:v>
                </c:pt>
                <c:pt idx="96">
                  <c:v>1748.03795870411</c:v>
                </c:pt>
                <c:pt idx="97">
                  <c:v>1770.438896999206</c:v>
                </c:pt>
                <c:pt idx="98">
                  <c:v>1781.639366146754</c:v>
                </c:pt>
                <c:pt idx="99">
                  <c:v>1781.639366146754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2475.0</c:v>
                </c:pt>
                <c:pt idx="1">
                  <c:v>2475.0</c:v>
                </c:pt>
                <c:pt idx="2">
                  <c:v>2475.0</c:v>
                </c:pt>
                <c:pt idx="3">
                  <c:v>2475.0</c:v>
                </c:pt>
                <c:pt idx="4">
                  <c:v>2475.0</c:v>
                </c:pt>
                <c:pt idx="5">
                  <c:v>2475.0</c:v>
                </c:pt>
                <c:pt idx="6">
                  <c:v>2475.0</c:v>
                </c:pt>
                <c:pt idx="7">
                  <c:v>2475.0</c:v>
                </c:pt>
                <c:pt idx="8">
                  <c:v>2475.0</c:v>
                </c:pt>
                <c:pt idx="9">
                  <c:v>2475.0</c:v>
                </c:pt>
                <c:pt idx="10">
                  <c:v>2475.0</c:v>
                </c:pt>
                <c:pt idx="11">
                  <c:v>2475.0</c:v>
                </c:pt>
                <c:pt idx="12">
                  <c:v>2475.0</c:v>
                </c:pt>
                <c:pt idx="13">
                  <c:v>2475.0</c:v>
                </c:pt>
                <c:pt idx="14">
                  <c:v>2475.0</c:v>
                </c:pt>
                <c:pt idx="15">
                  <c:v>2475.0</c:v>
                </c:pt>
                <c:pt idx="16">
                  <c:v>2475.0</c:v>
                </c:pt>
                <c:pt idx="17">
                  <c:v>2475.0</c:v>
                </c:pt>
                <c:pt idx="18">
                  <c:v>2475.0</c:v>
                </c:pt>
                <c:pt idx="19">
                  <c:v>2475.0</c:v>
                </c:pt>
                <c:pt idx="20">
                  <c:v>2475.0</c:v>
                </c:pt>
                <c:pt idx="21">
                  <c:v>2475.0</c:v>
                </c:pt>
                <c:pt idx="22">
                  <c:v>2475.0</c:v>
                </c:pt>
                <c:pt idx="23">
                  <c:v>2475.0</c:v>
                </c:pt>
                <c:pt idx="24">
                  <c:v>2475.0</c:v>
                </c:pt>
                <c:pt idx="25">
                  <c:v>2475.0</c:v>
                </c:pt>
                <c:pt idx="26">
                  <c:v>2617.283333333333</c:v>
                </c:pt>
                <c:pt idx="27">
                  <c:v>2759.566666666667</c:v>
                </c:pt>
                <c:pt idx="28">
                  <c:v>2901.85</c:v>
                </c:pt>
                <c:pt idx="29">
                  <c:v>3044.133333333333</c:v>
                </c:pt>
                <c:pt idx="30">
                  <c:v>3186.416666666667</c:v>
                </c:pt>
                <c:pt idx="31">
                  <c:v>3328.7</c:v>
                </c:pt>
                <c:pt idx="32">
                  <c:v>3470.983333333333</c:v>
                </c:pt>
                <c:pt idx="33">
                  <c:v>3613.266666666667</c:v>
                </c:pt>
                <c:pt idx="34">
                  <c:v>3755.55</c:v>
                </c:pt>
                <c:pt idx="35">
                  <c:v>3897.833333333333</c:v>
                </c:pt>
                <c:pt idx="36">
                  <c:v>4040.116666666667</c:v>
                </c:pt>
                <c:pt idx="37">
                  <c:v>4182.4</c:v>
                </c:pt>
                <c:pt idx="38">
                  <c:v>4324.683333333333</c:v>
                </c:pt>
                <c:pt idx="39">
                  <c:v>4466.966666666667</c:v>
                </c:pt>
                <c:pt idx="40">
                  <c:v>4609.25</c:v>
                </c:pt>
                <c:pt idx="41">
                  <c:v>4751.533333333334</c:v>
                </c:pt>
                <c:pt idx="42">
                  <c:v>4893.816666666666</c:v>
                </c:pt>
                <c:pt idx="43">
                  <c:v>5036.1</c:v>
                </c:pt>
                <c:pt idx="44">
                  <c:v>5178.383333333333</c:v>
                </c:pt>
                <c:pt idx="45">
                  <c:v>5320.666666666666</c:v>
                </c:pt>
                <c:pt idx="46">
                  <c:v>5462.950000000001</c:v>
                </c:pt>
                <c:pt idx="47">
                  <c:v>5605.233333333334</c:v>
                </c:pt>
                <c:pt idx="48">
                  <c:v>5747.516666666667</c:v>
                </c:pt>
                <c:pt idx="49">
                  <c:v>5889.8</c:v>
                </c:pt>
                <c:pt idx="50">
                  <c:v>6032.083333333334</c:v>
                </c:pt>
                <c:pt idx="51">
                  <c:v>6174.366666666666</c:v>
                </c:pt>
                <c:pt idx="52">
                  <c:v>6316.65</c:v>
                </c:pt>
                <c:pt idx="53">
                  <c:v>6458.933333333333</c:v>
                </c:pt>
                <c:pt idx="54">
                  <c:v>6601.216666666667</c:v>
                </c:pt>
                <c:pt idx="55">
                  <c:v>6743.500000000001</c:v>
                </c:pt>
                <c:pt idx="56">
                  <c:v>6885.783333333334</c:v>
                </c:pt>
                <c:pt idx="57">
                  <c:v>7028.066666666667</c:v>
                </c:pt>
                <c:pt idx="58">
                  <c:v>7170.35</c:v>
                </c:pt>
                <c:pt idx="59">
                  <c:v>7312.633333333333</c:v>
                </c:pt>
                <c:pt idx="60">
                  <c:v>7454.916666666666</c:v>
                </c:pt>
                <c:pt idx="61">
                  <c:v>7597.200000000001</c:v>
                </c:pt>
                <c:pt idx="62">
                  <c:v>7739.483333333334</c:v>
                </c:pt>
                <c:pt idx="63">
                  <c:v>7881.766666666667</c:v>
                </c:pt>
                <c:pt idx="64">
                  <c:v>8024.050000000001</c:v>
                </c:pt>
                <c:pt idx="65">
                  <c:v>8166.333333333334</c:v>
                </c:pt>
                <c:pt idx="66">
                  <c:v>8590.686772486773</c:v>
                </c:pt>
                <c:pt idx="67">
                  <c:v>9015.040211640213</c:v>
                </c:pt>
                <c:pt idx="68">
                  <c:v>9439.393650793651</c:v>
                </c:pt>
                <c:pt idx="69">
                  <c:v>9863.74708994709</c:v>
                </c:pt>
                <c:pt idx="70">
                  <c:v>10288.10052910053</c:v>
                </c:pt>
                <c:pt idx="71">
                  <c:v>10712.45396825397</c:v>
                </c:pt>
                <c:pt idx="72">
                  <c:v>11136.80740740741</c:v>
                </c:pt>
                <c:pt idx="73">
                  <c:v>11561.16084656085</c:v>
                </c:pt>
                <c:pt idx="74">
                  <c:v>11985.51428571429</c:v>
                </c:pt>
                <c:pt idx="75">
                  <c:v>12409.86772486772</c:v>
                </c:pt>
                <c:pt idx="76">
                  <c:v>12834.22116402116</c:v>
                </c:pt>
                <c:pt idx="77">
                  <c:v>13258.5746031746</c:v>
                </c:pt>
                <c:pt idx="78">
                  <c:v>13682.92804232804</c:v>
                </c:pt>
                <c:pt idx="79">
                  <c:v>14107.28148148148</c:v>
                </c:pt>
                <c:pt idx="80">
                  <c:v>14531.63492063492</c:v>
                </c:pt>
                <c:pt idx="81">
                  <c:v>14955.98835978836</c:v>
                </c:pt>
                <c:pt idx="82">
                  <c:v>15380.3417989418</c:v>
                </c:pt>
                <c:pt idx="83">
                  <c:v>15804.69523809524</c:v>
                </c:pt>
                <c:pt idx="84">
                  <c:v>16229.04867724868</c:v>
                </c:pt>
                <c:pt idx="85">
                  <c:v>16653.40211640212</c:v>
                </c:pt>
                <c:pt idx="86">
                  <c:v>17077.75555555556</c:v>
                </c:pt>
                <c:pt idx="87">
                  <c:v>17502.108994709</c:v>
                </c:pt>
                <c:pt idx="88">
                  <c:v>18101.42857142857</c:v>
                </c:pt>
                <c:pt idx="89">
                  <c:v>18875.71428571428</c:v>
                </c:pt>
                <c:pt idx="90">
                  <c:v>19650.0</c:v>
                </c:pt>
                <c:pt idx="91">
                  <c:v>20424.28571428572</c:v>
                </c:pt>
                <c:pt idx="92">
                  <c:v>21198.57142857143</c:v>
                </c:pt>
                <c:pt idx="93">
                  <c:v>21972.85714285714</c:v>
                </c:pt>
                <c:pt idx="94">
                  <c:v>22747.14285714286</c:v>
                </c:pt>
                <c:pt idx="95">
                  <c:v>23521.42857142858</c:v>
                </c:pt>
                <c:pt idx="96">
                  <c:v>24295.71428571429</c:v>
                </c:pt>
                <c:pt idx="97">
                  <c:v>25070.00000000001</c:v>
                </c:pt>
                <c:pt idx="98">
                  <c:v>25457.14285714286</c:v>
                </c:pt>
                <c:pt idx="99">
                  <c:v>25457.14285714286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2.462615313193981</c:v>
                </c:pt>
                <c:pt idx="27">
                  <c:v>4.925230626387963</c:v>
                </c:pt>
                <c:pt idx="28">
                  <c:v>7.387845939581945</c:v>
                </c:pt>
                <c:pt idx="29">
                  <c:v>9.850461252775925</c:v>
                </c:pt>
                <c:pt idx="30">
                  <c:v>12.31307656596991</c:v>
                </c:pt>
                <c:pt idx="31">
                  <c:v>14.7756918791639</c:v>
                </c:pt>
                <c:pt idx="32">
                  <c:v>17.23830719235787</c:v>
                </c:pt>
                <c:pt idx="33">
                  <c:v>19.70092250555185</c:v>
                </c:pt>
                <c:pt idx="34">
                  <c:v>22.16353781874583</c:v>
                </c:pt>
                <c:pt idx="35">
                  <c:v>24.62615313193982</c:v>
                </c:pt>
                <c:pt idx="36">
                  <c:v>27.0887684451338</c:v>
                </c:pt>
                <c:pt idx="37">
                  <c:v>29.55138375832778</c:v>
                </c:pt>
                <c:pt idx="38">
                  <c:v>32.01399907152176</c:v>
                </c:pt>
                <c:pt idx="39">
                  <c:v>34.47661438471574</c:v>
                </c:pt>
                <c:pt idx="40">
                  <c:v>36.93922969790972</c:v>
                </c:pt>
                <c:pt idx="41">
                  <c:v>39.4018450111037</c:v>
                </c:pt>
                <c:pt idx="42">
                  <c:v>41.86446032429769</c:v>
                </c:pt>
                <c:pt idx="43">
                  <c:v>44.32707563749167</c:v>
                </c:pt>
                <c:pt idx="44">
                  <c:v>46.78969095068565</c:v>
                </c:pt>
                <c:pt idx="45">
                  <c:v>49.25230626387963</c:v>
                </c:pt>
                <c:pt idx="46">
                  <c:v>51.71492157707362</c:v>
                </c:pt>
                <c:pt idx="47">
                  <c:v>54.1775368902676</c:v>
                </c:pt>
                <c:pt idx="48">
                  <c:v>56.64015220346157</c:v>
                </c:pt>
                <c:pt idx="49">
                  <c:v>59.10276751665556</c:v>
                </c:pt>
                <c:pt idx="50">
                  <c:v>61.56538282984954</c:v>
                </c:pt>
                <c:pt idx="51">
                  <c:v>64.02799814304352</c:v>
                </c:pt>
                <c:pt idx="52">
                  <c:v>66.4906134562375</c:v>
                </c:pt>
                <c:pt idx="53">
                  <c:v>68.9532287694315</c:v>
                </c:pt>
                <c:pt idx="54">
                  <c:v>71.41584408262547</c:v>
                </c:pt>
                <c:pt idx="55">
                  <c:v>73.87845939581945</c:v>
                </c:pt>
                <c:pt idx="56">
                  <c:v>76.34107470901342</c:v>
                </c:pt>
                <c:pt idx="57">
                  <c:v>78.8036900222074</c:v>
                </c:pt>
                <c:pt idx="58">
                  <c:v>81.2663053354014</c:v>
                </c:pt>
                <c:pt idx="59">
                  <c:v>83.72892064859537</c:v>
                </c:pt>
                <c:pt idx="60">
                  <c:v>86.19153596178935</c:v>
                </c:pt>
                <c:pt idx="61">
                  <c:v>88.65415127498333</c:v>
                </c:pt>
                <c:pt idx="62">
                  <c:v>91.11676658817732</c:v>
                </c:pt>
                <c:pt idx="63">
                  <c:v>93.57938190137131</c:v>
                </c:pt>
                <c:pt idx="64">
                  <c:v>96.04199721456527</c:v>
                </c:pt>
                <c:pt idx="65">
                  <c:v>98.50461252775926</c:v>
                </c:pt>
                <c:pt idx="66">
                  <c:v>97.20102140574927</c:v>
                </c:pt>
                <c:pt idx="67">
                  <c:v>95.8974302837393</c:v>
                </c:pt>
                <c:pt idx="68">
                  <c:v>94.59383916172931</c:v>
                </c:pt>
                <c:pt idx="69">
                  <c:v>93.29024803971931</c:v>
                </c:pt>
                <c:pt idx="70">
                  <c:v>91.98665691770933</c:v>
                </c:pt>
                <c:pt idx="71">
                  <c:v>90.68306579569935</c:v>
                </c:pt>
                <c:pt idx="72">
                  <c:v>89.37947467368936</c:v>
                </c:pt>
                <c:pt idx="73">
                  <c:v>88.07588355167937</c:v>
                </c:pt>
                <c:pt idx="74">
                  <c:v>86.77229242966939</c:v>
                </c:pt>
                <c:pt idx="75">
                  <c:v>85.4687013076594</c:v>
                </c:pt>
                <c:pt idx="76">
                  <c:v>84.16511018564941</c:v>
                </c:pt>
                <c:pt idx="77">
                  <c:v>82.86151906363943</c:v>
                </c:pt>
                <c:pt idx="78">
                  <c:v>81.55792794162944</c:v>
                </c:pt>
                <c:pt idx="79">
                  <c:v>80.25433681961945</c:v>
                </c:pt>
                <c:pt idx="80">
                  <c:v>78.95074569760946</c:v>
                </c:pt>
                <c:pt idx="81">
                  <c:v>77.64715457559947</c:v>
                </c:pt>
                <c:pt idx="82">
                  <c:v>76.3435634535895</c:v>
                </c:pt>
                <c:pt idx="83">
                  <c:v>75.03997233157951</c:v>
                </c:pt>
                <c:pt idx="84">
                  <c:v>73.73638120956952</c:v>
                </c:pt>
                <c:pt idx="85">
                  <c:v>72.43279008755954</c:v>
                </c:pt>
                <c:pt idx="86">
                  <c:v>71.12919896554955</c:v>
                </c:pt>
                <c:pt idx="87">
                  <c:v>69.82560784353956</c:v>
                </c:pt>
                <c:pt idx="88">
                  <c:v>65.71512166840784</c:v>
                </c:pt>
                <c:pt idx="89">
                  <c:v>58.79774044015438</c:v>
                </c:pt>
                <c:pt idx="90">
                  <c:v>51.88035921190092</c:v>
                </c:pt>
                <c:pt idx="91">
                  <c:v>44.96297798364747</c:v>
                </c:pt>
                <c:pt idx="92">
                  <c:v>38.04559675539402</c:v>
                </c:pt>
                <c:pt idx="93">
                  <c:v>31.12821552714055</c:v>
                </c:pt>
                <c:pt idx="94">
                  <c:v>24.2108342988871</c:v>
                </c:pt>
                <c:pt idx="95">
                  <c:v>17.29345307063364</c:v>
                </c:pt>
                <c:pt idx="96">
                  <c:v>10.37607184238018</c:v>
                </c:pt>
                <c:pt idx="97">
                  <c:v>3.458690614126723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4321.20103982256</c:v>
                </c:pt>
                <c:pt idx="1">
                  <c:v>4321.20103982256</c:v>
                </c:pt>
                <c:pt idx="2">
                  <c:v>4321.20103982256</c:v>
                </c:pt>
                <c:pt idx="3">
                  <c:v>4321.20103982256</c:v>
                </c:pt>
                <c:pt idx="4">
                  <c:v>4321.20103982256</c:v>
                </c:pt>
                <c:pt idx="5">
                  <c:v>4321.20103982256</c:v>
                </c:pt>
                <c:pt idx="6">
                  <c:v>4321.20103982256</c:v>
                </c:pt>
                <c:pt idx="7">
                  <c:v>4321.20103982256</c:v>
                </c:pt>
                <c:pt idx="8">
                  <c:v>4321.20103982256</c:v>
                </c:pt>
                <c:pt idx="9">
                  <c:v>4321.20103982256</c:v>
                </c:pt>
                <c:pt idx="10">
                  <c:v>4321.20103982256</c:v>
                </c:pt>
                <c:pt idx="11">
                  <c:v>4321.20103982256</c:v>
                </c:pt>
                <c:pt idx="12">
                  <c:v>4321.20103982256</c:v>
                </c:pt>
                <c:pt idx="13">
                  <c:v>4321.20103982256</c:v>
                </c:pt>
                <c:pt idx="14">
                  <c:v>4321.20103982256</c:v>
                </c:pt>
                <c:pt idx="15">
                  <c:v>4321.20103982256</c:v>
                </c:pt>
                <c:pt idx="16">
                  <c:v>4321.20103982256</c:v>
                </c:pt>
                <c:pt idx="17">
                  <c:v>4321.20103982256</c:v>
                </c:pt>
                <c:pt idx="18">
                  <c:v>4321.20103982256</c:v>
                </c:pt>
                <c:pt idx="19">
                  <c:v>4321.20103982256</c:v>
                </c:pt>
                <c:pt idx="20">
                  <c:v>4321.20103982256</c:v>
                </c:pt>
                <c:pt idx="21">
                  <c:v>4321.20103982256</c:v>
                </c:pt>
                <c:pt idx="22">
                  <c:v>4321.20103982256</c:v>
                </c:pt>
                <c:pt idx="23">
                  <c:v>4321.20103982256</c:v>
                </c:pt>
                <c:pt idx="24">
                  <c:v>4321.20103982256</c:v>
                </c:pt>
                <c:pt idx="25">
                  <c:v>4321.20103982256</c:v>
                </c:pt>
                <c:pt idx="26">
                  <c:v>4263.504347160329</c:v>
                </c:pt>
                <c:pt idx="27">
                  <c:v>4205.807654498097</c:v>
                </c:pt>
                <c:pt idx="28">
                  <c:v>4148.110961835867</c:v>
                </c:pt>
                <c:pt idx="29">
                  <c:v>4090.414269173637</c:v>
                </c:pt>
                <c:pt idx="30">
                  <c:v>4032.717576511406</c:v>
                </c:pt>
                <c:pt idx="31">
                  <c:v>3975.020883849175</c:v>
                </c:pt>
                <c:pt idx="32">
                  <c:v>3917.324191186945</c:v>
                </c:pt>
                <c:pt idx="33">
                  <c:v>3859.627498524714</c:v>
                </c:pt>
                <c:pt idx="34">
                  <c:v>3801.930805862484</c:v>
                </c:pt>
                <c:pt idx="35">
                  <c:v>3744.234113200253</c:v>
                </c:pt>
                <c:pt idx="36">
                  <c:v>3686.537420538022</c:v>
                </c:pt>
                <c:pt idx="37">
                  <c:v>3628.840727875791</c:v>
                </c:pt>
                <c:pt idx="38">
                  <c:v>3571.144035213561</c:v>
                </c:pt>
                <c:pt idx="39">
                  <c:v>3513.44734255133</c:v>
                </c:pt>
                <c:pt idx="40">
                  <c:v>3455.7506498891</c:v>
                </c:pt>
                <c:pt idx="41">
                  <c:v>3398.053957226869</c:v>
                </c:pt>
                <c:pt idx="42">
                  <c:v>3340.357264564638</c:v>
                </c:pt>
                <c:pt idx="43">
                  <c:v>3282.660571902408</c:v>
                </c:pt>
                <c:pt idx="44">
                  <c:v>3224.963879240177</c:v>
                </c:pt>
                <c:pt idx="45">
                  <c:v>3167.267186577947</c:v>
                </c:pt>
                <c:pt idx="46">
                  <c:v>3109.570493915716</c:v>
                </c:pt>
                <c:pt idx="47">
                  <c:v>3051.873801253485</c:v>
                </c:pt>
                <c:pt idx="48">
                  <c:v>2994.177108591254</c:v>
                </c:pt>
                <c:pt idx="49">
                  <c:v>2936.480415929024</c:v>
                </c:pt>
                <c:pt idx="50">
                  <c:v>2878.783723266793</c:v>
                </c:pt>
                <c:pt idx="51">
                  <c:v>2821.087030604563</c:v>
                </c:pt>
                <c:pt idx="52">
                  <c:v>2763.390337942331</c:v>
                </c:pt>
                <c:pt idx="53">
                  <c:v>2705.693645280101</c:v>
                </c:pt>
                <c:pt idx="54">
                  <c:v>2647.996952617871</c:v>
                </c:pt>
                <c:pt idx="55">
                  <c:v>2590.30025995564</c:v>
                </c:pt>
                <c:pt idx="56">
                  <c:v>2532.60356729341</c:v>
                </c:pt>
                <c:pt idx="57">
                  <c:v>2474.906874631179</c:v>
                </c:pt>
                <c:pt idx="58">
                  <c:v>2417.210181968948</c:v>
                </c:pt>
                <c:pt idx="59">
                  <c:v>2359.513489306717</c:v>
                </c:pt>
                <c:pt idx="60">
                  <c:v>2301.816796644486</c:v>
                </c:pt>
                <c:pt idx="61">
                  <c:v>2244.120103982256</c:v>
                </c:pt>
                <c:pt idx="62">
                  <c:v>2186.423411320025</c:v>
                </c:pt>
                <c:pt idx="63">
                  <c:v>2128.726718657795</c:v>
                </c:pt>
                <c:pt idx="64">
                  <c:v>2071.030025995564</c:v>
                </c:pt>
                <c:pt idx="65">
                  <c:v>2013.333333333333</c:v>
                </c:pt>
                <c:pt idx="66">
                  <c:v>4077.502645502645</c:v>
                </c:pt>
                <c:pt idx="67">
                  <c:v>6141.671957671956</c:v>
                </c:pt>
                <c:pt idx="68">
                  <c:v>8205.841269841268</c:v>
                </c:pt>
                <c:pt idx="69">
                  <c:v>10270.01058201058</c:v>
                </c:pt>
                <c:pt idx="70">
                  <c:v>12334.17989417989</c:v>
                </c:pt>
                <c:pt idx="71">
                  <c:v>14398.3492063492</c:v>
                </c:pt>
                <c:pt idx="72">
                  <c:v>16462.51851851852</c:v>
                </c:pt>
                <c:pt idx="73">
                  <c:v>18526.68783068783</c:v>
                </c:pt>
                <c:pt idx="74">
                  <c:v>20590.85714285714</c:v>
                </c:pt>
                <c:pt idx="75">
                  <c:v>22655.02645502645</c:v>
                </c:pt>
                <c:pt idx="76">
                  <c:v>24719.19576719576</c:v>
                </c:pt>
                <c:pt idx="77">
                  <c:v>26783.36507936507</c:v>
                </c:pt>
                <c:pt idx="78">
                  <c:v>28847.5343915344</c:v>
                </c:pt>
                <c:pt idx="79">
                  <c:v>30911.7037037037</c:v>
                </c:pt>
                <c:pt idx="80">
                  <c:v>32975.87301587302</c:v>
                </c:pt>
                <c:pt idx="81">
                  <c:v>35040.04232804232</c:v>
                </c:pt>
                <c:pt idx="82">
                  <c:v>37104.21164021164</c:v>
                </c:pt>
                <c:pt idx="83">
                  <c:v>39168.38095238095</c:v>
                </c:pt>
                <c:pt idx="84">
                  <c:v>41232.55026455026</c:v>
                </c:pt>
                <c:pt idx="85">
                  <c:v>43296.71957671957</c:v>
                </c:pt>
                <c:pt idx="86">
                  <c:v>45360.88888888888</c:v>
                </c:pt>
                <c:pt idx="87">
                  <c:v>47425.0582010582</c:v>
                </c:pt>
                <c:pt idx="88">
                  <c:v>46034.28571428571</c:v>
                </c:pt>
                <c:pt idx="89">
                  <c:v>41188.57142857143</c:v>
                </c:pt>
                <c:pt idx="90">
                  <c:v>36342.85714285714</c:v>
                </c:pt>
                <c:pt idx="91">
                  <c:v>31497.14285714286</c:v>
                </c:pt>
                <c:pt idx="92">
                  <c:v>26651.42857142857</c:v>
                </c:pt>
                <c:pt idx="93">
                  <c:v>21805.71428571428</c:v>
                </c:pt>
                <c:pt idx="94">
                  <c:v>1696</c:v>
                </c:pt>
                <c:pt idx="95">
                  <c:v>12114.28571428571</c:v>
                </c:pt>
                <c:pt idx="96">
                  <c:v>7268.571428571427</c:v>
                </c:pt>
                <c:pt idx="97">
                  <c:v>2422.857142857144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1018.920634920635</c:v>
                </c:pt>
                <c:pt idx="67">
                  <c:v>2037.84126984127</c:v>
                </c:pt>
                <c:pt idx="68">
                  <c:v>3056.761904761905</c:v>
                </c:pt>
                <c:pt idx="69">
                  <c:v>4075.68253968254</c:v>
                </c:pt>
                <c:pt idx="70">
                  <c:v>5094.603174603174</c:v>
                </c:pt>
                <c:pt idx="71">
                  <c:v>6113.52380952381</c:v>
                </c:pt>
                <c:pt idx="72">
                  <c:v>7132.444444444444</c:v>
                </c:pt>
                <c:pt idx="73">
                  <c:v>8151.36507936508</c:v>
                </c:pt>
                <c:pt idx="74">
                  <c:v>9170.285714285714</c:v>
                </c:pt>
                <c:pt idx="75">
                  <c:v>10189.20634920635</c:v>
                </c:pt>
                <c:pt idx="76">
                  <c:v>11208.12698412698</c:v>
                </c:pt>
                <c:pt idx="77">
                  <c:v>12227.04761904762</c:v>
                </c:pt>
                <c:pt idx="78">
                  <c:v>13245.96825396825</c:v>
                </c:pt>
                <c:pt idx="79">
                  <c:v>14264.88888888889</c:v>
                </c:pt>
                <c:pt idx="80">
                  <c:v>15283.80952380952</c:v>
                </c:pt>
                <c:pt idx="81">
                  <c:v>16302.73015873016</c:v>
                </c:pt>
                <c:pt idx="82">
                  <c:v>17321.6507936508</c:v>
                </c:pt>
                <c:pt idx="83">
                  <c:v>18340.57142857143</c:v>
                </c:pt>
                <c:pt idx="84">
                  <c:v>19359.49206349206</c:v>
                </c:pt>
                <c:pt idx="85">
                  <c:v>20378.4126984127</c:v>
                </c:pt>
                <c:pt idx="86">
                  <c:v>21397.33333333333</c:v>
                </c:pt>
                <c:pt idx="87">
                  <c:v>22416.25396825397</c:v>
                </c:pt>
                <c:pt idx="88">
                  <c:v>28053.71428571428</c:v>
                </c:pt>
                <c:pt idx="89">
                  <c:v>38309.71428571429</c:v>
                </c:pt>
                <c:pt idx="90">
                  <c:v>48565.71428571429</c:v>
                </c:pt>
                <c:pt idx="91">
                  <c:v>58821.71428571429</c:v>
                </c:pt>
                <c:pt idx="92">
                  <c:v>69077.71428571429</c:v>
                </c:pt>
                <c:pt idx="93">
                  <c:v>79333.7142857143</c:v>
                </c:pt>
                <c:pt idx="94">
                  <c:v>89589.7142857143</c:v>
                </c:pt>
                <c:pt idx="95">
                  <c:v>99845.7142857143</c:v>
                </c:pt>
                <c:pt idx="96">
                  <c:v>110101.7142857143</c:v>
                </c:pt>
                <c:pt idx="97">
                  <c:v>120357.7142857143</c:v>
                </c:pt>
                <c:pt idx="98">
                  <c:v>125485.7142857143</c:v>
                </c:pt>
                <c:pt idx="99">
                  <c:v>125485.7142857143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1280.0</c:v>
                </c:pt>
                <c:pt idx="1">
                  <c:v>1280.0</c:v>
                </c:pt>
                <c:pt idx="2">
                  <c:v>1280.0</c:v>
                </c:pt>
                <c:pt idx="3">
                  <c:v>1280.0</c:v>
                </c:pt>
                <c:pt idx="4">
                  <c:v>1280.0</c:v>
                </c:pt>
                <c:pt idx="5">
                  <c:v>1280.0</c:v>
                </c:pt>
                <c:pt idx="6">
                  <c:v>1280.0</c:v>
                </c:pt>
                <c:pt idx="7">
                  <c:v>1280.0</c:v>
                </c:pt>
                <c:pt idx="8">
                  <c:v>1280.0</c:v>
                </c:pt>
                <c:pt idx="9">
                  <c:v>1280.0</c:v>
                </c:pt>
                <c:pt idx="10">
                  <c:v>1280.0</c:v>
                </c:pt>
                <c:pt idx="11">
                  <c:v>1280.0</c:v>
                </c:pt>
                <c:pt idx="12">
                  <c:v>1280.0</c:v>
                </c:pt>
                <c:pt idx="13">
                  <c:v>1280.0</c:v>
                </c:pt>
                <c:pt idx="14">
                  <c:v>1280.0</c:v>
                </c:pt>
                <c:pt idx="15">
                  <c:v>1280.0</c:v>
                </c:pt>
                <c:pt idx="16">
                  <c:v>1280.0</c:v>
                </c:pt>
                <c:pt idx="17">
                  <c:v>1280.0</c:v>
                </c:pt>
                <c:pt idx="18">
                  <c:v>1280.0</c:v>
                </c:pt>
                <c:pt idx="19">
                  <c:v>1280.0</c:v>
                </c:pt>
                <c:pt idx="20">
                  <c:v>1280.0</c:v>
                </c:pt>
                <c:pt idx="21">
                  <c:v>1280.0</c:v>
                </c:pt>
                <c:pt idx="22">
                  <c:v>1280.0</c:v>
                </c:pt>
                <c:pt idx="23">
                  <c:v>1280.0</c:v>
                </c:pt>
                <c:pt idx="24">
                  <c:v>1280.0</c:v>
                </c:pt>
                <c:pt idx="25">
                  <c:v>1280.0</c:v>
                </c:pt>
                <c:pt idx="26">
                  <c:v>1271.333333333333</c:v>
                </c:pt>
                <c:pt idx="27">
                  <c:v>1262.666666666667</c:v>
                </c:pt>
                <c:pt idx="28">
                  <c:v>1254.0</c:v>
                </c:pt>
                <c:pt idx="29">
                  <c:v>1245.333333333333</c:v>
                </c:pt>
                <c:pt idx="30">
                  <c:v>1236.666666666667</c:v>
                </c:pt>
                <c:pt idx="31">
                  <c:v>1228.0</c:v>
                </c:pt>
                <c:pt idx="32">
                  <c:v>1219.333333333333</c:v>
                </c:pt>
                <c:pt idx="33">
                  <c:v>1210.666666666667</c:v>
                </c:pt>
                <c:pt idx="34">
                  <c:v>1202.0</c:v>
                </c:pt>
                <c:pt idx="35">
                  <c:v>1193.333333333333</c:v>
                </c:pt>
                <c:pt idx="36">
                  <c:v>1184.666666666667</c:v>
                </c:pt>
                <c:pt idx="37">
                  <c:v>1176.0</c:v>
                </c:pt>
                <c:pt idx="38">
                  <c:v>1167.333333333333</c:v>
                </c:pt>
                <c:pt idx="39">
                  <c:v>1158.666666666667</c:v>
                </c:pt>
                <c:pt idx="40">
                  <c:v>1150.0</c:v>
                </c:pt>
                <c:pt idx="41">
                  <c:v>1141.333333333333</c:v>
                </c:pt>
                <c:pt idx="42">
                  <c:v>1132.666666666667</c:v>
                </c:pt>
                <c:pt idx="43">
                  <c:v>1124.0</c:v>
                </c:pt>
                <c:pt idx="44">
                  <c:v>1115.333333333333</c:v>
                </c:pt>
                <c:pt idx="45">
                  <c:v>1106.666666666667</c:v>
                </c:pt>
                <c:pt idx="46">
                  <c:v>1098.0</c:v>
                </c:pt>
                <c:pt idx="47">
                  <c:v>1089.333333333333</c:v>
                </c:pt>
                <c:pt idx="48">
                  <c:v>1080.666666666667</c:v>
                </c:pt>
                <c:pt idx="49">
                  <c:v>1072.0</c:v>
                </c:pt>
                <c:pt idx="50">
                  <c:v>1063.333333333333</c:v>
                </c:pt>
                <c:pt idx="51">
                  <c:v>1054.666666666667</c:v>
                </c:pt>
                <c:pt idx="52">
                  <c:v>1046.0</c:v>
                </c:pt>
                <c:pt idx="53">
                  <c:v>1037.333333333333</c:v>
                </c:pt>
                <c:pt idx="54">
                  <c:v>1028.666666666667</c:v>
                </c:pt>
                <c:pt idx="55">
                  <c:v>1020.0</c:v>
                </c:pt>
                <c:pt idx="56">
                  <c:v>1011.333333333333</c:v>
                </c:pt>
                <c:pt idx="57">
                  <c:v>1002.666666666667</c:v>
                </c:pt>
                <c:pt idx="58">
                  <c:v>994.0</c:v>
                </c:pt>
                <c:pt idx="59">
                  <c:v>985.3333333333333</c:v>
                </c:pt>
                <c:pt idx="60">
                  <c:v>976.6666666666667</c:v>
                </c:pt>
                <c:pt idx="61">
                  <c:v>968.0</c:v>
                </c:pt>
                <c:pt idx="62">
                  <c:v>959.3333333333333</c:v>
                </c:pt>
                <c:pt idx="63">
                  <c:v>950.6666666666667</c:v>
                </c:pt>
                <c:pt idx="64">
                  <c:v>942.0</c:v>
                </c:pt>
                <c:pt idx="65">
                  <c:v>933.3333333333333</c:v>
                </c:pt>
                <c:pt idx="66">
                  <c:v>891.8518518518518</c:v>
                </c:pt>
                <c:pt idx="67">
                  <c:v>850.3703703703704</c:v>
                </c:pt>
                <c:pt idx="68">
                  <c:v>808.888888888889</c:v>
                </c:pt>
                <c:pt idx="69">
                  <c:v>767.4074074074074</c:v>
                </c:pt>
                <c:pt idx="70">
                  <c:v>725.925925925926</c:v>
                </c:pt>
                <c:pt idx="71">
                  <c:v>684.4444444444445</c:v>
                </c:pt>
                <c:pt idx="72">
                  <c:v>642.962962962963</c:v>
                </c:pt>
                <c:pt idx="73">
                  <c:v>601.4814814814815</c:v>
                </c:pt>
                <c:pt idx="74">
                  <c:v>560.0</c:v>
                </c:pt>
                <c:pt idx="75">
                  <c:v>518.5185185185184</c:v>
                </c:pt>
                <c:pt idx="76">
                  <c:v>477.037037037037</c:v>
                </c:pt>
                <c:pt idx="77">
                  <c:v>435.5555555555556</c:v>
                </c:pt>
                <c:pt idx="78">
                  <c:v>394.0740740740741</c:v>
                </c:pt>
                <c:pt idx="79">
                  <c:v>352.5925925925926</c:v>
                </c:pt>
                <c:pt idx="80">
                  <c:v>311.1111111111112</c:v>
                </c:pt>
                <c:pt idx="81">
                  <c:v>269.6296296296296</c:v>
                </c:pt>
                <c:pt idx="82">
                  <c:v>228.1481481481482</c:v>
                </c:pt>
                <c:pt idx="83">
                  <c:v>186.6666666666667</c:v>
                </c:pt>
                <c:pt idx="84">
                  <c:v>145.1851851851851</c:v>
                </c:pt>
                <c:pt idx="85">
                  <c:v>103.7037037037037</c:v>
                </c:pt>
                <c:pt idx="86">
                  <c:v>62.22222222222228</c:v>
                </c:pt>
                <c:pt idx="87">
                  <c:v>20.74074074074065</c:v>
                </c:pt>
                <c:pt idx="88">
                  <c:v>2477.142857142857</c:v>
                </c:pt>
                <c:pt idx="89">
                  <c:v>7431.42857142857</c:v>
                </c:pt>
                <c:pt idx="90">
                  <c:v>12385.71428571429</c:v>
                </c:pt>
                <c:pt idx="91">
                  <c:v>17340.0</c:v>
                </c:pt>
                <c:pt idx="92">
                  <c:v>22294.28571428572</c:v>
                </c:pt>
                <c:pt idx="93">
                  <c:v>27248.57142857143</c:v>
                </c:pt>
                <c:pt idx="94">
                  <c:v>32202.85714285714</c:v>
                </c:pt>
                <c:pt idx="95">
                  <c:v>37157.14285714285</c:v>
                </c:pt>
                <c:pt idx="96">
                  <c:v>42111.42857142857</c:v>
                </c:pt>
                <c:pt idx="97">
                  <c:v>47065.71428571429</c:v>
                </c:pt>
                <c:pt idx="98">
                  <c:v>49542.85714285714</c:v>
                </c:pt>
                <c:pt idx="99">
                  <c:v>49542.85714285714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2066.400816139967</c:v>
                </c:pt>
                <c:pt idx="1">
                  <c:v>2066.400816139967</c:v>
                </c:pt>
                <c:pt idx="2">
                  <c:v>2066.400816139967</c:v>
                </c:pt>
                <c:pt idx="3">
                  <c:v>2066.400816139967</c:v>
                </c:pt>
                <c:pt idx="4">
                  <c:v>2066.400816139967</c:v>
                </c:pt>
                <c:pt idx="5">
                  <c:v>2066.400816139967</c:v>
                </c:pt>
                <c:pt idx="6">
                  <c:v>2066.400816139967</c:v>
                </c:pt>
                <c:pt idx="7">
                  <c:v>2066.400816139967</c:v>
                </c:pt>
                <c:pt idx="8">
                  <c:v>2066.400816139967</c:v>
                </c:pt>
                <c:pt idx="9">
                  <c:v>2066.400816139967</c:v>
                </c:pt>
                <c:pt idx="10">
                  <c:v>2066.400816139967</c:v>
                </c:pt>
                <c:pt idx="11">
                  <c:v>2066.400816139967</c:v>
                </c:pt>
                <c:pt idx="12">
                  <c:v>2066.400816139967</c:v>
                </c:pt>
                <c:pt idx="13">
                  <c:v>2066.400816139967</c:v>
                </c:pt>
                <c:pt idx="14">
                  <c:v>2066.400816139967</c:v>
                </c:pt>
                <c:pt idx="15">
                  <c:v>2066.400816139967</c:v>
                </c:pt>
                <c:pt idx="16">
                  <c:v>2066.400816139967</c:v>
                </c:pt>
                <c:pt idx="17">
                  <c:v>2066.400816139967</c:v>
                </c:pt>
                <c:pt idx="18">
                  <c:v>2066.400816139967</c:v>
                </c:pt>
                <c:pt idx="19">
                  <c:v>2066.400816139967</c:v>
                </c:pt>
                <c:pt idx="20">
                  <c:v>2066.400816139967</c:v>
                </c:pt>
                <c:pt idx="21">
                  <c:v>2066.400816139967</c:v>
                </c:pt>
                <c:pt idx="22">
                  <c:v>2066.400816139967</c:v>
                </c:pt>
                <c:pt idx="23">
                  <c:v>2066.400816139967</c:v>
                </c:pt>
                <c:pt idx="24">
                  <c:v>2066.400816139967</c:v>
                </c:pt>
                <c:pt idx="25">
                  <c:v>2066.400816139967</c:v>
                </c:pt>
                <c:pt idx="26">
                  <c:v>2067.416111943493</c:v>
                </c:pt>
                <c:pt idx="27">
                  <c:v>2068.43140774702</c:v>
                </c:pt>
                <c:pt idx="28">
                  <c:v>2069.446703550547</c:v>
                </c:pt>
                <c:pt idx="29">
                  <c:v>2070.461999354073</c:v>
                </c:pt>
                <c:pt idx="30">
                  <c:v>2071.4772951576</c:v>
                </c:pt>
                <c:pt idx="31">
                  <c:v>2072.492590961127</c:v>
                </c:pt>
                <c:pt idx="32">
                  <c:v>2073.507886764653</c:v>
                </c:pt>
                <c:pt idx="33">
                  <c:v>2074.52318256818</c:v>
                </c:pt>
                <c:pt idx="34">
                  <c:v>2075.538478371706</c:v>
                </c:pt>
                <c:pt idx="35">
                  <c:v>2076.553774175232</c:v>
                </c:pt>
                <c:pt idx="36">
                  <c:v>2077.569069978759</c:v>
                </c:pt>
                <c:pt idx="37">
                  <c:v>2078.584365782285</c:v>
                </c:pt>
                <c:pt idx="38">
                  <c:v>2079.599661585812</c:v>
                </c:pt>
                <c:pt idx="39">
                  <c:v>2080.614957389338</c:v>
                </c:pt>
                <c:pt idx="40">
                  <c:v>2081.630253192865</c:v>
                </c:pt>
                <c:pt idx="41">
                  <c:v>2082.645548996391</c:v>
                </c:pt>
                <c:pt idx="42">
                  <c:v>2083.660844799918</c:v>
                </c:pt>
                <c:pt idx="43">
                  <c:v>2084.676140603444</c:v>
                </c:pt>
                <c:pt idx="44">
                  <c:v>2085.691436406971</c:v>
                </c:pt>
                <c:pt idx="45">
                  <c:v>2086.706732210497</c:v>
                </c:pt>
                <c:pt idx="46">
                  <c:v>2087.722028014024</c:v>
                </c:pt>
                <c:pt idx="47">
                  <c:v>2088.73732381755</c:v>
                </c:pt>
                <c:pt idx="48">
                  <c:v>2089.752619621077</c:v>
                </c:pt>
                <c:pt idx="49">
                  <c:v>2090.767915424603</c:v>
                </c:pt>
                <c:pt idx="50">
                  <c:v>2091.783211228129</c:v>
                </c:pt>
                <c:pt idx="51">
                  <c:v>2092.798507031656</c:v>
                </c:pt>
                <c:pt idx="52">
                  <c:v>2093.813802835182</c:v>
                </c:pt>
                <c:pt idx="53">
                  <c:v>2094.82909863871</c:v>
                </c:pt>
                <c:pt idx="54">
                  <c:v>2095.844394442236</c:v>
                </c:pt>
                <c:pt idx="55">
                  <c:v>2096.859690245762</c:v>
                </c:pt>
                <c:pt idx="56">
                  <c:v>2097.874986049288</c:v>
                </c:pt>
                <c:pt idx="57">
                  <c:v>2098.890281852815</c:v>
                </c:pt>
                <c:pt idx="58">
                  <c:v>2099.905577656341</c:v>
                </c:pt>
                <c:pt idx="59">
                  <c:v>2100.920873459868</c:v>
                </c:pt>
                <c:pt idx="60">
                  <c:v>2101.936169263395</c:v>
                </c:pt>
                <c:pt idx="61">
                  <c:v>2102.951465066921</c:v>
                </c:pt>
                <c:pt idx="62">
                  <c:v>2103.966760870448</c:v>
                </c:pt>
                <c:pt idx="63">
                  <c:v>2104.982056673974</c:v>
                </c:pt>
                <c:pt idx="64">
                  <c:v>2105.9973524775</c:v>
                </c:pt>
                <c:pt idx="65">
                  <c:v>2107.012648281027</c:v>
                </c:pt>
                <c:pt idx="66">
                  <c:v>2096.710043337645</c:v>
                </c:pt>
                <c:pt idx="67">
                  <c:v>2086.407438394262</c:v>
                </c:pt>
                <c:pt idx="68">
                  <c:v>2076.104833450881</c:v>
                </c:pt>
                <c:pt idx="69">
                  <c:v>2065.802228507498</c:v>
                </c:pt>
                <c:pt idx="70">
                  <c:v>2055.499623564116</c:v>
                </c:pt>
                <c:pt idx="71">
                  <c:v>2045.197018620734</c:v>
                </c:pt>
                <c:pt idx="72">
                  <c:v>2034.894413677352</c:v>
                </c:pt>
                <c:pt idx="73">
                  <c:v>2024.59180873397</c:v>
                </c:pt>
                <c:pt idx="74">
                  <c:v>2014.289203790588</c:v>
                </c:pt>
                <c:pt idx="75">
                  <c:v>2003.986598847206</c:v>
                </c:pt>
                <c:pt idx="76">
                  <c:v>1993.683993903823</c:v>
                </c:pt>
                <c:pt idx="77">
                  <c:v>1983.381388960441</c:v>
                </c:pt>
                <c:pt idx="78">
                  <c:v>1973.078784017059</c:v>
                </c:pt>
                <c:pt idx="79">
                  <c:v>1962.776179073677</c:v>
                </c:pt>
                <c:pt idx="80">
                  <c:v>1952.473574130295</c:v>
                </c:pt>
                <c:pt idx="81">
                  <c:v>1942.170969186913</c:v>
                </c:pt>
                <c:pt idx="82">
                  <c:v>1931.868364243531</c:v>
                </c:pt>
                <c:pt idx="83">
                  <c:v>1921.565759300149</c:v>
                </c:pt>
                <c:pt idx="84">
                  <c:v>1911.263154356766</c:v>
                </c:pt>
                <c:pt idx="85">
                  <c:v>1900.960549413384</c:v>
                </c:pt>
                <c:pt idx="86">
                  <c:v>1890.657944470002</c:v>
                </c:pt>
                <c:pt idx="87">
                  <c:v>1880.35533952662</c:v>
                </c:pt>
                <c:pt idx="88">
                  <c:v>1797.858306615562</c:v>
                </c:pt>
                <c:pt idx="89">
                  <c:v>1643.166845736827</c:v>
                </c:pt>
                <c:pt idx="90">
                  <c:v>1488.475384858093</c:v>
                </c:pt>
                <c:pt idx="91">
                  <c:v>1333.783923979358</c:v>
                </c:pt>
                <c:pt idx="92">
                  <c:v>1179.092463100624</c:v>
                </c:pt>
                <c:pt idx="93">
                  <c:v>1024.401002221889</c:v>
                </c:pt>
                <c:pt idx="94">
                  <c:v>869.709541343155</c:v>
                </c:pt>
                <c:pt idx="95">
                  <c:v>715.0180804644206</c:v>
                </c:pt>
                <c:pt idx="96">
                  <c:v>560.3266195856859</c:v>
                </c:pt>
                <c:pt idx="97">
                  <c:v>405.6351587069514</c:v>
                </c:pt>
                <c:pt idx="98">
                  <c:v>328.2894282675842</c:v>
                </c:pt>
                <c:pt idx="99">
                  <c:v>328.2894282675842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19168.0</c:v>
                </c:pt>
                <c:pt idx="1">
                  <c:v>19168.0</c:v>
                </c:pt>
                <c:pt idx="2">
                  <c:v>19168.0</c:v>
                </c:pt>
                <c:pt idx="3">
                  <c:v>19168.0</c:v>
                </c:pt>
                <c:pt idx="4">
                  <c:v>19168.0</c:v>
                </c:pt>
                <c:pt idx="5">
                  <c:v>19168.0</c:v>
                </c:pt>
                <c:pt idx="6">
                  <c:v>19168.0</c:v>
                </c:pt>
                <c:pt idx="7">
                  <c:v>19168.0</c:v>
                </c:pt>
                <c:pt idx="8">
                  <c:v>19168.0</c:v>
                </c:pt>
                <c:pt idx="9">
                  <c:v>19168.0</c:v>
                </c:pt>
                <c:pt idx="10">
                  <c:v>19168.0</c:v>
                </c:pt>
                <c:pt idx="11">
                  <c:v>19168.0</c:v>
                </c:pt>
                <c:pt idx="12">
                  <c:v>19168.0</c:v>
                </c:pt>
                <c:pt idx="13">
                  <c:v>19168.0</c:v>
                </c:pt>
                <c:pt idx="14">
                  <c:v>19168.0</c:v>
                </c:pt>
                <c:pt idx="15">
                  <c:v>19168.0</c:v>
                </c:pt>
                <c:pt idx="16">
                  <c:v>19168.0</c:v>
                </c:pt>
                <c:pt idx="17">
                  <c:v>19168.0</c:v>
                </c:pt>
                <c:pt idx="18">
                  <c:v>19168.0</c:v>
                </c:pt>
                <c:pt idx="19">
                  <c:v>19168.0</c:v>
                </c:pt>
                <c:pt idx="20">
                  <c:v>19168.0</c:v>
                </c:pt>
                <c:pt idx="21">
                  <c:v>19168.0</c:v>
                </c:pt>
                <c:pt idx="22">
                  <c:v>19168.0</c:v>
                </c:pt>
                <c:pt idx="23">
                  <c:v>19168.0</c:v>
                </c:pt>
                <c:pt idx="24">
                  <c:v>19168.0</c:v>
                </c:pt>
                <c:pt idx="25">
                  <c:v>19168.0</c:v>
                </c:pt>
                <c:pt idx="26">
                  <c:v>19324.15</c:v>
                </c:pt>
                <c:pt idx="27">
                  <c:v>19480.3</c:v>
                </c:pt>
                <c:pt idx="28">
                  <c:v>19636.45</c:v>
                </c:pt>
                <c:pt idx="29">
                  <c:v>19792.6</c:v>
                </c:pt>
                <c:pt idx="30">
                  <c:v>19948.75</c:v>
                </c:pt>
                <c:pt idx="31">
                  <c:v>20104.9</c:v>
                </c:pt>
                <c:pt idx="32">
                  <c:v>20261.05</c:v>
                </c:pt>
                <c:pt idx="33">
                  <c:v>20417.2</c:v>
                </c:pt>
                <c:pt idx="34">
                  <c:v>20573.35</c:v>
                </c:pt>
                <c:pt idx="35">
                  <c:v>20729.5</c:v>
                </c:pt>
                <c:pt idx="36">
                  <c:v>20885.65</c:v>
                </c:pt>
                <c:pt idx="37">
                  <c:v>21041.8</c:v>
                </c:pt>
                <c:pt idx="38">
                  <c:v>21197.95</c:v>
                </c:pt>
                <c:pt idx="39">
                  <c:v>21354.1</c:v>
                </c:pt>
                <c:pt idx="40">
                  <c:v>21510.25</c:v>
                </c:pt>
                <c:pt idx="41">
                  <c:v>21666.4</c:v>
                </c:pt>
                <c:pt idx="42">
                  <c:v>21822.55</c:v>
                </c:pt>
                <c:pt idx="43">
                  <c:v>21978.7</c:v>
                </c:pt>
                <c:pt idx="44">
                  <c:v>22134.85</c:v>
                </c:pt>
                <c:pt idx="45">
                  <c:v>22291.0</c:v>
                </c:pt>
                <c:pt idx="46">
                  <c:v>22447.15</c:v>
                </c:pt>
                <c:pt idx="47">
                  <c:v>22603.3</c:v>
                </c:pt>
                <c:pt idx="48">
                  <c:v>22759.45</c:v>
                </c:pt>
                <c:pt idx="49">
                  <c:v>22915.6</c:v>
                </c:pt>
                <c:pt idx="50">
                  <c:v>23071.75</c:v>
                </c:pt>
                <c:pt idx="51">
                  <c:v>23227.9</c:v>
                </c:pt>
                <c:pt idx="52">
                  <c:v>23384.05</c:v>
                </c:pt>
                <c:pt idx="53">
                  <c:v>23540.2</c:v>
                </c:pt>
                <c:pt idx="54">
                  <c:v>23696.35</c:v>
                </c:pt>
                <c:pt idx="55">
                  <c:v>23852.5</c:v>
                </c:pt>
                <c:pt idx="56">
                  <c:v>24008.65</c:v>
                </c:pt>
                <c:pt idx="57">
                  <c:v>24164.8</c:v>
                </c:pt>
                <c:pt idx="58">
                  <c:v>24320.95</c:v>
                </c:pt>
                <c:pt idx="59">
                  <c:v>24477.1</c:v>
                </c:pt>
                <c:pt idx="60">
                  <c:v>24633.25</c:v>
                </c:pt>
                <c:pt idx="61">
                  <c:v>24789.4</c:v>
                </c:pt>
                <c:pt idx="62">
                  <c:v>24945.55</c:v>
                </c:pt>
                <c:pt idx="63">
                  <c:v>25101.7</c:v>
                </c:pt>
                <c:pt idx="64">
                  <c:v>25257.85</c:v>
                </c:pt>
                <c:pt idx="65">
                  <c:v>25414.0</c:v>
                </c:pt>
                <c:pt idx="66">
                  <c:v>24621.9619047619</c:v>
                </c:pt>
                <c:pt idx="67">
                  <c:v>23829.92380952381</c:v>
                </c:pt>
                <c:pt idx="68">
                  <c:v>23037.88571428572</c:v>
                </c:pt>
                <c:pt idx="69">
                  <c:v>22245.84761904762</c:v>
                </c:pt>
                <c:pt idx="70">
                  <c:v>21453.80952380952</c:v>
                </c:pt>
                <c:pt idx="71">
                  <c:v>20661.77142857143</c:v>
                </c:pt>
                <c:pt idx="72">
                  <c:v>19869.73333333333</c:v>
                </c:pt>
                <c:pt idx="73">
                  <c:v>19077.69523809524</c:v>
                </c:pt>
                <c:pt idx="74">
                  <c:v>18285.65714285714</c:v>
                </c:pt>
                <c:pt idx="75">
                  <c:v>17493.61904761905</c:v>
                </c:pt>
                <c:pt idx="76">
                  <c:v>16701.58095238095</c:v>
                </c:pt>
                <c:pt idx="77">
                  <c:v>15909.54285714286</c:v>
                </c:pt>
                <c:pt idx="78">
                  <c:v>15117.50476190476</c:v>
                </c:pt>
                <c:pt idx="79">
                  <c:v>14325.46666666667</c:v>
                </c:pt>
                <c:pt idx="80">
                  <c:v>13533.42857142857</c:v>
                </c:pt>
                <c:pt idx="81">
                  <c:v>12741.39047619047</c:v>
                </c:pt>
                <c:pt idx="82">
                  <c:v>11949.35238095238</c:v>
                </c:pt>
                <c:pt idx="83">
                  <c:v>11157.31428571428</c:v>
                </c:pt>
                <c:pt idx="84">
                  <c:v>10365.27619047619</c:v>
                </c:pt>
                <c:pt idx="85">
                  <c:v>9573.238095238093</c:v>
                </c:pt>
                <c:pt idx="86">
                  <c:v>8781.199999999997</c:v>
                </c:pt>
                <c:pt idx="87">
                  <c:v>7989.1619047619</c:v>
                </c:pt>
                <c:pt idx="88">
                  <c:v>7671.199999999998</c:v>
                </c:pt>
                <c:pt idx="89">
                  <c:v>7827.314285714285</c:v>
                </c:pt>
                <c:pt idx="90">
                  <c:v>7983.42857142857</c:v>
                </c:pt>
                <c:pt idx="91">
                  <c:v>8139.542857142857</c:v>
                </c:pt>
                <c:pt idx="92">
                  <c:v>8295.657142857142</c:v>
                </c:pt>
                <c:pt idx="93">
                  <c:v>8451.771428571428</c:v>
                </c:pt>
                <c:pt idx="94">
                  <c:v>8607.885714285714</c:v>
                </c:pt>
                <c:pt idx="95">
                  <c:v>8764.0</c:v>
                </c:pt>
                <c:pt idx="96">
                  <c:v>8920.114285714285</c:v>
                </c:pt>
                <c:pt idx="97">
                  <c:v>9076.228571428571</c:v>
                </c:pt>
                <c:pt idx="98">
                  <c:v>9154.285714285714</c:v>
                </c:pt>
                <c:pt idx="99">
                  <c:v>9154.285714285714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7.083333333333333</c:v>
                </c:pt>
                <c:pt idx="27">
                  <c:v>14.16666666666667</c:v>
                </c:pt>
                <c:pt idx="28">
                  <c:v>21.25</c:v>
                </c:pt>
                <c:pt idx="29">
                  <c:v>28.33333333333333</c:v>
                </c:pt>
                <c:pt idx="30">
                  <c:v>35.41666666666666</c:v>
                </c:pt>
                <c:pt idx="31">
                  <c:v>42.5</c:v>
                </c:pt>
                <c:pt idx="32">
                  <c:v>49.58333333333333</c:v>
                </c:pt>
                <c:pt idx="33">
                  <c:v>56.66666666666666</c:v>
                </c:pt>
                <c:pt idx="34">
                  <c:v>63.75</c:v>
                </c:pt>
                <c:pt idx="35">
                  <c:v>70.83333333333333</c:v>
                </c:pt>
                <c:pt idx="36">
                  <c:v>77.91666666666665</c:v>
                </c:pt>
                <c:pt idx="37">
                  <c:v>85.0</c:v>
                </c:pt>
                <c:pt idx="38">
                  <c:v>92.08333333333333</c:v>
                </c:pt>
                <c:pt idx="39">
                  <c:v>99.16666666666665</c:v>
                </c:pt>
                <c:pt idx="40">
                  <c:v>106.25</c:v>
                </c:pt>
                <c:pt idx="41">
                  <c:v>113.3333333333333</c:v>
                </c:pt>
                <c:pt idx="42">
                  <c:v>120.4166666666667</c:v>
                </c:pt>
                <c:pt idx="43">
                  <c:v>127.5</c:v>
                </c:pt>
                <c:pt idx="44">
                  <c:v>134.5833333333333</c:v>
                </c:pt>
                <c:pt idx="45">
                  <c:v>141.6666666666667</c:v>
                </c:pt>
                <c:pt idx="46">
                  <c:v>148.75</c:v>
                </c:pt>
                <c:pt idx="47">
                  <c:v>155.8333333333333</c:v>
                </c:pt>
                <c:pt idx="48">
                  <c:v>162.9166666666667</c:v>
                </c:pt>
                <c:pt idx="49">
                  <c:v>170.0</c:v>
                </c:pt>
                <c:pt idx="50">
                  <c:v>177.0833333333333</c:v>
                </c:pt>
                <c:pt idx="51">
                  <c:v>184.1666666666667</c:v>
                </c:pt>
                <c:pt idx="52">
                  <c:v>191.25</c:v>
                </c:pt>
                <c:pt idx="53">
                  <c:v>198.3333333333333</c:v>
                </c:pt>
                <c:pt idx="54">
                  <c:v>205.4166666666667</c:v>
                </c:pt>
                <c:pt idx="55">
                  <c:v>212.5</c:v>
                </c:pt>
                <c:pt idx="56">
                  <c:v>219.5833333333333</c:v>
                </c:pt>
                <c:pt idx="57">
                  <c:v>226.6666666666667</c:v>
                </c:pt>
                <c:pt idx="58">
                  <c:v>233.75</c:v>
                </c:pt>
                <c:pt idx="59">
                  <c:v>240.8333333333333</c:v>
                </c:pt>
                <c:pt idx="60">
                  <c:v>247.9166666666667</c:v>
                </c:pt>
                <c:pt idx="61">
                  <c:v>255.0</c:v>
                </c:pt>
                <c:pt idx="62">
                  <c:v>262.0833333333333</c:v>
                </c:pt>
                <c:pt idx="63">
                  <c:v>269.1666666666666</c:v>
                </c:pt>
                <c:pt idx="64">
                  <c:v>276.25</c:v>
                </c:pt>
                <c:pt idx="65">
                  <c:v>283.3333333333333</c:v>
                </c:pt>
                <c:pt idx="66">
                  <c:v>496.7724867724868</c:v>
                </c:pt>
                <c:pt idx="67">
                  <c:v>710.2116402116402</c:v>
                </c:pt>
                <c:pt idx="68">
                  <c:v>923.6507936507937</c:v>
                </c:pt>
                <c:pt idx="69">
                  <c:v>1137.089947089947</c:v>
                </c:pt>
                <c:pt idx="70">
                  <c:v>1350.529100529101</c:v>
                </c:pt>
                <c:pt idx="71">
                  <c:v>1563.968253968254</c:v>
                </c:pt>
                <c:pt idx="72">
                  <c:v>1777.407407407407</c:v>
                </c:pt>
                <c:pt idx="73">
                  <c:v>1990.846560846561</c:v>
                </c:pt>
                <c:pt idx="74">
                  <c:v>2204.285714285714</c:v>
                </c:pt>
                <c:pt idx="75">
                  <c:v>2417.724867724868</c:v>
                </c:pt>
                <c:pt idx="76">
                  <c:v>2631.164021164021</c:v>
                </c:pt>
                <c:pt idx="77">
                  <c:v>2844.603174603175</c:v>
                </c:pt>
                <c:pt idx="78">
                  <c:v>3058.042328042328</c:v>
                </c:pt>
                <c:pt idx="79">
                  <c:v>3271.481481481481</c:v>
                </c:pt>
                <c:pt idx="80">
                  <c:v>3484.920634920635</c:v>
                </c:pt>
                <c:pt idx="81">
                  <c:v>3698.359788359789</c:v>
                </c:pt>
                <c:pt idx="82">
                  <c:v>3911.798941798942</c:v>
                </c:pt>
                <c:pt idx="83">
                  <c:v>4125.238095238095</c:v>
                </c:pt>
                <c:pt idx="84">
                  <c:v>4338.677248677248</c:v>
                </c:pt>
                <c:pt idx="85">
                  <c:v>4552.116402116402</c:v>
                </c:pt>
                <c:pt idx="86">
                  <c:v>4765.555555555555</c:v>
                </c:pt>
                <c:pt idx="87">
                  <c:v>4978.994708994708</c:v>
                </c:pt>
                <c:pt idx="88">
                  <c:v>5764.0</c:v>
                </c:pt>
                <c:pt idx="89">
                  <c:v>7120.571428571427</c:v>
                </c:pt>
                <c:pt idx="90">
                  <c:v>8477.142857142856</c:v>
                </c:pt>
                <c:pt idx="91">
                  <c:v>9833.714285714286</c:v>
                </c:pt>
                <c:pt idx="92">
                  <c:v>11190.28571428571</c:v>
                </c:pt>
                <c:pt idx="93">
                  <c:v>12546.85714285714</c:v>
                </c:pt>
                <c:pt idx="94">
                  <c:v>13903.42857142857</c:v>
                </c:pt>
                <c:pt idx="95">
                  <c:v>15260.0</c:v>
                </c:pt>
                <c:pt idx="96">
                  <c:v>16616.57142857143</c:v>
                </c:pt>
                <c:pt idx="97">
                  <c:v>17973.14285714286</c:v>
                </c:pt>
                <c:pt idx="98">
                  <c:v>18651.42857142857</c:v>
                </c:pt>
                <c:pt idx="99">
                  <c:v>18651.42857142857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338936"/>
        <c:axId val="20233422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25222.65168125647</c:v>
                </c:pt>
                <c:pt idx="1">
                  <c:v>25222.65168125647</c:v>
                </c:pt>
                <c:pt idx="2">
                  <c:v>25222.65168125647</c:v>
                </c:pt>
                <c:pt idx="3">
                  <c:v>25222.65168125647</c:v>
                </c:pt>
                <c:pt idx="4">
                  <c:v>25222.65168125647</c:v>
                </c:pt>
                <c:pt idx="5">
                  <c:v>25222.65168125647</c:v>
                </c:pt>
                <c:pt idx="6">
                  <c:v>25222.65168125647</c:v>
                </c:pt>
                <c:pt idx="7">
                  <c:v>25222.65168125647</c:v>
                </c:pt>
                <c:pt idx="8">
                  <c:v>25222.65168125647</c:v>
                </c:pt>
                <c:pt idx="9">
                  <c:v>25222.65168125647</c:v>
                </c:pt>
                <c:pt idx="10">
                  <c:v>25222.65168125647</c:v>
                </c:pt>
                <c:pt idx="11">
                  <c:v>25222.65168125647</c:v>
                </c:pt>
                <c:pt idx="12">
                  <c:v>25222.65168125647</c:v>
                </c:pt>
                <c:pt idx="13">
                  <c:v>25222.65168125647</c:v>
                </c:pt>
                <c:pt idx="14">
                  <c:v>25222.65168125647</c:v>
                </c:pt>
                <c:pt idx="15">
                  <c:v>25222.65168125647</c:v>
                </c:pt>
                <c:pt idx="16">
                  <c:v>25222.65168125647</c:v>
                </c:pt>
                <c:pt idx="17">
                  <c:v>25222.65168125647</c:v>
                </c:pt>
                <c:pt idx="18">
                  <c:v>25222.65168125647</c:v>
                </c:pt>
                <c:pt idx="19">
                  <c:v>25222.65168125647</c:v>
                </c:pt>
                <c:pt idx="20">
                  <c:v>25222.65168125647</c:v>
                </c:pt>
                <c:pt idx="21">
                  <c:v>25222.65168125647</c:v>
                </c:pt>
                <c:pt idx="22">
                  <c:v>25222.65168125647</c:v>
                </c:pt>
                <c:pt idx="23">
                  <c:v>25222.65168125647</c:v>
                </c:pt>
                <c:pt idx="24">
                  <c:v>25222.65168125647</c:v>
                </c:pt>
                <c:pt idx="25">
                  <c:v>25222.65168125647</c:v>
                </c:pt>
                <c:pt idx="26">
                  <c:v>25222.65168125647</c:v>
                </c:pt>
                <c:pt idx="27">
                  <c:v>25222.65168125647</c:v>
                </c:pt>
                <c:pt idx="28">
                  <c:v>25222.65168125647</c:v>
                </c:pt>
                <c:pt idx="29">
                  <c:v>25222.65168125647</c:v>
                </c:pt>
                <c:pt idx="30">
                  <c:v>25222.65168125647</c:v>
                </c:pt>
                <c:pt idx="31">
                  <c:v>25222.65168125647</c:v>
                </c:pt>
                <c:pt idx="32">
                  <c:v>25222.65168125647</c:v>
                </c:pt>
                <c:pt idx="33">
                  <c:v>25222.65168125647</c:v>
                </c:pt>
                <c:pt idx="34">
                  <c:v>25222.65168125647</c:v>
                </c:pt>
                <c:pt idx="35">
                  <c:v>25222.65168125647</c:v>
                </c:pt>
                <c:pt idx="36">
                  <c:v>25222.65168125647</c:v>
                </c:pt>
                <c:pt idx="37">
                  <c:v>25222.65168125647</c:v>
                </c:pt>
                <c:pt idx="38">
                  <c:v>25222.65168125647</c:v>
                </c:pt>
                <c:pt idx="39">
                  <c:v>25222.65168125647</c:v>
                </c:pt>
                <c:pt idx="40">
                  <c:v>25222.65168125647</c:v>
                </c:pt>
                <c:pt idx="41">
                  <c:v>25222.65168125647</c:v>
                </c:pt>
                <c:pt idx="42">
                  <c:v>25222.65168125647</c:v>
                </c:pt>
                <c:pt idx="43">
                  <c:v>25222.65168125647</c:v>
                </c:pt>
                <c:pt idx="44">
                  <c:v>25222.65168125647</c:v>
                </c:pt>
                <c:pt idx="45">
                  <c:v>25222.65168125647</c:v>
                </c:pt>
                <c:pt idx="46">
                  <c:v>25222.65168125647</c:v>
                </c:pt>
                <c:pt idx="47">
                  <c:v>25222.65168125647</c:v>
                </c:pt>
                <c:pt idx="48">
                  <c:v>25222.65168125647</c:v>
                </c:pt>
                <c:pt idx="49">
                  <c:v>25222.65168125647</c:v>
                </c:pt>
                <c:pt idx="50">
                  <c:v>25222.65168125647</c:v>
                </c:pt>
                <c:pt idx="51">
                  <c:v>25222.65168125647</c:v>
                </c:pt>
                <c:pt idx="52">
                  <c:v>25222.65168125647</c:v>
                </c:pt>
                <c:pt idx="53">
                  <c:v>25222.65168125647</c:v>
                </c:pt>
                <c:pt idx="54">
                  <c:v>25222.65168125647</c:v>
                </c:pt>
                <c:pt idx="55">
                  <c:v>25222.65168125647</c:v>
                </c:pt>
                <c:pt idx="56">
                  <c:v>25222.65168125647</c:v>
                </c:pt>
                <c:pt idx="57">
                  <c:v>25222.65168125647</c:v>
                </c:pt>
                <c:pt idx="58">
                  <c:v>25222.65168125647</c:v>
                </c:pt>
                <c:pt idx="59">
                  <c:v>25222.65168125647</c:v>
                </c:pt>
                <c:pt idx="60">
                  <c:v>25222.65168125647</c:v>
                </c:pt>
                <c:pt idx="61">
                  <c:v>25222.65168125647</c:v>
                </c:pt>
                <c:pt idx="62">
                  <c:v>25222.65168125647</c:v>
                </c:pt>
                <c:pt idx="63">
                  <c:v>25222.65168125647</c:v>
                </c:pt>
                <c:pt idx="64">
                  <c:v>25222.65168125647</c:v>
                </c:pt>
                <c:pt idx="65">
                  <c:v>25222.65168125647</c:v>
                </c:pt>
                <c:pt idx="66">
                  <c:v>25222.65168125647</c:v>
                </c:pt>
                <c:pt idx="67">
                  <c:v>25222.65168125647</c:v>
                </c:pt>
                <c:pt idx="68">
                  <c:v>25222.65168125647</c:v>
                </c:pt>
                <c:pt idx="69">
                  <c:v>25222.65168125647</c:v>
                </c:pt>
                <c:pt idx="70">
                  <c:v>25222.65168125647</c:v>
                </c:pt>
                <c:pt idx="71">
                  <c:v>25222.65168125647</c:v>
                </c:pt>
                <c:pt idx="72">
                  <c:v>25222.65168125647</c:v>
                </c:pt>
                <c:pt idx="73">
                  <c:v>25222.65168125647</c:v>
                </c:pt>
                <c:pt idx="74">
                  <c:v>25222.65168125647</c:v>
                </c:pt>
                <c:pt idx="75">
                  <c:v>25222.65168125647</c:v>
                </c:pt>
                <c:pt idx="76">
                  <c:v>25222.65168125647</c:v>
                </c:pt>
                <c:pt idx="77">
                  <c:v>25222.65168125647</c:v>
                </c:pt>
                <c:pt idx="78">
                  <c:v>25222.65168125647</c:v>
                </c:pt>
                <c:pt idx="79">
                  <c:v>25222.65168125647</c:v>
                </c:pt>
                <c:pt idx="80">
                  <c:v>25222.65168125648</c:v>
                </c:pt>
                <c:pt idx="81">
                  <c:v>25222.65168125648</c:v>
                </c:pt>
                <c:pt idx="82">
                  <c:v>25222.65168125648</c:v>
                </c:pt>
                <c:pt idx="83">
                  <c:v>25222.65168125648</c:v>
                </c:pt>
                <c:pt idx="84">
                  <c:v>25222.65168125648</c:v>
                </c:pt>
                <c:pt idx="85">
                  <c:v>25222.65168125648</c:v>
                </c:pt>
                <c:pt idx="86">
                  <c:v>25222.65168125648</c:v>
                </c:pt>
                <c:pt idx="87">
                  <c:v>25222.65168125648</c:v>
                </c:pt>
                <c:pt idx="88">
                  <c:v>25222.65168125648</c:v>
                </c:pt>
                <c:pt idx="89">
                  <c:v>25222.65168125648</c:v>
                </c:pt>
                <c:pt idx="90">
                  <c:v>25222.65168125648</c:v>
                </c:pt>
                <c:pt idx="91">
                  <c:v>25222.65168125648</c:v>
                </c:pt>
                <c:pt idx="92">
                  <c:v>25222.65168125648</c:v>
                </c:pt>
                <c:pt idx="93">
                  <c:v>25222.65168125648</c:v>
                </c:pt>
                <c:pt idx="94">
                  <c:v>25222.65168125648</c:v>
                </c:pt>
                <c:pt idx="95">
                  <c:v>25221.88695467251</c:v>
                </c:pt>
                <c:pt idx="96">
                  <c:v>25221.88695467251</c:v>
                </c:pt>
                <c:pt idx="97">
                  <c:v>25221.88695467251</c:v>
                </c:pt>
                <c:pt idx="98">
                  <c:v>25221.88695467251</c:v>
                </c:pt>
                <c:pt idx="99">
                  <c:v>25221.88695467251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338936"/>
        <c:axId val="2023342296"/>
      </c:lineChart>
      <c:catAx>
        <c:axId val="2023338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33422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233422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33389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-15.17550349826318</c:v>
                </c:pt>
                <c:pt idx="2">
                  <c:v>-86.57851099969284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337.1703703703703</c:v>
                </c:pt>
                <c:pt idx="2">
                  <c:v>914.704761904762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-1.303591122009986</c:v>
                </c:pt>
                <c:pt idx="2">
                  <c:v>-6.917381228253457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-10.30260494338214</c:v>
                </c:pt>
                <c:pt idx="2">
                  <c:v>-154.6914608787345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-792.0380952380953</c:v>
                </c:pt>
                <c:pt idx="2">
                  <c:v>156.1142857142858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9064"/>
        <c:axId val="19272423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29.65651313295767</c:v>
                </c:pt>
                <c:pt idx="2">
                  <c:v>22.40093829509558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424.3534391534391</c:v>
                </c:pt>
                <c:pt idx="2">
                  <c:v>774.285714285715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2064.169312169312</c:v>
                </c:pt>
                <c:pt idx="2">
                  <c:v>-4845.714285714285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1018.920634920635</c:v>
                </c:pt>
                <c:pt idx="2">
                  <c:v>10256.0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-41.48148148148148</c:v>
                </c:pt>
                <c:pt idx="2">
                  <c:v>4954.285714285715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213.4391534391534</c:v>
                </c:pt>
                <c:pt idx="2">
                  <c:v>1356.571428571429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46072"/>
        <c:axId val="-2067511656"/>
      </c:scatterChart>
      <c:valAx>
        <c:axId val="19272390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7242344"/>
        <c:crosses val="autoZero"/>
        <c:crossBetween val="midCat"/>
      </c:valAx>
      <c:valAx>
        <c:axId val="1927242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7239064"/>
        <c:crosses val="autoZero"/>
        <c:crossBetween val="midCat"/>
      </c:valAx>
      <c:valAx>
        <c:axId val="19272460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7511656"/>
        <c:crosses val="autoZero"/>
        <c:crossBetween val="midCat"/>
      </c:valAx>
      <c:valAx>
        <c:axId val="-20675116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72460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1331.074035437707</c:v>
                </c:pt>
                <c:pt idx="1">
                  <c:v>1331.074035437707</c:v>
                </c:pt>
                <c:pt idx="2">
                  <c:v>1331.074035437707</c:v>
                </c:pt>
                <c:pt idx="3">
                  <c:v>1331.074035437707</c:v>
                </c:pt>
                <c:pt idx="4">
                  <c:v>1331.074035437707</c:v>
                </c:pt>
                <c:pt idx="5">
                  <c:v>1331.074035437707</c:v>
                </c:pt>
                <c:pt idx="6">
                  <c:v>1331.074035437707</c:v>
                </c:pt>
                <c:pt idx="7">
                  <c:v>1331.074035437707</c:v>
                </c:pt>
                <c:pt idx="8">
                  <c:v>1331.074035437707</c:v>
                </c:pt>
                <c:pt idx="9">
                  <c:v>1331.074035437707</c:v>
                </c:pt>
                <c:pt idx="10">
                  <c:v>1331.074035437707</c:v>
                </c:pt>
                <c:pt idx="11">
                  <c:v>1331.074035437707</c:v>
                </c:pt>
                <c:pt idx="12">
                  <c:v>1331.074035437707</c:v>
                </c:pt>
                <c:pt idx="13">
                  <c:v>1331.074035437707</c:v>
                </c:pt>
                <c:pt idx="14">
                  <c:v>1331.074035437707</c:v>
                </c:pt>
                <c:pt idx="15">
                  <c:v>1331.074035437707</c:v>
                </c:pt>
                <c:pt idx="16">
                  <c:v>1331.074035437707</c:v>
                </c:pt>
                <c:pt idx="17">
                  <c:v>1331.074035437707</c:v>
                </c:pt>
                <c:pt idx="18">
                  <c:v>1331.074035437707</c:v>
                </c:pt>
                <c:pt idx="19">
                  <c:v>1331.074035437707</c:v>
                </c:pt>
                <c:pt idx="20">
                  <c:v>1331.074035437707</c:v>
                </c:pt>
                <c:pt idx="21">
                  <c:v>1331.074035437707</c:v>
                </c:pt>
                <c:pt idx="22">
                  <c:v>1331.074035437707</c:v>
                </c:pt>
                <c:pt idx="23">
                  <c:v>1331.074035437707</c:v>
                </c:pt>
                <c:pt idx="24">
                  <c:v>1331.074035437707</c:v>
                </c:pt>
                <c:pt idx="25">
                  <c:v>1331.074035437707</c:v>
                </c:pt>
                <c:pt idx="26">
                  <c:v>1365.06522834729</c:v>
                </c:pt>
                <c:pt idx="27">
                  <c:v>1399.056421256873</c:v>
                </c:pt>
                <c:pt idx="28">
                  <c:v>1433.047614166457</c:v>
                </c:pt>
                <c:pt idx="29">
                  <c:v>1467.03880707604</c:v>
                </c:pt>
                <c:pt idx="30">
                  <c:v>1501.029999985623</c:v>
                </c:pt>
                <c:pt idx="31">
                  <c:v>1535.021192895206</c:v>
                </c:pt>
                <c:pt idx="32">
                  <c:v>1569.01238580479</c:v>
                </c:pt>
                <c:pt idx="33">
                  <c:v>1603.003578714373</c:v>
                </c:pt>
                <c:pt idx="34">
                  <c:v>1636.994771623956</c:v>
                </c:pt>
                <c:pt idx="35">
                  <c:v>1670.98596453354</c:v>
                </c:pt>
                <c:pt idx="36">
                  <c:v>1704.977157443122</c:v>
                </c:pt>
                <c:pt idx="37">
                  <c:v>1738.968350352706</c:v>
                </c:pt>
                <c:pt idx="38">
                  <c:v>1772.959543262289</c:v>
                </c:pt>
                <c:pt idx="39">
                  <c:v>1806.950736171872</c:v>
                </c:pt>
                <c:pt idx="40">
                  <c:v>1840.941929081455</c:v>
                </c:pt>
                <c:pt idx="41">
                  <c:v>1874.933121991039</c:v>
                </c:pt>
                <c:pt idx="42">
                  <c:v>1908.924314900622</c:v>
                </c:pt>
                <c:pt idx="43">
                  <c:v>1942.915507810205</c:v>
                </c:pt>
                <c:pt idx="44">
                  <c:v>1976.906700719788</c:v>
                </c:pt>
                <c:pt idx="45">
                  <c:v>2010.897893629372</c:v>
                </c:pt>
                <c:pt idx="46">
                  <c:v>2044.889086538955</c:v>
                </c:pt>
                <c:pt idx="47">
                  <c:v>2078.880279448538</c:v>
                </c:pt>
                <c:pt idx="48">
                  <c:v>2112.871472358121</c:v>
                </c:pt>
                <c:pt idx="49">
                  <c:v>2146.862665267704</c:v>
                </c:pt>
                <c:pt idx="50">
                  <c:v>2180.853858177288</c:v>
                </c:pt>
                <c:pt idx="51">
                  <c:v>2214.845051086871</c:v>
                </c:pt>
                <c:pt idx="52">
                  <c:v>2248.836243996454</c:v>
                </c:pt>
                <c:pt idx="53">
                  <c:v>2282.827436906037</c:v>
                </c:pt>
                <c:pt idx="54">
                  <c:v>2316.818629815621</c:v>
                </c:pt>
                <c:pt idx="55">
                  <c:v>2350.809822725204</c:v>
                </c:pt>
                <c:pt idx="56">
                  <c:v>2384.801015634787</c:v>
                </c:pt>
                <c:pt idx="57">
                  <c:v>2418.792208544371</c:v>
                </c:pt>
                <c:pt idx="58">
                  <c:v>2452.783401453954</c:v>
                </c:pt>
                <c:pt idx="59">
                  <c:v>2486.774594363537</c:v>
                </c:pt>
                <c:pt idx="60">
                  <c:v>2520.76578727312</c:v>
                </c:pt>
                <c:pt idx="61">
                  <c:v>2554.756980182703</c:v>
                </c:pt>
                <c:pt idx="62">
                  <c:v>2588.748173092286</c:v>
                </c:pt>
                <c:pt idx="63">
                  <c:v>2622.73936600187</c:v>
                </c:pt>
                <c:pt idx="64">
                  <c:v>2656.730558911453</c:v>
                </c:pt>
                <c:pt idx="65">
                  <c:v>2690.721751821036</c:v>
                </c:pt>
                <c:pt idx="66">
                  <c:v>2675.546248322773</c:v>
                </c:pt>
                <c:pt idx="67">
                  <c:v>2660.37074482451</c:v>
                </c:pt>
                <c:pt idx="68">
                  <c:v>2645.195241326247</c:v>
                </c:pt>
                <c:pt idx="69">
                  <c:v>2630.019737827983</c:v>
                </c:pt>
                <c:pt idx="70">
                  <c:v>2614.844234329721</c:v>
                </c:pt>
                <c:pt idx="71">
                  <c:v>2599.668730831457</c:v>
                </c:pt>
                <c:pt idx="72">
                  <c:v>2584.493227333194</c:v>
                </c:pt>
                <c:pt idx="73">
                  <c:v>2569.31772383493</c:v>
                </c:pt>
                <c:pt idx="74">
                  <c:v>2554.142220336668</c:v>
                </c:pt>
                <c:pt idx="75">
                  <c:v>2538.966716838404</c:v>
                </c:pt>
                <c:pt idx="76">
                  <c:v>2523.791213340141</c:v>
                </c:pt>
                <c:pt idx="77">
                  <c:v>2508.615709841878</c:v>
                </c:pt>
                <c:pt idx="78">
                  <c:v>2493.440206343615</c:v>
                </c:pt>
                <c:pt idx="79">
                  <c:v>2478.264702845352</c:v>
                </c:pt>
                <c:pt idx="80">
                  <c:v>2463.089199347089</c:v>
                </c:pt>
                <c:pt idx="81">
                  <c:v>2447.913695848826</c:v>
                </c:pt>
                <c:pt idx="82">
                  <c:v>2432.738192350562</c:v>
                </c:pt>
                <c:pt idx="83">
                  <c:v>2417.562688852299</c:v>
                </c:pt>
                <c:pt idx="84">
                  <c:v>2402.387185354036</c:v>
                </c:pt>
                <c:pt idx="85">
                  <c:v>2387.211681855773</c:v>
                </c:pt>
                <c:pt idx="86">
                  <c:v>2372.03617835751</c:v>
                </c:pt>
                <c:pt idx="87">
                  <c:v>2356.860674859247</c:v>
                </c:pt>
                <c:pt idx="88">
                  <c:v>2305.983667610268</c:v>
                </c:pt>
                <c:pt idx="89">
                  <c:v>2219.405156610575</c:v>
                </c:pt>
                <c:pt idx="90">
                  <c:v>2132.826645610883</c:v>
                </c:pt>
                <c:pt idx="91">
                  <c:v>2046.24813461119</c:v>
                </c:pt>
                <c:pt idx="92">
                  <c:v>1959.669623611497</c:v>
                </c:pt>
                <c:pt idx="93">
                  <c:v>1873.091112611804</c:v>
                </c:pt>
                <c:pt idx="94">
                  <c:v>1786.512601612111</c:v>
                </c:pt>
                <c:pt idx="95">
                  <c:v>1699.934090612418</c:v>
                </c:pt>
                <c:pt idx="96">
                  <c:v>1613.355579612726</c:v>
                </c:pt>
                <c:pt idx="97">
                  <c:v>1526.777068613033</c:v>
                </c:pt>
                <c:pt idx="98">
                  <c:v>1536.667813113186</c:v>
                </c:pt>
                <c:pt idx="99">
                  <c:v>1643.027813113187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8527.5</c:v>
                </c:pt>
                <c:pt idx="1">
                  <c:v>8187.24</c:v>
                </c:pt>
                <c:pt idx="2">
                  <c:v>7846.98</c:v>
                </c:pt>
                <c:pt idx="3">
                  <c:v>7506.72</c:v>
                </c:pt>
                <c:pt idx="4">
                  <c:v>7166.46</c:v>
                </c:pt>
                <c:pt idx="5">
                  <c:v>6826.2</c:v>
                </c:pt>
                <c:pt idx="6">
                  <c:v>6485.94</c:v>
                </c:pt>
                <c:pt idx="7">
                  <c:v>6145.68</c:v>
                </c:pt>
                <c:pt idx="8">
                  <c:v>5805.42</c:v>
                </c:pt>
                <c:pt idx="9">
                  <c:v>5465.16</c:v>
                </c:pt>
                <c:pt idx="10">
                  <c:v>5124.9</c:v>
                </c:pt>
                <c:pt idx="11">
                  <c:v>4784.64</c:v>
                </c:pt>
                <c:pt idx="12">
                  <c:v>4444.38</c:v>
                </c:pt>
                <c:pt idx="13">
                  <c:v>4104.12</c:v>
                </c:pt>
                <c:pt idx="14">
                  <c:v>3763.86</c:v>
                </c:pt>
                <c:pt idx="15">
                  <c:v>3423.6</c:v>
                </c:pt>
                <c:pt idx="16">
                  <c:v>3083.34</c:v>
                </c:pt>
                <c:pt idx="17">
                  <c:v>2743.08</c:v>
                </c:pt>
                <c:pt idx="18">
                  <c:v>2402.82</c:v>
                </c:pt>
                <c:pt idx="19">
                  <c:v>2062.56</c:v>
                </c:pt>
                <c:pt idx="20">
                  <c:v>1722.3</c:v>
                </c:pt>
                <c:pt idx="21">
                  <c:v>1382.04</c:v>
                </c:pt>
                <c:pt idx="22">
                  <c:v>1041.78</c:v>
                </c:pt>
                <c:pt idx="23">
                  <c:v>701.52</c:v>
                </c:pt>
                <c:pt idx="24">
                  <c:v>361.26</c:v>
                </c:pt>
                <c:pt idx="25">
                  <c:v>21.0</c:v>
                </c:pt>
                <c:pt idx="26">
                  <c:v>51.48333333333333</c:v>
                </c:pt>
                <c:pt idx="27">
                  <c:v>81.96666666666666</c:v>
                </c:pt>
                <c:pt idx="28">
                  <c:v>112.45</c:v>
                </c:pt>
                <c:pt idx="29">
                  <c:v>142.9333333333333</c:v>
                </c:pt>
                <c:pt idx="30">
                  <c:v>173.4166666666667</c:v>
                </c:pt>
                <c:pt idx="31">
                  <c:v>203.9</c:v>
                </c:pt>
                <c:pt idx="32">
                  <c:v>234.3833333333333</c:v>
                </c:pt>
                <c:pt idx="33">
                  <c:v>264.8666666666666</c:v>
                </c:pt>
                <c:pt idx="34">
                  <c:v>295.35</c:v>
                </c:pt>
                <c:pt idx="35">
                  <c:v>325.8333333333333</c:v>
                </c:pt>
                <c:pt idx="36">
                  <c:v>356.3166666666666</c:v>
                </c:pt>
                <c:pt idx="37">
                  <c:v>386.8</c:v>
                </c:pt>
                <c:pt idx="38">
                  <c:v>417.2833333333333</c:v>
                </c:pt>
                <c:pt idx="39">
                  <c:v>447.7666666666666</c:v>
                </c:pt>
                <c:pt idx="40">
                  <c:v>478.2499999999999</c:v>
                </c:pt>
                <c:pt idx="41">
                  <c:v>508.7333333333333</c:v>
                </c:pt>
                <c:pt idx="42">
                  <c:v>539.2166666666665</c:v>
                </c:pt>
                <c:pt idx="43">
                  <c:v>569.7</c:v>
                </c:pt>
                <c:pt idx="44">
                  <c:v>600.1833333333332</c:v>
                </c:pt>
                <c:pt idx="45">
                  <c:v>630.6666666666666</c:v>
                </c:pt>
                <c:pt idx="46">
                  <c:v>661.15</c:v>
                </c:pt>
                <c:pt idx="47">
                  <c:v>691.6333333333333</c:v>
                </c:pt>
                <c:pt idx="48">
                  <c:v>722.1166666666665</c:v>
                </c:pt>
                <c:pt idx="49">
                  <c:v>752.6</c:v>
                </c:pt>
                <c:pt idx="50">
                  <c:v>783.0833333333332</c:v>
                </c:pt>
                <c:pt idx="51">
                  <c:v>813.5666666666666</c:v>
                </c:pt>
                <c:pt idx="52">
                  <c:v>844.05</c:v>
                </c:pt>
                <c:pt idx="53">
                  <c:v>874.5333333333333</c:v>
                </c:pt>
                <c:pt idx="54">
                  <c:v>905.0166666666665</c:v>
                </c:pt>
                <c:pt idx="55">
                  <c:v>935.4999999999999</c:v>
                </c:pt>
                <c:pt idx="56">
                  <c:v>965.9833333333332</c:v>
                </c:pt>
                <c:pt idx="57">
                  <c:v>996.4666666666666</c:v>
                </c:pt>
                <c:pt idx="58">
                  <c:v>1026.95</c:v>
                </c:pt>
                <c:pt idx="59">
                  <c:v>1057.433333333333</c:v>
                </c:pt>
                <c:pt idx="60">
                  <c:v>1087.916666666667</c:v>
                </c:pt>
                <c:pt idx="61">
                  <c:v>1118.4</c:v>
                </c:pt>
                <c:pt idx="62">
                  <c:v>1148.883333333333</c:v>
                </c:pt>
                <c:pt idx="63">
                  <c:v>1179.366666666667</c:v>
                </c:pt>
                <c:pt idx="64">
                  <c:v>1209.85</c:v>
                </c:pt>
                <c:pt idx="65">
                  <c:v>1240.333333333333</c:v>
                </c:pt>
                <c:pt idx="66">
                  <c:v>1577.503703703704</c:v>
                </c:pt>
                <c:pt idx="67">
                  <c:v>1914.674074074074</c:v>
                </c:pt>
                <c:pt idx="68">
                  <c:v>2251.844444444444</c:v>
                </c:pt>
                <c:pt idx="69">
                  <c:v>2589.014814814815</c:v>
                </c:pt>
                <c:pt idx="70">
                  <c:v>2926.185185185185</c:v>
                </c:pt>
                <c:pt idx="71">
                  <c:v>3263.355555555554</c:v>
                </c:pt>
                <c:pt idx="72">
                  <c:v>3600.525925925926</c:v>
                </c:pt>
                <c:pt idx="73">
                  <c:v>3937.696296296296</c:v>
                </c:pt>
                <c:pt idx="74">
                  <c:v>4274.866666666665</c:v>
                </c:pt>
                <c:pt idx="75">
                  <c:v>4612.037037037036</c:v>
                </c:pt>
                <c:pt idx="76">
                  <c:v>4949.207407407407</c:v>
                </c:pt>
                <c:pt idx="77">
                  <c:v>5286.377777777777</c:v>
                </c:pt>
                <c:pt idx="78">
                  <c:v>5623.548148148147</c:v>
                </c:pt>
                <c:pt idx="79">
                  <c:v>5960.718518518518</c:v>
                </c:pt>
                <c:pt idx="80">
                  <c:v>6297.888888888888</c:v>
                </c:pt>
                <c:pt idx="81">
                  <c:v>6635.059259259258</c:v>
                </c:pt>
                <c:pt idx="82">
                  <c:v>6972.22962962963</c:v>
                </c:pt>
                <c:pt idx="83">
                  <c:v>7309.399999999998</c:v>
                </c:pt>
                <c:pt idx="84">
                  <c:v>7646.570370370369</c:v>
                </c:pt>
                <c:pt idx="85">
                  <c:v>7983.74074074074</c:v>
                </c:pt>
                <c:pt idx="86">
                  <c:v>8320.91111111111</c:v>
                </c:pt>
                <c:pt idx="87">
                  <c:v>8658.08148148148</c:v>
                </c:pt>
                <c:pt idx="88">
                  <c:v>9284.019047619047</c:v>
                </c:pt>
                <c:pt idx="89">
                  <c:v>10198.72380952381</c:v>
                </c:pt>
                <c:pt idx="90">
                  <c:v>11113.42857142857</c:v>
                </c:pt>
                <c:pt idx="91">
                  <c:v>12028.13333333333</c:v>
                </c:pt>
                <c:pt idx="92">
                  <c:v>12942.83809523809</c:v>
                </c:pt>
                <c:pt idx="93">
                  <c:v>13857.54285714286</c:v>
                </c:pt>
                <c:pt idx="94">
                  <c:v>14772.24761904762</c:v>
                </c:pt>
                <c:pt idx="95">
                  <c:v>15686.95238095238</c:v>
                </c:pt>
                <c:pt idx="96">
                  <c:v>16601.65714285714</c:v>
                </c:pt>
                <c:pt idx="97">
                  <c:v>17516.36190476191</c:v>
                </c:pt>
                <c:pt idx="98">
                  <c:v>18336.14428571428</c:v>
                </c:pt>
                <c:pt idx="99">
                  <c:v>19061.00428571428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488.3958125289043</c:v>
                </c:pt>
                <c:pt idx="1">
                  <c:v>488.3958125289043</c:v>
                </c:pt>
                <c:pt idx="2">
                  <c:v>488.3958125289043</c:v>
                </c:pt>
                <c:pt idx="3">
                  <c:v>488.3958125289043</c:v>
                </c:pt>
                <c:pt idx="4">
                  <c:v>488.3958125289043</c:v>
                </c:pt>
                <c:pt idx="5">
                  <c:v>488.3958125289043</c:v>
                </c:pt>
                <c:pt idx="6">
                  <c:v>488.3958125289043</c:v>
                </c:pt>
                <c:pt idx="7">
                  <c:v>488.3958125289043</c:v>
                </c:pt>
                <c:pt idx="8">
                  <c:v>488.3958125289043</c:v>
                </c:pt>
                <c:pt idx="9">
                  <c:v>488.3958125289043</c:v>
                </c:pt>
                <c:pt idx="10">
                  <c:v>488.3958125289043</c:v>
                </c:pt>
                <c:pt idx="11">
                  <c:v>488.3958125289043</c:v>
                </c:pt>
                <c:pt idx="12">
                  <c:v>488.3958125289043</c:v>
                </c:pt>
                <c:pt idx="13">
                  <c:v>488.3958125289043</c:v>
                </c:pt>
                <c:pt idx="14">
                  <c:v>488.3958125289043</c:v>
                </c:pt>
                <c:pt idx="15">
                  <c:v>488.3958125289043</c:v>
                </c:pt>
                <c:pt idx="16">
                  <c:v>488.3958125289043</c:v>
                </c:pt>
                <c:pt idx="17">
                  <c:v>488.3958125289043</c:v>
                </c:pt>
                <c:pt idx="18">
                  <c:v>488.3958125289043</c:v>
                </c:pt>
                <c:pt idx="19">
                  <c:v>488.3958125289043</c:v>
                </c:pt>
                <c:pt idx="20">
                  <c:v>488.3958125289043</c:v>
                </c:pt>
                <c:pt idx="21">
                  <c:v>488.3958125289043</c:v>
                </c:pt>
                <c:pt idx="22">
                  <c:v>488.3958125289043</c:v>
                </c:pt>
                <c:pt idx="23">
                  <c:v>488.3958125289043</c:v>
                </c:pt>
                <c:pt idx="24">
                  <c:v>488.3958125289043</c:v>
                </c:pt>
                <c:pt idx="25">
                  <c:v>488.3958125289043</c:v>
                </c:pt>
                <c:pt idx="26">
                  <c:v>498.444878158288</c:v>
                </c:pt>
                <c:pt idx="27">
                  <c:v>508.4939437876716</c:v>
                </c:pt>
                <c:pt idx="28">
                  <c:v>518.5430094170552</c:v>
                </c:pt>
                <c:pt idx="29">
                  <c:v>528.592075046439</c:v>
                </c:pt>
                <c:pt idx="30">
                  <c:v>538.6411406758226</c:v>
                </c:pt>
                <c:pt idx="31">
                  <c:v>548.6902063052063</c:v>
                </c:pt>
                <c:pt idx="32">
                  <c:v>558.7392719345898</c:v>
                </c:pt>
                <c:pt idx="33">
                  <c:v>568.7883375639735</c:v>
                </c:pt>
                <c:pt idx="34">
                  <c:v>578.8374031933572</c:v>
                </c:pt>
                <c:pt idx="35">
                  <c:v>588.8864688227409</c:v>
                </c:pt>
                <c:pt idx="36">
                  <c:v>598.9355344521246</c:v>
                </c:pt>
                <c:pt idx="37">
                  <c:v>608.9846000815081</c:v>
                </c:pt>
                <c:pt idx="38">
                  <c:v>619.0336657108918</c:v>
                </c:pt>
                <c:pt idx="39">
                  <c:v>629.0827313402754</c:v>
                </c:pt>
                <c:pt idx="40">
                  <c:v>639.131796969659</c:v>
                </c:pt>
                <c:pt idx="41">
                  <c:v>649.1808625990427</c:v>
                </c:pt>
                <c:pt idx="42">
                  <c:v>659.2299282284263</c:v>
                </c:pt>
                <c:pt idx="43">
                  <c:v>669.27899385781</c:v>
                </c:pt>
                <c:pt idx="44">
                  <c:v>679.3280594871937</c:v>
                </c:pt>
                <c:pt idx="45">
                  <c:v>689.3771251165774</c:v>
                </c:pt>
                <c:pt idx="46">
                  <c:v>699.4261907459611</c:v>
                </c:pt>
                <c:pt idx="47">
                  <c:v>709.4752563753447</c:v>
                </c:pt>
                <c:pt idx="48">
                  <c:v>719.5243220047283</c:v>
                </c:pt>
                <c:pt idx="49">
                  <c:v>729.573387634112</c:v>
                </c:pt>
                <c:pt idx="50">
                  <c:v>739.6224532634956</c:v>
                </c:pt>
                <c:pt idx="51">
                  <c:v>749.6715188928792</c:v>
                </c:pt>
                <c:pt idx="52">
                  <c:v>759.720584522263</c:v>
                </c:pt>
                <c:pt idx="53">
                  <c:v>769.7696501516466</c:v>
                </c:pt>
                <c:pt idx="54">
                  <c:v>779.8187157810303</c:v>
                </c:pt>
                <c:pt idx="55">
                  <c:v>789.867781410414</c:v>
                </c:pt>
                <c:pt idx="56">
                  <c:v>799.9168470397975</c:v>
                </c:pt>
                <c:pt idx="57">
                  <c:v>809.9659126691811</c:v>
                </c:pt>
                <c:pt idx="58">
                  <c:v>820.0149782985648</c:v>
                </c:pt>
                <c:pt idx="59">
                  <c:v>830.0640439279484</c:v>
                </c:pt>
                <c:pt idx="60">
                  <c:v>840.113109557332</c:v>
                </c:pt>
                <c:pt idx="61">
                  <c:v>850.1621751867158</c:v>
                </c:pt>
                <c:pt idx="62">
                  <c:v>860.2112408160994</c:v>
                </c:pt>
                <c:pt idx="63">
                  <c:v>870.2603064454831</c:v>
                </c:pt>
                <c:pt idx="64">
                  <c:v>880.3093720748668</c:v>
                </c:pt>
                <c:pt idx="65">
                  <c:v>890.3584377042504</c:v>
                </c:pt>
                <c:pt idx="66">
                  <c:v>920.0149508372081</c:v>
                </c:pt>
                <c:pt idx="67">
                  <c:v>949.6714639701657</c:v>
                </c:pt>
                <c:pt idx="68">
                  <c:v>979.3279771031234</c:v>
                </c:pt>
                <c:pt idx="69">
                  <c:v>1008.984490236081</c:v>
                </c:pt>
                <c:pt idx="70">
                  <c:v>1038.641003369039</c:v>
                </c:pt>
                <c:pt idx="71">
                  <c:v>1068.297516501996</c:v>
                </c:pt>
                <c:pt idx="72">
                  <c:v>1097.954029634954</c:v>
                </c:pt>
                <c:pt idx="73">
                  <c:v>1127.610542767912</c:v>
                </c:pt>
                <c:pt idx="74">
                  <c:v>1157.26705590087</c:v>
                </c:pt>
                <c:pt idx="75">
                  <c:v>1186.923569033827</c:v>
                </c:pt>
                <c:pt idx="76">
                  <c:v>1216.580082166785</c:v>
                </c:pt>
                <c:pt idx="77">
                  <c:v>1246.236595299742</c:v>
                </c:pt>
                <c:pt idx="78">
                  <c:v>1275.8931084327</c:v>
                </c:pt>
                <c:pt idx="79">
                  <c:v>1305.549621565658</c:v>
                </c:pt>
                <c:pt idx="80">
                  <c:v>1335.206134698615</c:v>
                </c:pt>
                <c:pt idx="81">
                  <c:v>1364.862647831573</c:v>
                </c:pt>
                <c:pt idx="82">
                  <c:v>1394.519160964531</c:v>
                </c:pt>
                <c:pt idx="83">
                  <c:v>1424.175674097488</c:v>
                </c:pt>
                <c:pt idx="84">
                  <c:v>1453.832187230446</c:v>
                </c:pt>
                <c:pt idx="85">
                  <c:v>1483.488700363404</c:v>
                </c:pt>
                <c:pt idx="86">
                  <c:v>1513.145213496362</c:v>
                </c:pt>
                <c:pt idx="87">
                  <c:v>1542.801726629319</c:v>
                </c:pt>
                <c:pt idx="88">
                  <c:v>1568.830452343346</c:v>
                </c:pt>
                <c:pt idx="89">
                  <c:v>1591.231390638441</c:v>
                </c:pt>
                <c:pt idx="90">
                  <c:v>1613.632328933537</c:v>
                </c:pt>
                <c:pt idx="91">
                  <c:v>1636.033267228632</c:v>
                </c:pt>
                <c:pt idx="92">
                  <c:v>1658.434205523728</c:v>
                </c:pt>
                <c:pt idx="93">
                  <c:v>1680.835143818824</c:v>
                </c:pt>
                <c:pt idx="94">
                  <c:v>1703.23608211392</c:v>
                </c:pt>
                <c:pt idx="95">
                  <c:v>1725.637020409015</c:v>
                </c:pt>
                <c:pt idx="96">
                  <c:v>1748.03795870411</c:v>
                </c:pt>
                <c:pt idx="97">
                  <c:v>1770.438896999206</c:v>
                </c:pt>
                <c:pt idx="98">
                  <c:v>1785.854866146754</c:v>
                </c:pt>
                <c:pt idx="99">
                  <c:v>1794.285866146754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2475.0</c:v>
                </c:pt>
                <c:pt idx="1">
                  <c:v>2475.0</c:v>
                </c:pt>
                <c:pt idx="2">
                  <c:v>2475.0</c:v>
                </c:pt>
                <c:pt idx="3">
                  <c:v>2475.0</c:v>
                </c:pt>
                <c:pt idx="4">
                  <c:v>2475.0</c:v>
                </c:pt>
                <c:pt idx="5">
                  <c:v>2475.0</c:v>
                </c:pt>
                <c:pt idx="6">
                  <c:v>2475.0</c:v>
                </c:pt>
                <c:pt idx="7">
                  <c:v>2475.0</c:v>
                </c:pt>
                <c:pt idx="8">
                  <c:v>2475.0</c:v>
                </c:pt>
                <c:pt idx="9">
                  <c:v>2475.0</c:v>
                </c:pt>
                <c:pt idx="10">
                  <c:v>2475.0</c:v>
                </c:pt>
                <c:pt idx="11">
                  <c:v>2475.0</c:v>
                </c:pt>
                <c:pt idx="12">
                  <c:v>2475.0</c:v>
                </c:pt>
                <c:pt idx="13">
                  <c:v>2475.0</c:v>
                </c:pt>
                <c:pt idx="14">
                  <c:v>2475.0</c:v>
                </c:pt>
                <c:pt idx="15">
                  <c:v>2475.0</c:v>
                </c:pt>
                <c:pt idx="16">
                  <c:v>2475.0</c:v>
                </c:pt>
                <c:pt idx="17">
                  <c:v>2475.0</c:v>
                </c:pt>
                <c:pt idx="18">
                  <c:v>2475.0</c:v>
                </c:pt>
                <c:pt idx="19">
                  <c:v>2475.0</c:v>
                </c:pt>
                <c:pt idx="20">
                  <c:v>2475.0</c:v>
                </c:pt>
                <c:pt idx="21">
                  <c:v>2475.0</c:v>
                </c:pt>
                <c:pt idx="22">
                  <c:v>2475.0</c:v>
                </c:pt>
                <c:pt idx="23">
                  <c:v>2475.0</c:v>
                </c:pt>
                <c:pt idx="24">
                  <c:v>2475.0</c:v>
                </c:pt>
                <c:pt idx="25">
                  <c:v>2475.0</c:v>
                </c:pt>
                <c:pt idx="26">
                  <c:v>2617.283333333333</c:v>
                </c:pt>
                <c:pt idx="27">
                  <c:v>2759.566666666667</c:v>
                </c:pt>
                <c:pt idx="28">
                  <c:v>2901.85</c:v>
                </c:pt>
                <c:pt idx="29">
                  <c:v>3044.133333333333</c:v>
                </c:pt>
                <c:pt idx="30">
                  <c:v>3186.416666666667</c:v>
                </c:pt>
                <c:pt idx="31">
                  <c:v>3328.7</c:v>
                </c:pt>
                <c:pt idx="32">
                  <c:v>3470.983333333333</c:v>
                </c:pt>
                <c:pt idx="33">
                  <c:v>3613.266666666667</c:v>
                </c:pt>
                <c:pt idx="34">
                  <c:v>3755.55</c:v>
                </c:pt>
                <c:pt idx="35">
                  <c:v>3897.833333333333</c:v>
                </c:pt>
                <c:pt idx="36">
                  <c:v>4040.116666666667</c:v>
                </c:pt>
                <c:pt idx="37">
                  <c:v>4182.400000000001</c:v>
                </c:pt>
                <c:pt idx="38">
                  <c:v>4324.683333333333</c:v>
                </c:pt>
                <c:pt idx="39">
                  <c:v>4466.966666666667</c:v>
                </c:pt>
                <c:pt idx="40">
                  <c:v>4609.25</c:v>
                </c:pt>
                <c:pt idx="41">
                  <c:v>4751.533333333334</c:v>
                </c:pt>
                <c:pt idx="42">
                  <c:v>4893.816666666667</c:v>
                </c:pt>
                <c:pt idx="43">
                  <c:v>5036.1</c:v>
                </c:pt>
                <c:pt idx="44">
                  <c:v>5178.383333333333</c:v>
                </c:pt>
                <c:pt idx="45">
                  <c:v>5320.666666666666</c:v>
                </c:pt>
                <c:pt idx="46">
                  <c:v>5462.950000000001</c:v>
                </c:pt>
                <c:pt idx="47">
                  <c:v>5605.233333333334</c:v>
                </c:pt>
                <c:pt idx="48">
                  <c:v>5747.516666666667</c:v>
                </c:pt>
                <c:pt idx="49">
                  <c:v>5889.800000000001</c:v>
                </c:pt>
                <c:pt idx="50">
                  <c:v>6032.083333333334</c:v>
                </c:pt>
                <c:pt idx="51">
                  <c:v>6174.366666666666</c:v>
                </c:pt>
                <c:pt idx="52">
                  <c:v>6316.65</c:v>
                </c:pt>
                <c:pt idx="53">
                  <c:v>6458.933333333334</c:v>
                </c:pt>
                <c:pt idx="54">
                  <c:v>6601.216666666667</c:v>
                </c:pt>
                <c:pt idx="55">
                  <c:v>6743.500000000001</c:v>
                </c:pt>
                <c:pt idx="56">
                  <c:v>6885.783333333334</c:v>
                </c:pt>
                <c:pt idx="57">
                  <c:v>7028.066666666667</c:v>
                </c:pt>
                <c:pt idx="58">
                  <c:v>7170.350000000001</c:v>
                </c:pt>
                <c:pt idx="59">
                  <c:v>7312.633333333334</c:v>
                </c:pt>
                <c:pt idx="60">
                  <c:v>7454.916666666667</c:v>
                </c:pt>
                <c:pt idx="61">
                  <c:v>7597.200000000001</c:v>
                </c:pt>
                <c:pt idx="62">
                  <c:v>7739.483333333334</c:v>
                </c:pt>
                <c:pt idx="63">
                  <c:v>7881.766666666667</c:v>
                </c:pt>
                <c:pt idx="64">
                  <c:v>8024.050000000001</c:v>
                </c:pt>
                <c:pt idx="65">
                  <c:v>8166.333333333334</c:v>
                </c:pt>
                <c:pt idx="66">
                  <c:v>8590.686772486773</c:v>
                </c:pt>
                <c:pt idx="67">
                  <c:v>9015.040211640213</c:v>
                </c:pt>
                <c:pt idx="68">
                  <c:v>9439.393650793652</c:v>
                </c:pt>
                <c:pt idx="69">
                  <c:v>9863.74708994709</c:v>
                </c:pt>
                <c:pt idx="70">
                  <c:v>10288.10052910053</c:v>
                </c:pt>
                <c:pt idx="71">
                  <c:v>10712.45396825397</c:v>
                </c:pt>
                <c:pt idx="72">
                  <c:v>11136.80740740741</c:v>
                </c:pt>
                <c:pt idx="73">
                  <c:v>11561.16084656085</c:v>
                </c:pt>
                <c:pt idx="74">
                  <c:v>11985.51428571429</c:v>
                </c:pt>
                <c:pt idx="75">
                  <c:v>12409.86772486772</c:v>
                </c:pt>
                <c:pt idx="76">
                  <c:v>12834.22116402116</c:v>
                </c:pt>
                <c:pt idx="77">
                  <c:v>13258.5746031746</c:v>
                </c:pt>
                <c:pt idx="78">
                  <c:v>13682.92804232804</c:v>
                </c:pt>
                <c:pt idx="79">
                  <c:v>14107.28148148148</c:v>
                </c:pt>
                <c:pt idx="80">
                  <c:v>14531.63492063492</c:v>
                </c:pt>
                <c:pt idx="81">
                  <c:v>14955.98835978836</c:v>
                </c:pt>
                <c:pt idx="82">
                  <c:v>15380.3417989418</c:v>
                </c:pt>
                <c:pt idx="83">
                  <c:v>15804.69523809524</c:v>
                </c:pt>
                <c:pt idx="84">
                  <c:v>16229.04867724868</c:v>
                </c:pt>
                <c:pt idx="85">
                  <c:v>16653.40211640212</c:v>
                </c:pt>
                <c:pt idx="86">
                  <c:v>17077.75555555556</c:v>
                </c:pt>
                <c:pt idx="87">
                  <c:v>17502.108994709</c:v>
                </c:pt>
                <c:pt idx="88">
                  <c:v>18101.42857142857</c:v>
                </c:pt>
                <c:pt idx="89">
                  <c:v>18875.71428571428</c:v>
                </c:pt>
                <c:pt idx="90">
                  <c:v>19650.0</c:v>
                </c:pt>
                <c:pt idx="91">
                  <c:v>20424.28571428572</c:v>
                </c:pt>
                <c:pt idx="92">
                  <c:v>21198.57142857143</c:v>
                </c:pt>
                <c:pt idx="93">
                  <c:v>21972.85714285714</c:v>
                </c:pt>
                <c:pt idx="94">
                  <c:v>22747.14285714286</c:v>
                </c:pt>
                <c:pt idx="95">
                  <c:v>23521.42857142858</c:v>
                </c:pt>
                <c:pt idx="96">
                  <c:v>24295.71428571429</c:v>
                </c:pt>
                <c:pt idx="97">
                  <c:v>25070.00000000001</c:v>
                </c:pt>
                <c:pt idx="98">
                  <c:v>25457.14285714286</c:v>
                </c:pt>
                <c:pt idx="99">
                  <c:v>25457.14285714286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2.462615313193981</c:v>
                </c:pt>
                <c:pt idx="27">
                  <c:v>4.925230626387963</c:v>
                </c:pt>
                <c:pt idx="28">
                  <c:v>7.387845939581944</c:v>
                </c:pt>
                <c:pt idx="29">
                  <c:v>9.850461252775925</c:v>
                </c:pt>
                <c:pt idx="30">
                  <c:v>12.31307656596991</c:v>
                </c:pt>
                <c:pt idx="31">
                  <c:v>14.77569187916389</c:v>
                </c:pt>
                <c:pt idx="32">
                  <c:v>17.23830719235787</c:v>
                </c:pt>
                <c:pt idx="33">
                  <c:v>19.70092250555185</c:v>
                </c:pt>
                <c:pt idx="34">
                  <c:v>22.16353781874583</c:v>
                </c:pt>
                <c:pt idx="35">
                  <c:v>24.62615313193982</c:v>
                </c:pt>
                <c:pt idx="36">
                  <c:v>27.08876844513379</c:v>
                </c:pt>
                <c:pt idx="37">
                  <c:v>29.55138375832778</c:v>
                </c:pt>
                <c:pt idx="38">
                  <c:v>32.01399907152176</c:v>
                </c:pt>
                <c:pt idx="39">
                  <c:v>34.47661438471574</c:v>
                </c:pt>
                <c:pt idx="40">
                  <c:v>36.93922969790972</c:v>
                </c:pt>
                <c:pt idx="41">
                  <c:v>39.4018450111037</c:v>
                </c:pt>
                <c:pt idx="42">
                  <c:v>41.86446032429768</c:v>
                </c:pt>
                <c:pt idx="43">
                  <c:v>44.32707563749167</c:v>
                </c:pt>
                <c:pt idx="44">
                  <c:v>46.78969095068565</c:v>
                </c:pt>
                <c:pt idx="45">
                  <c:v>49.25230626387963</c:v>
                </c:pt>
                <c:pt idx="46">
                  <c:v>51.71492157707361</c:v>
                </c:pt>
                <c:pt idx="47">
                  <c:v>54.17753689026759</c:v>
                </c:pt>
                <c:pt idx="48">
                  <c:v>56.64015220346157</c:v>
                </c:pt>
                <c:pt idx="49">
                  <c:v>59.10276751665555</c:v>
                </c:pt>
                <c:pt idx="50">
                  <c:v>61.56538282984953</c:v>
                </c:pt>
                <c:pt idx="51">
                  <c:v>64.02799814304352</c:v>
                </c:pt>
                <c:pt idx="52">
                  <c:v>66.4906134562375</c:v>
                </c:pt>
                <c:pt idx="53">
                  <c:v>68.95322876943147</c:v>
                </c:pt>
                <c:pt idx="54">
                  <c:v>71.41584408262545</c:v>
                </c:pt>
                <c:pt idx="55">
                  <c:v>73.87845939581945</c:v>
                </c:pt>
                <c:pt idx="56">
                  <c:v>76.34107470901342</c:v>
                </c:pt>
                <c:pt idx="57">
                  <c:v>78.8036900222074</c:v>
                </c:pt>
                <c:pt idx="58">
                  <c:v>81.26630533540138</c:v>
                </c:pt>
                <c:pt idx="59">
                  <c:v>83.72892064859536</c:v>
                </c:pt>
                <c:pt idx="60">
                  <c:v>86.19153596178935</c:v>
                </c:pt>
                <c:pt idx="61">
                  <c:v>88.65415127498333</c:v>
                </c:pt>
                <c:pt idx="62">
                  <c:v>91.1167665881773</c:v>
                </c:pt>
                <c:pt idx="63">
                  <c:v>93.57938190137129</c:v>
                </c:pt>
                <c:pt idx="64">
                  <c:v>96.04199721456527</c:v>
                </c:pt>
                <c:pt idx="65">
                  <c:v>98.50461252775926</c:v>
                </c:pt>
                <c:pt idx="66">
                  <c:v>97.20102140574927</c:v>
                </c:pt>
                <c:pt idx="67">
                  <c:v>95.8974302837393</c:v>
                </c:pt>
                <c:pt idx="68">
                  <c:v>94.59383916172931</c:v>
                </c:pt>
                <c:pt idx="69">
                  <c:v>93.29024803971931</c:v>
                </c:pt>
                <c:pt idx="70">
                  <c:v>91.98665691770933</c:v>
                </c:pt>
                <c:pt idx="71">
                  <c:v>90.68306579569935</c:v>
                </c:pt>
                <c:pt idx="72">
                  <c:v>89.37947467368936</c:v>
                </c:pt>
                <c:pt idx="73">
                  <c:v>88.07588355167937</c:v>
                </c:pt>
                <c:pt idx="74">
                  <c:v>86.77229242966939</c:v>
                </c:pt>
                <c:pt idx="75">
                  <c:v>85.4687013076594</c:v>
                </c:pt>
                <c:pt idx="76">
                  <c:v>84.16511018564941</c:v>
                </c:pt>
                <c:pt idx="77">
                  <c:v>82.86151906363942</c:v>
                </c:pt>
                <c:pt idx="78">
                  <c:v>81.55792794162944</c:v>
                </c:pt>
                <c:pt idx="79">
                  <c:v>80.25433681961945</c:v>
                </c:pt>
                <c:pt idx="80">
                  <c:v>78.95074569760946</c:v>
                </c:pt>
                <c:pt idx="81">
                  <c:v>77.64715457559947</c:v>
                </c:pt>
                <c:pt idx="82">
                  <c:v>76.3435634535895</c:v>
                </c:pt>
                <c:pt idx="83">
                  <c:v>75.03997233157951</c:v>
                </c:pt>
                <c:pt idx="84">
                  <c:v>73.73638120956952</c:v>
                </c:pt>
                <c:pt idx="85">
                  <c:v>72.43279008755954</c:v>
                </c:pt>
                <c:pt idx="86">
                  <c:v>71.12919896554955</c:v>
                </c:pt>
                <c:pt idx="87">
                  <c:v>69.82560784353956</c:v>
                </c:pt>
                <c:pt idx="88">
                  <c:v>65.71512166840784</c:v>
                </c:pt>
                <c:pt idx="89">
                  <c:v>58.79774044015438</c:v>
                </c:pt>
                <c:pt idx="90">
                  <c:v>51.88035921190092</c:v>
                </c:pt>
                <c:pt idx="91">
                  <c:v>44.96297798364747</c:v>
                </c:pt>
                <c:pt idx="92">
                  <c:v>38.04559675539402</c:v>
                </c:pt>
                <c:pt idx="93">
                  <c:v>31.12821552714055</c:v>
                </c:pt>
                <c:pt idx="94">
                  <c:v>24.2108342988871</c:v>
                </c:pt>
                <c:pt idx="95">
                  <c:v>17.29345307063365</c:v>
                </c:pt>
                <c:pt idx="96">
                  <c:v>10.37607184238018</c:v>
                </c:pt>
                <c:pt idx="97">
                  <c:v>3.458690614126723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4321.20103982256</c:v>
                </c:pt>
                <c:pt idx="1">
                  <c:v>4321.20103982256</c:v>
                </c:pt>
                <c:pt idx="2">
                  <c:v>4321.20103982256</c:v>
                </c:pt>
                <c:pt idx="3">
                  <c:v>4321.20103982256</c:v>
                </c:pt>
                <c:pt idx="4">
                  <c:v>4321.20103982256</c:v>
                </c:pt>
                <c:pt idx="5">
                  <c:v>4321.20103982256</c:v>
                </c:pt>
                <c:pt idx="6">
                  <c:v>4321.20103982256</c:v>
                </c:pt>
                <c:pt idx="7">
                  <c:v>4321.20103982256</c:v>
                </c:pt>
                <c:pt idx="8">
                  <c:v>4321.20103982256</c:v>
                </c:pt>
                <c:pt idx="9">
                  <c:v>4321.20103982256</c:v>
                </c:pt>
                <c:pt idx="10">
                  <c:v>4321.20103982256</c:v>
                </c:pt>
                <c:pt idx="11">
                  <c:v>4321.20103982256</c:v>
                </c:pt>
                <c:pt idx="12">
                  <c:v>4321.20103982256</c:v>
                </c:pt>
                <c:pt idx="13">
                  <c:v>4321.20103982256</c:v>
                </c:pt>
                <c:pt idx="14">
                  <c:v>4321.20103982256</c:v>
                </c:pt>
                <c:pt idx="15">
                  <c:v>4321.20103982256</c:v>
                </c:pt>
                <c:pt idx="16">
                  <c:v>4321.20103982256</c:v>
                </c:pt>
                <c:pt idx="17">
                  <c:v>4321.20103982256</c:v>
                </c:pt>
                <c:pt idx="18">
                  <c:v>4321.20103982256</c:v>
                </c:pt>
                <c:pt idx="19">
                  <c:v>4321.20103982256</c:v>
                </c:pt>
                <c:pt idx="20">
                  <c:v>4321.20103982256</c:v>
                </c:pt>
                <c:pt idx="21">
                  <c:v>4321.20103982256</c:v>
                </c:pt>
                <c:pt idx="22">
                  <c:v>4321.20103982256</c:v>
                </c:pt>
                <c:pt idx="23">
                  <c:v>4321.20103982256</c:v>
                </c:pt>
                <c:pt idx="24">
                  <c:v>4321.20103982256</c:v>
                </c:pt>
                <c:pt idx="25">
                  <c:v>4321.20103982256</c:v>
                </c:pt>
                <c:pt idx="26">
                  <c:v>4263.504347160329</c:v>
                </c:pt>
                <c:pt idx="27">
                  <c:v>4205.807654498097</c:v>
                </c:pt>
                <c:pt idx="28">
                  <c:v>4148.110961835867</c:v>
                </c:pt>
                <c:pt idx="29">
                  <c:v>4090.414269173637</c:v>
                </c:pt>
                <c:pt idx="30">
                  <c:v>4032.717576511406</c:v>
                </c:pt>
                <c:pt idx="31">
                  <c:v>3975.020883849175</c:v>
                </c:pt>
                <c:pt idx="32">
                  <c:v>3917.324191186945</c:v>
                </c:pt>
                <c:pt idx="33">
                  <c:v>3859.627498524714</c:v>
                </c:pt>
                <c:pt idx="34">
                  <c:v>3801.930805862484</c:v>
                </c:pt>
                <c:pt idx="35">
                  <c:v>3744.234113200253</c:v>
                </c:pt>
                <c:pt idx="36">
                  <c:v>3686.537420538022</c:v>
                </c:pt>
                <c:pt idx="37">
                  <c:v>3628.840727875791</c:v>
                </c:pt>
                <c:pt idx="38">
                  <c:v>3571.144035213561</c:v>
                </c:pt>
                <c:pt idx="39">
                  <c:v>3513.44734255133</c:v>
                </c:pt>
                <c:pt idx="40">
                  <c:v>3455.7506498891</c:v>
                </c:pt>
                <c:pt idx="41">
                  <c:v>3398.053957226869</c:v>
                </c:pt>
                <c:pt idx="42">
                  <c:v>3340.357264564638</c:v>
                </c:pt>
                <c:pt idx="43">
                  <c:v>3282.660571902408</c:v>
                </c:pt>
                <c:pt idx="44">
                  <c:v>3224.963879240177</c:v>
                </c:pt>
                <c:pt idx="45">
                  <c:v>3167.267186577947</c:v>
                </c:pt>
                <c:pt idx="46">
                  <c:v>3109.570493915716</c:v>
                </c:pt>
                <c:pt idx="47">
                  <c:v>3051.873801253485</c:v>
                </c:pt>
                <c:pt idx="48">
                  <c:v>2994.177108591254</c:v>
                </c:pt>
                <c:pt idx="49">
                  <c:v>2936.480415929024</c:v>
                </c:pt>
                <c:pt idx="50">
                  <c:v>2878.783723266793</c:v>
                </c:pt>
                <c:pt idx="51">
                  <c:v>2821.087030604563</c:v>
                </c:pt>
                <c:pt idx="52">
                  <c:v>2763.390337942331</c:v>
                </c:pt>
                <c:pt idx="53">
                  <c:v>2705.693645280101</c:v>
                </c:pt>
                <c:pt idx="54">
                  <c:v>2647.996952617871</c:v>
                </c:pt>
                <c:pt idx="55">
                  <c:v>2590.30025995564</c:v>
                </c:pt>
                <c:pt idx="56">
                  <c:v>2532.60356729341</c:v>
                </c:pt>
                <c:pt idx="57">
                  <c:v>2474.906874631179</c:v>
                </c:pt>
                <c:pt idx="58">
                  <c:v>2417.210181968948</c:v>
                </c:pt>
                <c:pt idx="59">
                  <c:v>2359.513489306717</c:v>
                </c:pt>
                <c:pt idx="60">
                  <c:v>2301.816796644486</c:v>
                </c:pt>
                <c:pt idx="61">
                  <c:v>2244.120103982256</c:v>
                </c:pt>
                <c:pt idx="62">
                  <c:v>2186.423411320025</c:v>
                </c:pt>
                <c:pt idx="63">
                  <c:v>2128.726718657795</c:v>
                </c:pt>
                <c:pt idx="64">
                  <c:v>2071.030025995564</c:v>
                </c:pt>
                <c:pt idx="65">
                  <c:v>2013.333333333333</c:v>
                </c:pt>
                <c:pt idx="66">
                  <c:v>4077.502645502645</c:v>
                </c:pt>
                <c:pt idx="67">
                  <c:v>6141.671957671956</c:v>
                </c:pt>
                <c:pt idx="68">
                  <c:v>8205.84126984127</c:v>
                </c:pt>
                <c:pt idx="69">
                  <c:v>10270.01058201058</c:v>
                </c:pt>
                <c:pt idx="70">
                  <c:v>12334.17989417989</c:v>
                </c:pt>
                <c:pt idx="71">
                  <c:v>14398.34920634921</c:v>
                </c:pt>
                <c:pt idx="72">
                  <c:v>16462.51851851852</c:v>
                </c:pt>
                <c:pt idx="73">
                  <c:v>18526.68783068783</c:v>
                </c:pt>
                <c:pt idx="74">
                  <c:v>20590.85714285714</c:v>
                </c:pt>
                <c:pt idx="75">
                  <c:v>22655.02645502645</c:v>
                </c:pt>
                <c:pt idx="76">
                  <c:v>24719.19576719576</c:v>
                </c:pt>
                <c:pt idx="77">
                  <c:v>26783.36507936508</c:v>
                </c:pt>
                <c:pt idx="78">
                  <c:v>28847.53439153439</c:v>
                </c:pt>
                <c:pt idx="79">
                  <c:v>30911.7037037037</c:v>
                </c:pt>
                <c:pt idx="80">
                  <c:v>32975.87301587301</c:v>
                </c:pt>
                <c:pt idx="81">
                  <c:v>35040.04232804232</c:v>
                </c:pt>
                <c:pt idx="82">
                  <c:v>37104.21164021164</c:v>
                </c:pt>
                <c:pt idx="83">
                  <c:v>39168.38095238095</c:v>
                </c:pt>
                <c:pt idx="84">
                  <c:v>41232.55026455026</c:v>
                </c:pt>
                <c:pt idx="85">
                  <c:v>43296.71957671957</c:v>
                </c:pt>
                <c:pt idx="86">
                  <c:v>45360.8888888889</c:v>
                </c:pt>
                <c:pt idx="87">
                  <c:v>47425.0582010582</c:v>
                </c:pt>
                <c:pt idx="88">
                  <c:v>46034.28571428571</c:v>
                </c:pt>
                <c:pt idx="89">
                  <c:v>41188.57142857143</c:v>
                </c:pt>
                <c:pt idx="90">
                  <c:v>36342.85714285714</c:v>
                </c:pt>
                <c:pt idx="91">
                  <c:v>31497.14285714286</c:v>
                </c:pt>
                <c:pt idx="92">
                  <c:v>26651.42857142857</c:v>
                </c:pt>
                <c:pt idx="93">
                  <c:v>21805.71428571428</c:v>
                </c:pt>
                <c:pt idx="94">
                  <c:v>16960.0</c:v>
                </c:pt>
                <c:pt idx="95">
                  <c:v>12114.28571428572</c:v>
                </c:pt>
                <c:pt idx="96">
                  <c:v>7268.571428571427</c:v>
                </c:pt>
                <c:pt idx="97">
                  <c:v>2422.857142857144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1018.920634920635</c:v>
                </c:pt>
                <c:pt idx="67">
                  <c:v>2037.84126984127</c:v>
                </c:pt>
                <c:pt idx="68">
                  <c:v>3056.761904761905</c:v>
                </c:pt>
                <c:pt idx="69">
                  <c:v>4075.68253968254</c:v>
                </c:pt>
                <c:pt idx="70">
                  <c:v>5094.603174603174</c:v>
                </c:pt>
                <c:pt idx="71">
                  <c:v>6113.52380952381</c:v>
                </c:pt>
                <c:pt idx="72">
                  <c:v>7132.444444444444</c:v>
                </c:pt>
                <c:pt idx="73">
                  <c:v>8151.36507936508</c:v>
                </c:pt>
                <c:pt idx="74">
                  <c:v>9170.285714285714</c:v>
                </c:pt>
                <c:pt idx="75">
                  <c:v>10189.20634920635</c:v>
                </c:pt>
                <c:pt idx="76">
                  <c:v>11208.12698412698</c:v>
                </c:pt>
                <c:pt idx="77">
                  <c:v>12227.04761904762</c:v>
                </c:pt>
                <c:pt idx="78">
                  <c:v>13245.96825396825</c:v>
                </c:pt>
                <c:pt idx="79">
                  <c:v>14264.88888888889</c:v>
                </c:pt>
                <c:pt idx="80">
                  <c:v>15283.80952380952</c:v>
                </c:pt>
                <c:pt idx="81">
                  <c:v>16302.73015873016</c:v>
                </c:pt>
                <c:pt idx="82">
                  <c:v>17321.6507936508</c:v>
                </c:pt>
                <c:pt idx="83">
                  <c:v>18340.57142857143</c:v>
                </c:pt>
                <c:pt idx="84">
                  <c:v>19359.49206349206</c:v>
                </c:pt>
                <c:pt idx="85">
                  <c:v>20378.4126984127</c:v>
                </c:pt>
                <c:pt idx="86">
                  <c:v>21397.33333333333</c:v>
                </c:pt>
                <c:pt idx="87">
                  <c:v>22416.25396825397</c:v>
                </c:pt>
                <c:pt idx="88">
                  <c:v>28053.71428571428</c:v>
                </c:pt>
                <c:pt idx="89">
                  <c:v>38309.71428571429</c:v>
                </c:pt>
                <c:pt idx="90">
                  <c:v>48565.71428571429</c:v>
                </c:pt>
                <c:pt idx="91">
                  <c:v>58821.71428571429</c:v>
                </c:pt>
                <c:pt idx="92">
                  <c:v>69077.71428571429</c:v>
                </c:pt>
                <c:pt idx="93">
                  <c:v>79333.71428571429</c:v>
                </c:pt>
                <c:pt idx="94">
                  <c:v>89589.7142857143</c:v>
                </c:pt>
                <c:pt idx="95">
                  <c:v>99845.7142857143</c:v>
                </c:pt>
                <c:pt idx="96">
                  <c:v>110101.7142857143</c:v>
                </c:pt>
                <c:pt idx="97">
                  <c:v>120357.7142857143</c:v>
                </c:pt>
                <c:pt idx="98">
                  <c:v>126821.5642857143</c:v>
                </c:pt>
                <c:pt idx="99">
                  <c:v>129493.2642857143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1280.0</c:v>
                </c:pt>
                <c:pt idx="1">
                  <c:v>1280.0</c:v>
                </c:pt>
                <c:pt idx="2">
                  <c:v>1280.0</c:v>
                </c:pt>
                <c:pt idx="3">
                  <c:v>1280.0</c:v>
                </c:pt>
                <c:pt idx="4">
                  <c:v>1280.0</c:v>
                </c:pt>
                <c:pt idx="5">
                  <c:v>1280.0</c:v>
                </c:pt>
                <c:pt idx="6">
                  <c:v>1280.0</c:v>
                </c:pt>
                <c:pt idx="7">
                  <c:v>1280.0</c:v>
                </c:pt>
                <c:pt idx="8">
                  <c:v>1280.0</c:v>
                </c:pt>
                <c:pt idx="9">
                  <c:v>1280.0</c:v>
                </c:pt>
                <c:pt idx="10">
                  <c:v>1280.0</c:v>
                </c:pt>
                <c:pt idx="11">
                  <c:v>1280.0</c:v>
                </c:pt>
                <c:pt idx="12">
                  <c:v>1280.0</c:v>
                </c:pt>
                <c:pt idx="13">
                  <c:v>1280.0</c:v>
                </c:pt>
                <c:pt idx="14">
                  <c:v>1280.0</c:v>
                </c:pt>
                <c:pt idx="15">
                  <c:v>1280.0</c:v>
                </c:pt>
                <c:pt idx="16">
                  <c:v>1280.0</c:v>
                </c:pt>
                <c:pt idx="17">
                  <c:v>1280.0</c:v>
                </c:pt>
                <c:pt idx="18">
                  <c:v>1280.0</c:v>
                </c:pt>
                <c:pt idx="19">
                  <c:v>1280.0</c:v>
                </c:pt>
                <c:pt idx="20">
                  <c:v>1280.0</c:v>
                </c:pt>
                <c:pt idx="21">
                  <c:v>1280.0</c:v>
                </c:pt>
                <c:pt idx="22">
                  <c:v>1280.0</c:v>
                </c:pt>
                <c:pt idx="23">
                  <c:v>1280.0</c:v>
                </c:pt>
                <c:pt idx="24">
                  <c:v>1280.0</c:v>
                </c:pt>
                <c:pt idx="25">
                  <c:v>1280.0</c:v>
                </c:pt>
                <c:pt idx="26">
                  <c:v>1271.333333333333</c:v>
                </c:pt>
                <c:pt idx="27">
                  <c:v>1262.666666666667</c:v>
                </c:pt>
                <c:pt idx="28">
                  <c:v>1254.0</c:v>
                </c:pt>
                <c:pt idx="29">
                  <c:v>1245.333333333333</c:v>
                </c:pt>
                <c:pt idx="30">
                  <c:v>1236.666666666667</c:v>
                </c:pt>
                <c:pt idx="31">
                  <c:v>1228.0</c:v>
                </c:pt>
                <c:pt idx="32">
                  <c:v>1219.333333333333</c:v>
                </c:pt>
                <c:pt idx="33">
                  <c:v>1210.666666666667</c:v>
                </c:pt>
                <c:pt idx="34">
                  <c:v>1202.0</c:v>
                </c:pt>
                <c:pt idx="35">
                  <c:v>1193.333333333333</c:v>
                </c:pt>
                <c:pt idx="36">
                  <c:v>1184.666666666667</c:v>
                </c:pt>
                <c:pt idx="37">
                  <c:v>1176.0</c:v>
                </c:pt>
                <c:pt idx="38">
                  <c:v>1167.333333333333</c:v>
                </c:pt>
                <c:pt idx="39">
                  <c:v>1158.666666666667</c:v>
                </c:pt>
                <c:pt idx="40">
                  <c:v>1150.0</c:v>
                </c:pt>
                <c:pt idx="41">
                  <c:v>1141.333333333333</c:v>
                </c:pt>
                <c:pt idx="42">
                  <c:v>1132.666666666667</c:v>
                </c:pt>
                <c:pt idx="43">
                  <c:v>1124.0</c:v>
                </c:pt>
                <c:pt idx="44">
                  <c:v>1115.333333333333</c:v>
                </c:pt>
                <c:pt idx="45">
                  <c:v>1106.666666666667</c:v>
                </c:pt>
                <c:pt idx="46">
                  <c:v>1098.0</c:v>
                </c:pt>
                <c:pt idx="47">
                  <c:v>1089.333333333333</c:v>
                </c:pt>
                <c:pt idx="48">
                  <c:v>1080.666666666667</c:v>
                </c:pt>
                <c:pt idx="49">
                  <c:v>1072.0</c:v>
                </c:pt>
                <c:pt idx="50">
                  <c:v>1063.333333333333</c:v>
                </c:pt>
                <c:pt idx="51">
                  <c:v>1054.666666666667</c:v>
                </c:pt>
                <c:pt idx="52">
                  <c:v>1046.0</c:v>
                </c:pt>
                <c:pt idx="53">
                  <c:v>1037.333333333333</c:v>
                </c:pt>
                <c:pt idx="54">
                  <c:v>1028.666666666667</c:v>
                </c:pt>
                <c:pt idx="55">
                  <c:v>1020.0</c:v>
                </c:pt>
                <c:pt idx="56">
                  <c:v>1011.333333333333</c:v>
                </c:pt>
                <c:pt idx="57">
                  <c:v>1002.666666666667</c:v>
                </c:pt>
                <c:pt idx="58">
                  <c:v>994.0</c:v>
                </c:pt>
                <c:pt idx="59">
                  <c:v>985.3333333333333</c:v>
                </c:pt>
                <c:pt idx="60">
                  <c:v>976.6666666666667</c:v>
                </c:pt>
                <c:pt idx="61">
                  <c:v>968.0</c:v>
                </c:pt>
                <c:pt idx="62">
                  <c:v>959.3333333333333</c:v>
                </c:pt>
                <c:pt idx="63">
                  <c:v>950.6666666666667</c:v>
                </c:pt>
                <c:pt idx="64">
                  <c:v>942.0</c:v>
                </c:pt>
                <c:pt idx="65">
                  <c:v>933.3333333333333</c:v>
                </c:pt>
                <c:pt idx="66">
                  <c:v>891.8518518518518</c:v>
                </c:pt>
                <c:pt idx="67">
                  <c:v>850.3703703703704</c:v>
                </c:pt>
                <c:pt idx="68">
                  <c:v>808.888888888889</c:v>
                </c:pt>
                <c:pt idx="69">
                  <c:v>767.4074074074074</c:v>
                </c:pt>
                <c:pt idx="70">
                  <c:v>725.925925925926</c:v>
                </c:pt>
                <c:pt idx="71">
                  <c:v>684.4444444444445</c:v>
                </c:pt>
                <c:pt idx="72">
                  <c:v>642.962962962963</c:v>
                </c:pt>
                <c:pt idx="73">
                  <c:v>601.4814814814815</c:v>
                </c:pt>
                <c:pt idx="74">
                  <c:v>560.0</c:v>
                </c:pt>
                <c:pt idx="75">
                  <c:v>518.5185185185186</c:v>
                </c:pt>
                <c:pt idx="76">
                  <c:v>477.0370370370371</c:v>
                </c:pt>
                <c:pt idx="77">
                  <c:v>435.5555555555556</c:v>
                </c:pt>
                <c:pt idx="78">
                  <c:v>394.0740740740741</c:v>
                </c:pt>
                <c:pt idx="79">
                  <c:v>352.5925925925926</c:v>
                </c:pt>
                <c:pt idx="80">
                  <c:v>311.1111111111112</c:v>
                </c:pt>
                <c:pt idx="81">
                  <c:v>269.6296296296296</c:v>
                </c:pt>
                <c:pt idx="82">
                  <c:v>228.1481481481482</c:v>
                </c:pt>
                <c:pt idx="83">
                  <c:v>186.6666666666667</c:v>
                </c:pt>
                <c:pt idx="84">
                  <c:v>145.1851851851852</c:v>
                </c:pt>
                <c:pt idx="85">
                  <c:v>103.7037037037038</c:v>
                </c:pt>
                <c:pt idx="86">
                  <c:v>62.22222222222228</c:v>
                </c:pt>
                <c:pt idx="87">
                  <c:v>20.74074074074076</c:v>
                </c:pt>
                <c:pt idx="88">
                  <c:v>2477.142857142857</c:v>
                </c:pt>
                <c:pt idx="89">
                  <c:v>7431.428571428572</c:v>
                </c:pt>
                <c:pt idx="90">
                  <c:v>12385.71428571429</c:v>
                </c:pt>
                <c:pt idx="91">
                  <c:v>17340.0</c:v>
                </c:pt>
                <c:pt idx="92">
                  <c:v>22294.28571428572</c:v>
                </c:pt>
                <c:pt idx="93">
                  <c:v>27248.57142857143</c:v>
                </c:pt>
                <c:pt idx="94">
                  <c:v>32202.85714285714</c:v>
                </c:pt>
                <c:pt idx="95">
                  <c:v>37157.14285714286</c:v>
                </c:pt>
                <c:pt idx="96">
                  <c:v>42111.42857142857</c:v>
                </c:pt>
                <c:pt idx="97">
                  <c:v>47065.71428571429</c:v>
                </c:pt>
                <c:pt idx="98">
                  <c:v>52644.60714285714</c:v>
                </c:pt>
                <c:pt idx="99">
                  <c:v>58848.10714285714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2066.400816139967</c:v>
                </c:pt>
                <c:pt idx="1">
                  <c:v>2066.400816139967</c:v>
                </c:pt>
                <c:pt idx="2">
                  <c:v>2066.400816139967</c:v>
                </c:pt>
                <c:pt idx="3">
                  <c:v>2066.400816139967</c:v>
                </c:pt>
                <c:pt idx="4">
                  <c:v>2066.400816139967</c:v>
                </c:pt>
                <c:pt idx="5">
                  <c:v>2066.400816139967</c:v>
                </c:pt>
                <c:pt idx="6">
                  <c:v>2066.400816139967</c:v>
                </c:pt>
                <c:pt idx="7">
                  <c:v>2066.400816139967</c:v>
                </c:pt>
                <c:pt idx="8">
                  <c:v>2066.400816139967</c:v>
                </c:pt>
                <c:pt idx="9">
                  <c:v>2066.400816139967</c:v>
                </c:pt>
                <c:pt idx="10">
                  <c:v>2066.400816139967</c:v>
                </c:pt>
                <c:pt idx="11">
                  <c:v>2066.400816139967</c:v>
                </c:pt>
                <c:pt idx="12">
                  <c:v>2066.400816139967</c:v>
                </c:pt>
                <c:pt idx="13">
                  <c:v>2066.400816139967</c:v>
                </c:pt>
                <c:pt idx="14">
                  <c:v>2066.400816139967</c:v>
                </c:pt>
                <c:pt idx="15">
                  <c:v>2066.400816139967</c:v>
                </c:pt>
                <c:pt idx="16">
                  <c:v>2066.400816139967</c:v>
                </c:pt>
                <c:pt idx="17">
                  <c:v>2066.400816139967</c:v>
                </c:pt>
                <c:pt idx="18">
                  <c:v>2066.400816139967</c:v>
                </c:pt>
                <c:pt idx="19">
                  <c:v>2066.400816139967</c:v>
                </c:pt>
                <c:pt idx="20">
                  <c:v>2066.400816139967</c:v>
                </c:pt>
                <c:pt idx="21">
                  <c:v>2066.400816139967</c:v>
                </c:pt>
                <c:pt idx="22">
                  <c:v>2066.400816139967</c:v>
                </c:pt>
                <c:pt idx="23">
                  <c:v>2066.400816139967</c:v>
                </c:pt>
                <c:pt idx="24">
                  <c:v>2066.400816139967</c:v>
                </c:pt>
                <c:pt idx="25">
                  <c:v>2066.400816139967</c:v>
                </c:pt>
                <c:pt idx="26">
                  <c:v>2067.416111943493</c:v>
                </c:pt>
                <c:pt idx="27">
                  <c:v>2068.43140774702</c:v>
                </c:pt>
                <c:pt idx="28">
                  <c:v>2069.446703550547</c:v>
                </c:pt>
                <c:pt idx="29">
                  <c:v>2070.461999354073</c:v>
                </c:pt>
                <c:pt idx="30">
                  <c:v>2071.4772951576</c:v>
                </c:pt>
                <c:pt idx="31">
                  <c:v>2072.492590961127</c:v>
                </c:pt>
                <c:pt idx="32">
                  <c:v>2073.507886764653</c:v>
                </c:pt>
                <c:pt idx="33">
                  <c:v>2074.52318256818</c:v>
                </c:pt>
                <c:pt idx="34">
                  <c:v>2075.538478371706</c:v>
                </c:pt>
                <c:pt idx="35">
                  <c:v>2076.553774175232</c:v>
                </c:pt>
                <c:pt idx="36">
                  <c:v>2077.569069978759</c:v>
                </c:pt>
                <c:pt idx="37">
                  <c:v>2078.584365782285</c:v>
                </c:pt>
                <c:pt idx="38">
                  <c:v>2079.599661585812</c:v>
                </c:pt>
                <c:pt idx="39">
                  <c:v>2080.614957389338</c:v>
                </c:pt>
                <c:pt idx="40">
                  <c:v>2081.630253192865</c:v>
                </c:pt>
                <c:pt idx="41">
                  <c:v>2082.645548996391</c:v>
                </c:pt>
                <c:pt idx="42">
                  <c:v>2083.660844799918</c:v>
                </c:pt>
                <c:pt idx="43">
                  <c:v>2084.676140603444</c:v>
                </c:pt>
                <c:pt idx="44">
                  <c:v>2085.691436406971</c:v>
                </c:pt>
                <c:pt idx="45">
                  <c:v>2086.706732210497</c:v>
                </c:pt>
                <c:pt idx="46">
                  <c:v>2087.722028014024</c:v>
                </c:pt>
                <c:pt idx="47">
                  <c:v>2088.73732381755</c:v>
                </c:pt>
                <c:pt idx="48">
                  <c:v>2089.752619621077</c:v>
                </c:pt>
                <c:pt idx="49">
                  <c:v>2090.767915424603</c:v>
                </c:pt>
                <c:pt idx="50">
                  <c:v>2091.783211228129</c:v>
                </c:pt>
                <c:pt idx="51">
                  <c:v>2092.798507031656</c:v>
                </c:pt>
                <c:pt idx="52">
                  <c:v>2093.813802835182</c:v>
                </c:pt>
                <c:pt idx="53">
                  <c:v>2094.82909863871</c:v>
                </c:pt>
                <c:pt idx="54">
                  <c:v>2095.844394442236</c:v>
                </c:pt>
                <c:pt idx="55">
                  <c:v>2096.859690245762</c:v>
                </c:pt>
                <c:pt idx="56">
                  <c:v>2097.874986049288</c:v>
                </c:pt>
                <c:pt idx="57">
                  <c:v>2098.890281852815</c:v>
                </c:pt>
                <c:pt idx="58">
                  <c:v>2099.905577656341</c:v>
                </c:pt>
                <c:pt idx="59">
                  <c:v>2100.920873459868</c:v>
                </c:pt>
                <c:pt idx="60">
                  <c:v>2101.936169263395</c:v>
                </c:pt>
                <c:pt idx="61">
                  <c:v>2102.951465066921</c:v>
                </c:pt>
                <c:pt idx="62">
                  <c:v>2103.966760870448</c:v>
                </c:pt>
                <c:pt idx="63">
                  <c:v>2104.982056673974</c:v>
                </c:pt>
                <c:pt idx="64">
                  <c:v>2105.9973524775</c:v>
                </c:pt>
                <c:pt idx="65">
                  <c:v>2107.012648281027</c:v>
                </c:pt>
                <c:pt idx="66">
                  <c:v>2096.710043337645</c:v>
                </c:pt>
                <c:pt idx="67">
                  <c:v>2086.407438394262</c:v>
                </c:pt>
                <c:pt idx="68">
                  <c:v>2076.104833450881</c:v>
                </c:pt>
                <c:pt idx="69">
                  <c:v>2065.802228507498</c:v>
                </c:pt>
                <c:pt idx="70">
                  <c:v>2055.499623564116</c:v>
                </c:pt>
                <c:pt idx="71">
                  <c:v>2045.197018620734</c:v>
                </c:pt>
                <c:pt idx="72">
                  <c:v>2034.894413677352</c:v>
                </c:pt>
                <c:pt idx="73">
                  <c:v>2024.59180873397</c:v>
                </c:pt>
                <c:pt idx="74">
                  <c:v>2014.289203790588</c:v>
                </c:pt>
                <c:pt idx="75">
                  <c:v>2003.986598847206</c:v>
                </c:pt>
                <c:pt idx="76">
                  <c:v>1993.683993903823</c:v>
                </c:pt>
                <c:pt idx="77">
                  <c:v>1983.381388960441</c:v>
                </c:pt>
                <c:pt idx="78">
                  <c:v>1973.078784017059</c:v>
                </c:pt>
                <c:pt idx="79">
                  <c:v>1962.776179073677</c:v>
                </c:pt>
                <c:pt idx="80">
                  <c:v>1952.473574130295</c:v>
                </c:pt>
                <c:pt idx="81">
                  <c:v>1942.170969186913</c:v>
                </c:pt>
                <c:pt idx="82">
                  <c:v>1931.868364243531</c:v>
                </c:pt>
                <c:pt idx="83">
                  <c:v>1921.565759300149</c:v>
                </c:pt>
                <c:pt idx="84">
                  <c:v>1911.263154356766</c:v>
                </c:pt>
                <c:pt idx="85">
                  <c:v>1900.960549413384</c:v>
                </c:pt>
                <c:pt idx="86">
                  <c:v>1890.657944470002</c:v>
                </c:pt>
                <c:pt idx="87">
                  <c:v>1880.35533952662</c:v>
                </c:pt>
                <c:pt idx="88">
                  <c:v>1797.858306615562</c:v>
                </c:pt>
                <c:pt idx="89">
                  <c:v>1643.166845736827</c:v>
                </c:pt>
                <c:pt idx="90">
                  <c:v>1488.475384858093</c:v>
                </c:pt>
                <c:pt idx="91">
                  <c:v>1333.783923979358</c:v>
                </c:pt>
                <c:pt idx="92">
                  <c:v>1179.092463100624</c:v>
                </c:pt>
                <c:pt idx="93">
                  <c:v>1024.401002221889</c:v>
                </c:pt>
                <c:pt idx="94">
                  <c:v>869.709541343155</c:v>
                </c:pt>
                <c:pt idx="95">
                  <c:v>715.0180804644206</c:v>
                </c:pt>
                <c:pt idx="96">
                  <c:v>560.3266195856859</c:v>
                </c:pt>
                <c:pt idx="97">
                  <c:v>405.6351587069516</c:v>
                </c:pt>
                <c:pt idx="98">
                  <c:v>335.6544282675843</c:v>
                </c:pt>
                <c:pt idx="99">
                  <c:v>350.3844282675843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19168.0</c:v>
                </c:pt>
                <c:pt idx="1">
                  <c:v>19168.0</c:v>
                </c:pt>
                <c:pt idx="2">
                  <c:v>19168.0</c:v>
                </c:pt>
                <c:pt idx="3">
                  <c:v>19168.0</c:v>
                </c:pt>
                <c:pt idx="4">
                  <c:v>19168.0</c:v>
                </c:pt>
                <c:pt idx="5">
                  <c:v>19168.0</c:v>
                </c:pt>
                <c:pt idx="6">
                  <c:v>19168.0</c:v>
                </c:pt>
                <c:pt idx="7">
                  <c:v>19168.0</c:v>
                </c:pt>
                <c:pt idx="8">
                  <c:v>19168.0</c:v>
                </c:pt>
                <c:pt idx="9">
                  <c:v>19168.0</c:v>
                </c:pt>
                <c:pt idx="10">
                  <c:v>19168.0</c:v>
                </c:pt>
                <c:pt idx="11">
                  <c:v>19168.0</c:v>
                </c:pt>
                <c:pt idx="12">
                  <c:v>19168.0</c:v>
                </c:pt>
                <c:pt idx="13">
                  <c:v>19168.0</c:v>
                </c:pt>
                <c:pt idx="14">
                  <c:v>19168.0</c:v>
                </c:pt>
                <c:pt idx="15">
                  <c:v>19168.0</c:v>
                </c:pt>
                <c:pt idx="16">
                  <c:v>19168.0</c:v>
                </c:pt>
                <c:pt idx="17">
                  <c:v>19168.0</c:v>
                </c:pt>
                <c:pt idx="18">
                  <c:v>19168.0</c:v>
                </c:pt>
                <c:pt idx="19">
                  <c:v>19168.0</c:v>
                </c:pt>
                <c:pt idx="20">
                  <c:v>19168.0</c:v>
                </c:pt>
                <c:pt idx="21">
                  <c:v>19168.0</c:v>
                </c:pt>
                <c:pt idx="22">
                  <c:v>19168.0</c:v>
                </c:pt>
                <c:pt idx="23">
                  <c:v>19168.0</c:v>
                </c:pt>
                <c:pt idx="24">
                  <c:v>19168.0</c:v>
                </c:pt>
                <c:pt idx="25">
                  <c:v>19168.0</c:v>
                </c:pt>
                <c:pt idx="26">
                  <c:v>19324.15</c:v>
                </c:pt>
                <c:pt idx="27">
                  <c:v>19480.3</c:v>
                </c:pt>
                <c:pt idx="28">
                  <c:v>19636.45</c:v>
                </c:pt>
                <c:pt idx="29">
                  <c:v>19792.6</c:v>
                </c:pt>
                <c:pt idx="30">
                  <c:v>19948.75</c:v>
                </c:pt>
                <c:pt idx="31">
                  <c:v>20104.9</c:v>
                </c:pt>
                <c:pt idx="32">
                  <c:v>20261.05</c:v>
                </c:pt>
                <c:pt idx="33">
                  <c:v>20417.2</c:v>
                </c:pt>
                <c:pt idx="34">
                  <c:v>20573.35</c:v>
                </c:pt>
                <c:pt idx="35">
                  <c:v>20729.5</c:v>
                </c:pt>
                <c:pt idx="36">
                  <c:v>20885.65</c:v>
                </c:pt>
                <c:pt idx="37">
                  <c:v>21041.8</c:v>
                </c:pt>
                <c:pt idx="38">
                  <c:v>21197.95</c:v>
                </c:pt>
                <c:pt idx="39">
                  <c:v>21354.1</c:v>
                </c:pt>
                <c:pt idx="40">
                  <c:v>21510.25</c:v>
                </c:pt>
                <c:pt idx="41">
                  <c:v>21666.4</c:v>
                </c:pt>
                <c:pt idx="42">
                  <c:v>21822.55</c:v>
                </c:pt>
                <c:pt idx="43">
                  <c:v>21978.7</c:v>
                </c:pt>
                <c:pt idx="44">
                  <c:v>22134.85</c:v>
                </c:pt>
                <c:pt idx="45">
                  <c:v>22291.0</c:v>
                </c:pt>
                <c:pt idx="46">
                  <c:v>22447.15</c:v>
                </c:pt>
                <c:pt idx="47">
                  <c:v>22603.3</c:v>
                </c:pt>
                <c:pt idx="48">
                  <c:v>22759.45</c:v>
                </c:pt>
                <c:pt idx="49">
                  <c:v>22915.6</c:v>
                </c:pt>
                <c:pt idx="50">
                  <c:v>23071.75</c:v>
                </c:pt>
                <c:pt idx="51">
                  <c:v>23227.9</c:v>
                </c:pt>
                <c:pt idx="52">
                  <c:v>23384.05</c:v>
                </c:pt>
                <c:pt idx="53">
                  <c:v>23540.2</c:v>
                </c:pt>
                <c:pt idx="54">
                  <c:v>23696.35</c:v>
                </c:pt>
                <c:pt idx="55">
                  <c:v>23852.5</c:v>
                </c:pt>
                <c:pt idx="56">
                  <c:v>24008.65</c:v>
                </c:pt>
                <c:pt idx="57">
                  <c:v>24164.8</c:v>
                </c:pt>
                <c:pt idx="58">
                  <c:v>24320.95</c:v>
                </c:pt>
                <c:pt idx="59">
                  <c:v>24477.1</c:v>
                </c:pt>
                <c:pt idx="60">
                  <c:v>24633.25</c:v>
                </c:pt>
                <c:pt idx="61">
                  <c:v>24789.4</c:v>
                </c:pt>
                <c:pt idx="62">
                  <c:v>24945.55</c:v>
                </c:pt>
                <c:pt idx="63">
                  <c:v>25101.7</c:v>
                </c:pt>
                <c:pt idx="64">
                  <c:v>25257.85</c:v>
                </c:pt>
                <c:pt idx="65">
                  <c:v>25414.0</c:v>
                </c:pt>
                <c:pt idx="66">
                  <c:v>24621.9619047619</c:v>
                </c:pt>
                <c:pt idx="67">
                  <c:v>23829.92380952381</c:v>
                </c:pt>
                <c:pt idx="68">
                  <c:v>23037.88571428572</c:v>
                </c:pt>
                <c:pt idx="69">
                  <c:v>22245.84761904762</c:v>
                </c:pt>
                <c:pt idx="70">
                  <c:v>21453.80952380952</c:v>
                </c:pt>
                <c:pt idx="71">
                  <c:v>20661.77142857143</c:v>
                </c:pt>
                <c:pt idx="72">
                  <c:v>19869.73333333333</c:v>
                </c:pt>
                <c:pt idx="73">
                  <c:v>19077.69523809524</c:v>
                </c:pt>
                <c:pt idx="74">
                  <c:v>18285.65714285714</c:v>
                </c:pt>
                <c:pt idx="75">
                  <c:v>17493.61904761905</c:v>
                </c:pt>
                <c:pt idx="76">
                  <c:v>16701.58095238095</c:v>
                </c:pt>
                <c:pt idx="77">
                  <c:v>15909.54285714286</c:v>
                </c:pt>
                <c:pt idx="78">
                  <c:v>15117.50476190476</c:v>
                </c:pt>
                <c:pt idx="79">
                  <c:v>14325.46666666667</c:v>
                </c:pt>
                <c:pt idx="80">
                  <c:v>13533.42857142857</c:v>
                </c:pt>
                <c:pt idx="81">
                  <c:v>12741.39047619047</c:v>
                </c:pt>
                <c:pt idx="82">
                  <c:v>11949.35238095238</c:v>
                </c:pt>
                <c:pt idx="83">
                  <c:v>11157.31428571428</c:v>
                </c:pt>
                <c:pt idx="84">
                  <c:v>10365.27619047619</c:v>
                </c:pt>
                <c:pt idx="85">
                  <c:v>9573.238095238091</c:v>
                </c:pt>
                <c:pt idx="86">
                  <c:v>8781.199999999997</c:v>
                </c:pt>
                <c:pt idx="87">
                  <c:v>7989.1619047619</c:v>
                </c:pt>
                <c:pt idx="88">
                  <c:v>7671.199999999998</c:v>
                </c:pt>
                <c:pt idx="89">
                  <c:v>7827.314285714285</c:v>
                </c:pt>
                <c:pt idx="90">
                  <c:v>7983.42857142857</c:v>
                </c:pt>
                <c:pt idx="91">
                  <c:v>8139.542857142857</c:v>
                </c:pt>
                <c:pt idx="92">
                  <c:v>8295.657142857142</c:v>
                </c:pt>
                <c:pt idx="93">
                  <c:v>8451.771428571428</c:v>
                </c:pt>
                <c:pt idx="94">
                  <c:v>8607.885714285714</c:v>
                </c:pt>
                <c:pt idx="95">
                  <c:v>8764.0</c:v>
                </c:pt>
                <c:pt idx="96">
                  <c:v>8920.114285714285</c:v>
                </c:pt>
                <c:pt idx="97">
                  <c:v>9076.228571428571</c:v>
                </c:pt>
                <c:pt idx="98">
                  <c:v>8590.370714285713</c:v>
                </c:pt>
                <c:pt idx="99">
                  <c:v>7462.540714285714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7.083333333333333</c:v>
                </c:pt>
                <c:pt idx="27">
                  <c:v>14.16666666666667</c:v>
                </c:pt>
                <c:pt idx="28">
                  <c:v>21.25</c:v>
                </c:pt>
                <c:pt idx="29">
                  <c:v>28.33333333333333</c:v>
                </c:pt>
                <c:pt idx="30">
                  <c:v>35.41666666666666</c:v>
                </c:pt>
                <c:pt idx="31">
                  <c:v>42.5</c:v>
                </c:pt>
                <c:pt idx="32">
                  <c:v>49.58333333333333</c:v>
                </c:pt>
                <c:pt idx="33">
                  <c:v>56.66666666666666</c:v>
                </c:pt>
                <c:pt idx="34">
                  <c:v>63.75</c:v>
                </c:pt>
                <c:pt idx="35">
                  <c:v>70.83333333333333</c:v>
                </c:pt>
                <c:pt idx="36">
                  <c:v>77.91666666666665</c:v>
                </c:pt>
                <c:pt idx="37">
                  <c:v>85.0</c:v>
                </c:pt>
                <c:pt idx="38">
                  <c:v>92.08333333333333</c:v>
                </c:pt>
                <c:pt idx="39">
                  <c:v>99.16666666666665</c:v>
                </c:pt>
                <c:pt idx="40">
                  <c:v>106.25</c:v>
                </c:pt>
                <c:pt idx="41">
                  <c:v>113.3333333333333</c:v>
                </c:pt>
                <c:pt idx="42">
                  <c:v>120.4166666666667</c:v>
                </c:pt>
                <c:pt idx="43">
                  <c:v>127.5</c:v>
                </c:pt>
                <c:pt idx="44">
                  <c:v>134.5833333333333</c:v>
                </c:pt>
                <c:pt idx="45">
                  <c:v>141.6666666666667</c:v>
                </c:pt>
                <c:pt idx="46">
                  <c:v>148.75</c:v>
                </c:pt>
                <c:pt idx="47">
                  <c:v>155.8333333333333</c:v>
                </c:pt>
                <c:pt idx="48">
                  <c:v>162.9166666666667</c:v>
                </c:pt>
                <c:pt idx="49">
                  <c:v>170.0</c:v>
                </c:pt>
                <c:pt idx="50">
                  <c:v>177.0833333333333</c:v>
                </c:pt>
                <c:pt idx="51">
                  <c:v>184.1666666666667</c:v>
                </c:pt>
                <c:pt idx="52">
                  <c:v>191.25</c:v>
                </c:pt>
                <c:pt idx="53">
                  <c:v>198.3333333333333</c:v>
                </c:pt>
                <c:pt idx="54">
                  <c:v>205.4166666666667</c:v>
                </c:pt>
                <c:pt idx="55">
                  <c:v>212.5</c:v>
                </c:pt>
                <c:pt idx="56">
                  <c:v>219.5833333333333</c:v>
                </c:pt>
                <c:pt idx="57">
                  <c:v>226.6666666666667</c:v>
                </c:pt>
                <c:pt idx="58">
                  <c:v>233.75</c:v>
                </c:pt>
                <c:pt idx="59">
                  <c:v>240.8333333333333</c:v>
                </c:pt>
                <c:pt idx="60">
                  <c:v>247.9166666666667</c:v>
                </c:pt>
                <c:pt idx="61">
                  <c:v>255.0</c:v>
                </c:pt>
                <c:pt idx="62">
                  <c:v>262.0833333333333</c:v>
                </c:pt>
                <c:pt idx="63">
                  <c:v>269.1666666666666</c:v>
                </c:pt>
                <c:pt idx="64">
                  <c:v>276.25</c:v>
                </c:pt>
                <c:pt idx="65">
                  <c:v>283.3333333333333</c:v>
                </c:pt>
                <c:pt idx="66">
                  <c:v>496.7724867724868</c:v>
                </c:pt>
                <c:pt idx="67">
                  <c:v>710.2116402116402</c:v>
                </c:pt>
                <c:pt idx="68">
                  <c:v>923.6507936507937</c:v>
                </c:pt>
                <c:pt idx="69">
                  <c:v>1137.089947089947</c:v>
                </c:pt>
                <c:pt idx="70">
                  <c:v>1350.529100529101</c:v>
                </c:pt>
                <c:pt idx="71">
                  <c:v>1563.968253968254</c:v>
                </c:pt>
                <c:pt idx="72">
                  <c:v>1777.407407407407</c:v>
                </c:pt>
                <c:pt idx="73">
                  <c:v>1990.846560846561</c:v>
                </c:pt>
                <c:pt idx="74">
                  <c:v>2204.285714285714</c:v>
                </c:pt>
                <c:pt idx="75">
                  <c:v>2417.724867724868</c:v>
                </c:pt>
                <c:pt idx="76">
                  <c:v>2631.164021164022</c:v>
                </c:pt>
                <c:pt idx="77">
                  <c:v>2844.603174603175</c:v>
                </c:pt>
                <c:pt idx="78">
                  <c:v>3058.042328042328</c:v>
                </c:pt>
                <c:pt idx="79">
                  <c:v>3271.481481481482</c:v>
                </c:pt>
                <c:pt idx="80">
                  <c:v>3484.920634920635</c:v>
                </c:pt>
                <c:pt idx="81">
                  <c:v>3698.359788359789</c:v>
                </c:pt>
                <c:pt idx="82">
                  <c:v>3911.798941798942</c:v>
                </c:pt>
                <c:pt idx="83">
                  <c:v>4125.238095238095</c:v>
                </c:pt>
                <c:pt idx="84">
                  <c:v>4338.677248677248</c:v>
                </c:pt>
                <c:pt idx="85">
                  <c:v>4552.116402116402</c:v>
                </c:pt>
                <c:pt idx="86">
                  <c:v>4765.555555555555</c:v>
                </c:pt>
                <c:pt idx="87">
                  <c:v>4978.994708994709</c:v>
                </c:pt>
                <c:pt idx="88">
                  <c:v>5764.0</c:v>
                </c:pt>
                <c:pt idx="89">
                  <c:v>7120.571428571428</c:v>
                </c:pt>
                <c:pt idx="90">
                  <c:v>8477.142857142856</c:v>
                </c:pt>
                <c:pt idx="91">
                  <c:v>9833.714285714286</c:v>
                </c:pt>
                <c:pt idx="92">
                  <c:v>11190.28571428571</c:v>
                </c:pt>
                <c:pt idx="93">
                  <c:v>12546.85714285714</c:v>
                </c:pt>
                <c:pt idx="94">
                  <c:v>13903.42857142857</c:v>
                </c:pt>
                <c:pt idx="95">
                  <c:v>15260.0</c:v>
                </c:pt>
                <c:pt idx="96">
                  <c:v>16616.57142857143</c:v>
                </c:pt>
                <c:pt idx="97">
                  <c:v>17973.14285714286</c:v>
                </c:pt>
                <c:pt idx="98">
                  <c:v>18799.59357142857</c:v>
                </c:pt>
                <c:pt idx="99">
                  <c:v>19095.92357142857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83992"/>
        <c:axId val="-20676209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25222.65168125647</c:v>
                </c:pt>
                <c:pt idx="1">
                  <c:v>25222.65168125647</c:v>
                </c:pt>
                <c:pt idx="2">
                  <c:v>25222.65168125647</c:v>
                </c:pt>
                <c:pt idx="3">
                  <c:v>25222.65168125647</c:v>
                </c:pt>
                <c:pt idx="4">
                  <c:v>25222.65168125647</c:v>
                </c:pt>
                <c:pt idx="5">
                  <c:v>25222.65168125647</c:v>
                </c:pt>
                <c:pt idx="6">
                  <c:v>25222.65168125647</c:v>
                </c:pt>
                <c:pt idx="7">
                  <c:v>25222.65168125647</c:v>
                </c:pt>
                <c:pt idx="8">
                  <c:v>25222.65168125647</c:v>
                </c:pt>
                <c:pt idx="9">
                  <c:v>25222.65168125647</c:v>
                </c:pt>
                <c:pt idx="10">
                  <c:v>25222.65168125647</c:v>
                </c:pt>
                <c:pt idx="11">
                  <c:v>25222.65168125647</c:v>
                </c:pt>
                <c:pt idx="12">
                  <c:v>25222.65168125647</c:v>
                </c:pt>
                <c:pt idx="13">
                  <c:v>25222.65168125647</c:v>
                </c:pt>
                <c:pt idx="14">
                  <c:v>25222.65168125647</c:v>
                </c:pt>
                <c:pt idx="15">
                  <c:v>25222.65168125647</c:v>
                </c:pt>
                <c:pt idx="16">
                  <c:v>25222.65168125647</c:v>
                </c:pt>
                <c:pt idx="17">
                  <c:v>25222.65168125647</c:v>
                </c:pt>
                <c:pt idx="18">
                  <c:v>25222.65168125647</c:v>
                </c:pt>
                <c:pt idx="19">
                  <c:v>25222.65168125647</c:v>
                </c:pt>
                <c:pt idx="20">
                  <c:v>25222.65168125647</c:v>
                </c:pt>
                <c:pt idx="21">
                  <c:v>25222.65168125647</c:v>
                </c:pt>
                <c:pt idx="22">
                  <c:v>25222.65168125647</c:v>
                </c:pt>
                <c:pt idx="23">
                  <c:v>25222.65168125647</c:v>
                </c:pt>
                <c:pt idx="24">
                  <c:v>25222.65168125647</c:v>
                </c:pt>
                <c:pt idx="25">
                  <c:v>25222.65168125647</c:v>
                </c:pt>
                <c:pt idx="26">
                  <c:v>25222.65168125647</c:v>
                </c:pt>
                <c:pt idx="27">
                  <c:v>25222.65168125647</c:v>
                </c:pt>
                <c:pt idx="28">
                  <c:v>25222.65168125647</c:v>
                </c:pt>
                <c:pt idx="29">
                  <c:v>25222.65168125647</c:v>
                </c:pt>
                <c:pt idx="30">
                  <c:v>25222.65168125647</c:v>
                </c:pt>
                <c:pt idx="31">
                  <c:v>25222.65168125647</c:v>
                </c:pt>
                <c:pt idx="32">
                  <c:v>25222.65168125647</c:v>
                </c:pt>
                <c:pt idx="33">
                  <c:v>25222.65168125647</c:v>
                </c:pt>
                <c:pt idx="34">
                  <c:v>25222.65168125647</c:v>
                </c:pt>
                <c:pt idx="35">
                  <c:v>25222.65168125647</c:v>
                </c:pt>
                <c:pt idx="36">
                  <c:v>25222.65168125647</c:v>
                </c:pt>
                <c:pt idx="37">
                  <c:v>25222.65168125647</c:v>
                </c:pt>
                <c:pt idx="38">
                  <c:v>25222.65168125647</c:v>
                </c:pt>
                <c:pt idx="39">
                  <c:v>25222.65168125647</c:v>
                </c:pt>
                <c:pt idx="40">
                  <c:v>25222.65168125647</c:v>
                </c:pt>
                <c:pt idx="41">
                  <c:v>25222.65168125647</c:v>
                </c:pt>
                <c:pt idx="42">
                  <c:v>25222.65168125647</c:v>
                </c:pt>
                <c:pt idx="43">
                  <c:v>25222.65168125647</c:v>
                </c:pt>
                <c:pt idx="44">
                  <c:v>25222.65168125647</c:v>
                </c:pt>
                <c:pt idx="45">
                  <c:v>25222.65168125647</c:v>
                </c:pt>
                <c:pt idx="46">
                  <c:v>25222.65168125647</c:v>
                </c:pt>
                <c:pt idx="47">
                  <c:v>25222.65168125647</c:v>
                </c:pt>
                <c:pt idx="48">
                  <c:v>25222.65168125647</c:v>
                </c:pt>
                <c:pt idx="49">
                  <c:v>25222.65168125647</c:v>
                </c:pt>
                <c:pt idx="50">
                  <c:v>25222.65168125647</c:v>
                </c:pt>
                <c:pt idx="51">
                  <c:v>25222.65168125647</c:v>
                </c:pt>
                <c:pt idx="52">
                  <c:v>25222.65168125647</c:v>
                </c:pt>
                <c:pt idx="53">
                  <c:v>25222.65168125647</c:v>
                </c:pt>
                <c:pt idx="54">
                  <c:v>25222.65168125647</c:v>
                </c:pt>
                <c:pt idx="55">
                  <c:v>25222.65168125647</c:v>
                </c:pt>
                <c:pt idx="56">
                  <c:v>25222.65168125647</c:v>
                </c:pt>
                <c:pt idx="57">
                  <c:v>25222.65168125647</c:v>
                </c:pt>
                <c:pt idx="58">
                  <c:v>25222.65168125647</c:v>
                </c:pt>
                <c:pt idx="59">
                  <c:v>25222.65168125647</c:v>
                </c:pt>
                <c:pt idx="60">
                  <c:v>25222.65168125647</c:v>
                </c:pt>
                <c:pt idx="61">
                  <c:v>25222.65168125647</c:v>
                </c:pt>
                <c:pt idx="62">
                  <c:v>25222.65168125647</c:v>
                </c:pt>
                <c:pt idx="63">
                  <c:v>25222.65168125647</c:v>
                </c:pt>
                <c:pt idx="64">
                  <c:v>25222.65168125647</c:v>
                </c:pt>
                <c:pt idx="65">
                  <c:v>25222.65168125647</c:v>
                </c:pt>
                <c:pt idx="66">
                  <c:v>25222.65168125647</c:v>
                </c:pt>
                <c:pt idx="67">
                  <c:v>25222.65168125647</c:v>
                </c:pt>
                <c:pt idx="68">
                  <c:v>25222.65168125647</c:v>
                </c:pt>
                <c:pt idx="69">
                  <c:v>25222.65168125647</c:v>
                </c:pt>
                <c:pt idx="70">
                  <c:v>25222.65168125647</c:v>
                </c:pt>
                <c:pt idx="71">
                  <c:v>25222.65168125647</c:v>
                </c:pt>
                <c:pt idx="72">
                  <c:v>25222.65168125647</c:v>
                </c:pt>
                <c:pt idx="73">
                  <c:v>25222.65168125647</c:v>
                </c:pt>
                <c:pt idx="74">
                  <c:v>25222.65168125647</c:v>
                </c:pt>
                <c:pt idx="75">
                  <c:v>25222.65168125647</c:v>
                </c:pt>
                <c:pt idx="76">
                  <c:v>25222.65168125647</c:v>
                </c:pt>
                <c:pt idx="77">
                  <c:v>25222.65168125647</c:v>
                </c:pt>
                <c:pt idx="78">
                  <c:v>25222.65168125647</c:v>
                </c:pt>
                <c:pt idx="79">
                  <c:v>25222.65168125647</c:v>
                </c:pt>
                <c:pt idx="80">
                  <c:v>25222.65168125648</c:v>
                </c:pt>
                <c:pt idx="81">
                  <c:v>25222.65168125648</c:v>
                </c:pt>
                <c:pt idx="82">
                  <c:v>25222.65168125648</c:v>
                </c:pt>
                <c:pt idx="83">
                  <c:v>25222.65168125648</c:v>
                </c:pt>
                <c:pt idx="84">
                  <c:v>25222.65168125648</c:v>
                </c:pt>
                <c:pt idx="85">
                  <c:v>25222.65168125648</c:v>
                </c:pt>
                <c:pt idx="86">
                  <c:v>25222.65168125648</c:v>
                </c:pt>
                <c:pt idx="87">
                  <c:v>25222.65168125648</c:v>
                </c:pt>
                <c:pt idx="88">
                  <c:v>25222.65168125648</c:v>
                </c:pt>
                <c:pt idx="89">
                  <c:v>25222.65168125648</c:v>
                </c:pt>
                <c:pt idx="90">
                  <c:v>25222.65168125648</c:v>
                </c:pt>
                <c:pt idx="91">
                  <c:v>25222.65168125648</c:v>
                </c:pt>
                <c:pt idx="92">
                  <c:v>25222.65168125648</c:v>
                </c:pt>
                <c:pt idx="93">
                  <c:v>25222.65168125648</c:v>
                </c:pt>
                <c:pt idx="94">
                  <c:v>25222.65168125648</c:v>
                </c:pt>
                <c:pt idx="95">
                  <c:v>25221.88695467251</c:v>
                </c:pt>
                <c:pt idx="96">
                  <c:v>25221.88695467251</c:v>
                </c:pt>
                <c:pt idx="97">
                  <c:v>25221.88695467251</c:v>
                </c:pt>
                <c:pt idx="98">
                  <c:v>25221.88695467251</c:v>
                </c:pt>
                <c:pt idx="99">
                  <c:v>25221.88695467251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39657.57170392914</c:v>
                </c:pt>
                <c:pt idx="1">
                  <c:v>39317.31170392914</c:v>
                </c:pt>
                <c:pt idx="2">
                  <c:v>38977.05170392914</c:v>
                </c:pt>
                <c:pt idx="3">
                  <c:v>38636.79170392914</c:v>
                </c:pt>
                <c:pt idx="4">
                  <c:v>38296.53170392914</c:v>
                </c:pt>
                <c:pt idx="5">
                  <c:v>37956.27170392914</c:v>
                </c:pt>
                <c:pt idx="6">
                  <c:v>37616.01170392914</c:v>
                </c:pt>
                <c:pt idx="7">
                  <c:v>37275.75170392914</c:v>
                </c:pt>
                <c:pt idx="8">
                  <c:v>36935.49170392914</c:v>
                </c:pt>
                <c:pt idx="9">
                  <c:v>36595.23170392914</c:v>
                </c:pt>
                <c:pt idx="10">
                  <c:v>36254.97170392914</c:v>
                </c:pt>
                <c:pt idx="11">
                  <c:v>35914.71170392913</c:v>
                </c:pt>
                <c:pt idx="12">
                  <c:v>35574.45170392914</c:v>
                </c:pt>
                <c:pt idx="13">
                  <c:v>35234.19170392914</c:v>
                </c:pt>
                <c:pt idx="14">
                  <c:v>34893.93170392913</c:v>
                </c:pt>
                <c:pt idx="15">
                  <c:v>34553.67170392914</c:v>
                </c:pt>
                <c:pt idx="16">
                  <c:v>34213.41170392914</c:v>
                </c:pt>
                <c:pt idx="17">
                  <c:v>33873.15170392914</c:v>
                </c:pt>
                <c:pt idx="18">
                  <c:v>33532.89170392914</c:v>
                </c:pt>
                <c:pt idx="19">
                  <c:v>33192.63170392914</c:v>
                </c:pt>
                <c:pt idx="20">
                  <c:v>32852.37170392914</c:v>
                </c:pt>
                <c:pt idx="21">
                  <c:v>32512.11170392913</c:v>
                </c:pt>
                <c:pt idx="22">
                  <c:v>32171.85170392914</c:v>
                </c:pt>
                <c:pt idx="23">
                  <c:v>31831.59170392914</c:v>
                </c:pt>
                <c:pt idx="24">
                  <c:v>31491.33170392914</c:v>
                </c:pt>
                <c:pt idx="25">
                  <c:v>31151.07170392914</c:v>
                </c:pt>
                <c:pt idx="26">
                  <c:v>31468.22651425593</c:v>
                </c:pt>
                <c:pt idx="27">
                  <c:v>31785.38132458272</c:v>
                </c:pt>
                <c:pt idx="28">
                  <c:v>32102.53613490951</c:v>
                </c:pt>
                <c:pt idx="29">
                  <c:v>32419.69094523629</c:v>
                </c:pt>
                <c:pt idx="30">
                  <c:v>32736.84575556309</c:v>
                </c:pt>
                <c:pt idx="31">
                  <c:v>33054.00056588988</c:v>
                </c:pt>
                <c:pt idx="32">
                  <c:v>33371.15537621667</c:v>
                </c:pt>
                <c:pt idx="33">
                  <c:v>33688.31018654346</c:v>
                </c:pt>
                <c:pt idx="34">
                  <c:v>34005.46499687024</c:v>
                </c:pt>
                <c:pt idx="35">
                  <c:v>34322.61980719704</c:v>
                </c:pt>
                <c:pt idx="36">
                  <c:v>34639.77461752383</c:v>
                </c:pt>
                <c:pt idx="37">
                  <c:v>34956.92942785061</c:v>
                </c:pt>
                <c:pt idx="38">
                  <c:v>35274.0842381774</c:v>
                </c:pt>
                <c:pt idx="39">
                  <c:v>35591.23904850419</c:v>
                </c:pt>
                <c:pt idx="40">
                  <c:v>35908.393858831</c:v>
                </c:pt>
                <c:pt idx="41">
                  <c:v>36225.54866915778</c:v>
                </c:pt>
                <c:pt idx="42">
                  <c:v>36542.70347948457</c:v>
                </c:pt>
                <c:pt idx="43">
                  <c:v>36859.85828981136</c:v>
                </c:pt>
                <c:pt idx="44">
                  <c:v>37177.01310013815</c:v>
                </c:pt>
                <c:pt idx="45">
                  <c:v>37494.16791046494</c:v>
                </c:pt>
                <c:pt idx="46">
                  <c:v>37811.32272079173</c:v>
                </c:pt>
                <c:pt idx="47">
                  <c:v>38128.47753111852</c:v>
                </c:pt>
                <c:pt idx="48">
                  <c:v>38445.63234144531</c:v>
                </c:pt>
                <c:pt idx="49">
                  <c:v>38762.7871517721</c:v>
                </c:pt>
                <c:pt idx="50">
                  <c:v>39079.9419620989</c:v>
                </c:pt>
                <c:pt idx="51">
                  <c:v>39397.09677242568</c:v>
                </c:pt>
                <c:pt idx="52">
                  <c:v>39714.25158275247</c:v>
                </c:pt>
                <c:pt idx="53">
                  <c:v>40031.40639307926</c:v>
                </c:pt>
                <c:pt idx="54">
                  <c:v>40348.56120340604</c:v>
                </c:pt>
                <c:pt idx="55">
                  <c:v>40665.71601373284</c:v>
                </c:pt>
                <c:pt idx="56">
                  <c:v>40982.87082405963</c:v>
                </c:pt>
                <c:pt idx="57">
                  <c:v>41300.02563438641</c:v>
                </c:pt>
                <c:pt idx="58">
                  <c:v>41617.18044471321</c:v>
                </c:pt>
                <c:pt idx="59">
                  <c:v>41934.33525504</c:v>
                </c:pt>
                <c:pt idx="60">
                  <c:v>42251.49006536679</c:v>
                </c:pt>
                <c:pt idx="61">
                  <c:v>42568.64487569358</c:v>
                </c:pt>
                <c:pt idx="62">
                  <c:v>42885.79968602038</c:v>
                </c:pt>
                <c:pt idx="63">
                  <c:v>43202.95449634716</c:v>
                </c:pt>
                <c:pt idx="64">
                  <c:v>43520.10930667395</c:v>
                </c:pt>
                <c:pt idx="65">
                  <c:v>43837.26411700075</c:v>
                </c:pt>
                <c:pt idx="66">
                  <c:v>47064.67226390338</c:v>
                </c:pt>
                <c:pt idx="67">
                  <c:v>50292.08041080601</c:v>
                </c:pt>
                <c:pt idx="68">
                  <c:v>53519.48855770864</c:v>
                </c:pt>
                <c:pt idx="69">
                  <c:v>56746.89670461128</c:v>
                </c:pt>
                <c:pt idx="70">
                  <c:v>59974.30485151392</c:v>
                </c:pt>
                <c:pt idx="71">
                  <c:v>63201.71299841655</c:v>
                </c:pt>
                <c:pt idx="72">
                  <c:v>66429.12114531917</c:v>
                </c:pt>
                <c:pt idx="73">
                  <c:v>69656.52929222182</c:v>
                </c:pt>
                <c:pt idx="74">
                  <c:v>72883.93743912445</c:v>
                </c:pt>
                <c:pt idx="75">
                  <c:v>76111.34558602711</c:v>
                </c:pt>
                <c:pt idx="76">
                  <c:v>79338.75373292972</c:v>
                </c:pt>
                <c:pt idx="77">
                  <c:v>82566.16187983237</c:v>
                </c:pt>
                <c:pt idx="78">
                  <c:v>85793.57002673498</c:v>
                </c:pt>
                <c:pt idx="79">
                  <c:v>89020.97817363764</c:v>
                </c:pt>
                <c:pt idx="80">
                  <c:v>92248.38632054027</c:v>
                </c:pt>
                <c:pt idx="81">
                  <c:v>95475.79446744291</c:v>
                </c:pt>
                <c:pt idx="82">
                  <c:v>98703.20261434554</c:v>
                </c:pt>
                <c:pt idx="83">
                  <c:v>101930.6107612482</c:v>
                </c:pt>
                <c:pt idx="84">
                  <c:v>105158.0189081508</c:v>
                </c:pt>
                <c:pt idx="85">
                  <c:v>108385.4270550534</c:v>
                </c:pt>
                <c:pt idx="86">
                  <c:v>111612.8352019561</c:v>
                </c:pt>
                <c:pt idx="87">
                  <c:v>114840.2433488587</c:v>
                </c:pt>
                <c:pt idx="88">
                  <c:v>123124.1780244281</c:v>
                </c:pt>
                <c:pt idx="89">
                  <c:v>136464.6392286641</c:v>
                </c:pt>
                <c:pt idx="90">
                  <c:v>149805.1004329002</c:v>
                </c:pt>
                <c:pt idx="91">
                  <c:v>163145.5616371362</c:v>
                </c:pt>
                <c:pt idx="92">
                  <c:v>176486.0228413722</c:v>
                </c:pt>
                <c:pt idx="93">
                  <c:v>189826.4840456082</c:v>
                </c:pt>
                <c:pt idx="94">
                  <c:v>203166.9452498443</c:v>
                </c:pt>
                <c:pt idx="95">
                  <c:v>216507.4064540803</c:v>
                </c:pt>
                <c:pt idx="96">
                  <c:v>229847.8676583163</c:v>
                </c:pt>
                <c:pt idx="97">
                  <c:v>243188.3288625524</c:v>
                </c:pt>
                <c:pt idx="98">
                  <c:v>254748.4599646704</c:v>
                </c:pt>
                <c:pt idx="99">
                  <c:v>264528.2609646704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83992"/>
        <c:axId val="-2067620952"/>
      </c:lineChart>
      <c:catAx>
        <c:axId val="-206758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6209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76209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5839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0.0869751650062266</c:v>
                </c:pt>
                <c:pt idx="2" formatCode="0.0%">
                  <c:v>0.0869751650062266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0.04376775373599</c:v>
                </c:pt>
                <c:pt idx="2" formatCode="0.0%">
                  <c:v>0.0311569211653439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0.0209363726897965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0.000960471845704934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0.0474854038527114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0.444439009182708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0.681608954420921</c:v>
                </c:pt>
                <c:pt idx="2" formatCode="0.0%">
                  <c:v>0.261051577093065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262824"/>
        <c:axId val="1940107352"/>
      </c:barChart>
      <c:catAx>
        <c:axId val="-204026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010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010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262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0.0101301494951966</c:v>
                </c:pt>
                <c:pt idx="2" formatCode="0.0%">
                  <c:v>0.0101301494951966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0.0606665546166163</c:v>
                </c:pt>
                <c:pt idx="2" formatCode="0.0%">
                  <c:v>0.0606665546166163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0.000606020184860257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0.00335388616293683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0.0011677549741781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0.619478901930261</c:v>
                </c:pt>
                <c:pt idx="2" formatCode="0.0%">
                  <c:v>0.488898098994644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1415592"/>
        <c:axId val="2051418888"/>
      </c:barChart>
      <c:catAx>
        <c:axId val="205141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41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141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5141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0.0244647317559153</c:v>
                </c:pt>
                <c:pt idx="1">
                  <c:v>0.0244647317559153</c:v>
                </c:pt>
                <c:pt idx="2">
                  <c:v>0.0474903616438356</c:v>
                </c:pt>
                <c:pt idx="3">
                  <c:v>0.0474903616438356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0.114386408779577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0.0301223272580142</c:v>
                </c:pt>
                <c:pt idx="1">
                  <c:v>0.0243221171864302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0.272694786274123</c:v>
                </c:pt>
                <c:pt idx="1">
                  <c:v>0.220185993302465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0.0518931452610807</c:v>
                </c:pt>
                <c:pt idx="1">
                  <c:v>0.04190085146481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0.0123034109845942</c:v>
                </c:pt>
                <c:pt idx="1">
                  <c:v>0.00993432549872115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0.00910102416302079</c:v>
                </c:pt>
                <c:pt idx="3">
                  <c:v>0.00448259399074158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0.00302790534448042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0.00322910404135245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0.220903912130662</c:v>
                </c:pt>
                <c:pt idx="1">
                  <c:v>0.220903912130662</c:v>
                </c:pt>
                <c:pt idx="2">
                  <c:v>0.220903912130662</c:v>
                </c:pt>
                <c:pt idx="3">
                  <c:v>0.220903912130662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0.0588756354145221</c:v>
                </c:pt>
                <c:pt idx="2">
                  <c:v>0.343082243760616</c:v>
                </c:pt>
                <c:pt idx="3">
                  <c:v>0.92446240449258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622840"/>
        <c:axId val="-2040124648"/>
      </c:barChart>
      <c:catAx>
        <c:axId val="-2039622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24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12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622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0.00850916264009962</c:v>
                </c:pt>
                <c:pt idx="1">
                  <c:v>0.00850916264009962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0.0405205979807863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0.242666218466465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-0.231891199209485</c:v>
                </c:pt>
                <c:pt idx="1">
                  <c:v>-0.659794684306453</c:v>
                </c:pt>
                <c:pt idx="2">
                  <c:v>-0.659794684306453</c:v>
                </c:pt>
                <c:pt idx="3">
                  <c:v>-0.659794684306453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044920"/>
        <c:axId val="2144009736"/>
      </c:barChart>
      <c:catAx>
        <c:axId val="2144044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09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400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4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0.0474112404198541</c:v>
                </c:pt>
                <c:pt idx="1">
                  <c:v>0.0474112404198541</c:v>
                </c:pt>
                <c:pt idx="2">
                  <c:v>0.0920335843444227</c:v>
                </c:pt>
                <c:pt idx="3">
                  <c:v>0.0920335843444226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0.172985128980608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0.186385814154043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0.089918328960328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0.132621076572088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0.00875259006084382</c:v>
                </c:pt>
                <c:pt idx="3">
                  <c:v>0.00431097719414695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0.00306664526010464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0.00435445193803899</c:v>
                </c:pt>
                <c:pt idx="1">
                  <c:v>0.00261326340382143</c:v>
                </c:pt>
                <c:pt idx="2">
                  <c:v>0.00348385767093021</c:v>
                </c:pt>
                <c:pt idx="3">
                  <c:v>0.00435445193803899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0.26035931281725</c:v>
                </c:pt>
                <c:pt idx="1">
                  <c:v>0.26035931281725</c:v>
                </c:pt>
                <c:pt idx="2">
                  <c:v>0.26035931281725</c:v>
                </c:pt>
                <c:pt idx="3">
                  <c:v>0.26035931281725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0.0346705534885628</c:v>
                </c:pt>
                <c:pt idx="1">
                  <c:v>0.427346374822763</c:v>
                </c:pt>
                <c:pt idx="2">
                  <c:v>0.444978839809879</c:v>
                </c:pt>
                <c:pt idx="3">
                  <c:v>0.272498084168754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2972616"/>
        <c:axId val="2022975928"/>
      </c:barChart>
      <c:catAx>
        <c:axId val="2022972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975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2297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97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0.347900660024907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0.124627684661376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0.083745490759186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0.444439009182708</c:v>
                </c:pt>
                <c:pt idx="1">
                  <c:v>0.444439009182708</c:v>
                </c:pt>
                <c:pt idx="2">
                  <c:v>0.444439009182708</c:v>
                </c:pt>
                <c:pt idx="3">
                  <c:v>0.444439009182708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0.0931161084069729</c:v>
                </c:pt>
                <c:pt idx="1">
                  <c:v>0.455542837750324</c:v>
                </c:pt>
                <c:pt idx="2">
                  <c:v>0.42468245418868</c:v>
                </c:pt>
                <c:pt idx="3">
                  <c:v>0.0747067954091038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889416"/>
        <c:axId val="-2017421640"/>
      </c:barChart>
      <c:catAx>
        <c:axId val="2143889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21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42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8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0.14252827111403</c:v>
                </c:pt>
                <c:pt idx="2">
                  <c:v>0.14252827111403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0.0324747959500321</c:v>
                </c:pt>
                <c:pt idx="2">
                  <c:v>0.0327002509120132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0.00179693870923511</c:v>
                </c:pt>
                <c:pt idx="2">
                  <c:v>0.00179693870923511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0.0129899183800128</c:v>
                </c:pt>
                <c:pt idx="2">
                  <c:v>0.0129520419464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0.0033196458082255</c:v>
                </c:pt>
                <c:pt idx="2">
                  <c:v>0.00336112952123003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0.00474853683002692</c:v>
                </c:pt>
                <c:pt idx="2">
                  <c:v>0.00480787657602035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0.00404130794044844</c:v>
                </c:pt>
                <c:pt idx="2">
                  <c:v>0.00409180985193221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0.000974243878500963</c:v>
                </c:pt>
                <c:pt idx="2">
                  <c:v>0.000986418446447944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0.000216498639666881</c:v>
                </c:pt>
                <c:pt idx="2">
                  <c:v>0.000219204099210654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0.00056289646313389</c:v>
                </c:pt>
                <c:pt idx="2">
                  <c:v>0.000565601922677663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0.0277118258773607</c:v>
                </c:pt>
                <c:pt idx="2">
                  <c:v>0.0277118258773607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0.0158765669089046</c:v>
                </c:pt>
                <c:pt idx="2">
                  <c:v>0.0158765669089046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0.0202065397022422</c:v>
                </c:pt>
                <c:pt idx="2">
                  <c:v>0.0202065397022422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0.550209642849411</c:v>
                </c:pt>
                <c:pt idx="2">
                  <c:v>0.550209642849411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0.159602797162424</c:v>
                </c:pt>
                <c:pt idx="2">
                  <c:v>0.159602797162424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0.00613412812389495</c:v>
                </c:pt>
                <c:pt idx="2">
                  <c:v>0.00613412812389495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5761288"/>
        <c:axId val="2051724344"/>
      </c:barChart>
      <c:catAx>
        <c:axId val="180576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72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172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76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1.2513474470734745E-2</v>
      </c>
      <c r="J6" s="24">
        <f t="shared" ref="J6:J13" si="3">IF(I$32&lt;=1+I$131,I6,B6*H6+J$33*(I6-B6*H6))</f>
        <v>1.2513474470734745E-2</v>
      </c>
      <c r="K6" s="22">
        <f t="shared" ref="K6:K31" si="4">B6</f>
        <v>1.2513474470734745E-2</v>
      </c>
      <c r="L6" s="22">
        <f t="shared" ref="L6:L29" si="5">IF(K6="","",K6*H6)</f>
        <v>1.2513474470734745E-2</v>
      </c>
      <c r="M6" s="177">
        <f t="shared" ref="M6:M31" si="6">J6</f>
        <v>1.2513474470734745E-2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5.0053897882938979E-2</v>
      </c>
      <c r="Z6" s="156">
        <f>Poor!Z6</f>
        <v>0.17</v>
      </c>
      <c r="AA6" s="121">
        <f>$M6*Z6*4</f>
        <v>8.5091626400996268E-3</v>
      </c>
      <c r="AB6" s="156">
        <f>Poor!AB6</f>
        <v>0.17</v>
      </c>
      <c r="AC6" s="121">
        <f t="shared" ref="AC6:AC29" si="7">$M6*AB6*4</f>
        <v>8.5091626400996268E-3</v>
      </c>
      <c r="AD6" s="156">
        <f>Poor!AD6</f>
        <v>0.33</v>
      </c>
      <c r="AE6" s="121">
        <f t="shared" ref="AE6:AE29" si="8">$M6*AD6*4</f>
        <v>1.6517786301369863E-2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8.5091626400996268E-3</v>
      </c>
      <c r="AK6" s="119">
        <f>(AE6+AG6)/2</f>
        <v>1.6517786301369863E-2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1.0130149495196585E-2</v>
      </c>
      <c r="J7" s="24">
        <f t="shared" si="3"/>
        <v>1.0130149495196585E-2</v>
      </c>
      <c r="K7" s="22">
        <f t="shared" si="4"/>
        <v>1.0130149495196585E-2</v>
      </c>
      <c r="L7" s="22">
        <f t="shared" si="5"/>
        <v>1.0130149495196585E-2</v>
      </c>
      <c r="M7" s="177">
        <f t="shared" si="6"/>
        <v>1.0130149495196585E-2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1331.0740354377069</v>
      </c>
      <c r="S7" s="222">
        <f>IF($B$81=0,0,(SUMIF($N$6:$N$28,$U7,L$6:L$28)+SUMIF($N$91:$N$118,$U7,L$91:L$118))*$I$83*Poor!$B$81/$B$81)</f>
        <v>1331.0740354377069</v>
      </c>
      <c r="T7" s="222">
        <f>IF($B$81=0,0,(SUMIF($N$6:$N$28,$U7,M$6:M$28)+SUMIF($N$91:$N$118,$U7,M$91:M$118))*$I$83*Poor!$B$81/$B$81)</f>
        <v>1331.1546817000178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4.052059798078634E-2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4.052059798078634E-2</v>
      </c>
      <c r="AH7" s="123">
        <f t="shared" ref="AH7:AH30" si="12">SUM(Z7,AB7,AD7,AF7)</f>
        <v>1</v>
      </c>
      <c r="AI7" s="183">
        <f t="shared" ref="AI7:AI30" si="13">SUM(AA7,AC7,AE7,AG7)/4</f>
        <v>1.0130149495196585E-2</v>
      </c>
      <c r="AJ7" s="120">
        <f t="shared" ref="AJ7:AJ31" si="14">(AA7+AC7)/2</f>
        <v>0</v>
      </c>
      <c r="AK7" s="119">
        <f t="shared" ref="AK7:AK31" si="15">(AE7+AG7)/2</f>
        <v>2.026029899039317E-2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21</v>
      </c>
      <c r="S8" s="222">
        <f>IF($B$81=0,0,(SUMIF($N$6:$N$28,$U8,L$6:L$28)+SUMIF($N$91:$N$118,$U8,L$91:L$118))*$I$83*Poor!$B$81/$B$81)</f>
        <v>21</v>
      </c>
      <c r="T8" s="222">
        <f>IF($B$81=0,0,(SUMIF($N$6:$N$28,$U8,M$6:M$28)+SUMIF($N$91:$N$118,$U8,M$91:M$118))*$I$83*Poor!$B$81/$B$81)</f>
        <v>16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6.0666554616616263E-2</v>
      </c>
      <c r="J9" s="24">
        <f t="shared" si="3"/>
        <v>6.0666554616616263E-2</v>
      </c>
      <c r="K9" s="22">
        <f t="shared" si="4"/>
        <v>6.0666554616616263E-2</v>
      </c>
      <c r="L9" s="22">
        <f t="shared" si="5"/>
        <v>6.0666554616616263E-2</v>
      </c>
      <c r="M9" s="224">
        <f t="shared" si="6"/>
        <v>6.0666554616616263E-2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488.39581252890434</v>
      </c>
      <c r="S9" s="222">
        <f>IF($B$81=0,0,(SUMIF($N$6:$N$28,$U9,L$6:L$28)+SUMIF($N$91:$N$118,$U9,L$91:L$118))*$I$83*Poor!$B$81/$B$81)</f>
        <v>488.39581252890434</v>
      </c>
      <c r="T9" s="222">
        <f>IF($B$81=0,0,(SUMIF($N$6:$N$28,$U9,M$6:M$28)+SUMIF($N$91:$N$118,$U9,M$91:M$118))*$I$83*Poor!$B$81/$B$81)</f>
        <v>488.39581252890434</v>
      </c>
      <c r="U9" s="223">
        <v>3</v>
      </c>
      <c r="V9" s="56"/>
      <c r="W9" s="115"/>
      <c r="X9" s="118">
        <f>Poor!X9</f>
        <v>1</v>
      </c>
      <c r="Y9" s="183">
        <f t="shared" si="9"/>
        <v>0.24266621846646505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0.24266621846646505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6.0666554616616263E-2</v>
      </c>
      <c r="AJ9" s="120">
        <f t="shared" si="14"/>
        <v>0.12133310923323253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2475</v>
      </c>
      <c r="S11" s="222">
        <f>IF($B$81=0,0,(SUMIF($N$6:$N$28,$U11,L$6:L$28)+SUMIF($N$91:$N$118,$U11,L$91:L$118))*$I$83*Poor!$B$81/$B$81)</f>
        <v>2475</v>
      </c>
      <c r="T11" s="222">
        <f>IF($B$81=0,0,(SUMIF($N$6:$N$28,$U11,M$6:M$28)+SUMIF($N$91:$N$118,$U11,M$91:M$118))*$I$83*Poor!$B$81/$B$81)</f>
        <v>1475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4321.2010398225593</v>
      </c>
      <c r="S13" s="222">
        <f>IF($B$81=0,0,(SUMIF($N$6:$N$28,$U13,L$6:L$28)+SUMIF($N$91:$N$118,$U13,L$91:L$118))*$I$83*Poor!$B$81/$B$81)</f>
        <v>4321.2010398225593</v>
      </c>
      <c r="T13" s="222">
        <f>IF($B$81=0,0,(SUMIF($N$6:$N$28,$U13,M$6:M$28)+SUMIF($N$91:$N$118,$U13,M$91:M$118))*$I$83*Poor!$B$81/$B$81)</f>
        <v>4322.345093316856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4080.0000000000005</v>
      </c>
      <c r="S15" s="222">
        <f>IF($B$81=0,0,(SUMIF($N$6:$N$28,$U15,L$6:L$28)+SUMIF($N$91:$N$118,$U15,L$91:L$118))*$I$83*Poor!$B$81/$B$81)</f>
        <v>4080.0000000000005</v>
      </c>
      <c r="T15" s="222">
        <f>IF($B$81=0,0,(SUMIF($N$6:$N$28,$U15,M$6:M$28)+SUMIF($N$91:$N$118,$U15,M$91:M$118))*$I$83*Poor!$B$81/$B$81)</f>
        <v>4080.0000000000005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6.0602018486025707E-4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6.0602018486025707E-4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1280</v>
      </c>
      <c r="S17" s="222">
        <f>IF($B$81=0,0,(SUMIF($N$6:$N$28,$U17,L$6:L$28)+SUMIF($N$91:$N$118,$U17,L$91:L$118))*$I$83*Poor!$B$81/$B$81)</f>
        <v>1280</v>
      </c>
      <c r="T17" s="222">
        <f>IF($B$81=0,0,(SUMIF($N$6:$N$28,$U17,M$6:M$28)+SUMIF($N$91:$N$118,$U17,M$91:M$118))*$I$83*Poor!$B$81/$B$81)</f>
        <v>1280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2066.4008161399674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19168</v>
      </c>
      <c r="S20" s="222">
        <f>IF($B$81=0,0,(SUMIF($N$6:$N$28,$U20,L$6:L$28)+SUMIF($N$91:$N$118,$U20,L$91:L$118))*$I$83*Poor!$B$81/$B$81)</f>
        <v>19168</v>
      </c>
      <c r="T20" s="222">
        <f>IF($B$81=0,0,(SUMIF($N$6:$N$28,$U20,M$6:M$28)+SUMIF($N$91:$N$118,$U20,M$91:M$118))*$I$83*Poor!$B$81/$B$81)</f>
        <v>19168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3.3538861629368311E-3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3.3538861629368311E-3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1.1677549741781002E-3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1.1677549741781002E-3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35231.071703929134</v>
      </c>
      <c r="S23" s="179">
        <f>SUM(S7:S22)</f>
        <v>35231.071703929134</v>
      </c>
      <c r="T23" s="179">
        <f>SUM(T7:T22)</f>
        <v>34227.296403685745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25222.651681256466</v>
      </c>
      <c r="S24" s="41">
        <f>IF($B$81=0,0,(SUM(($B$70*$H$70))+((1-$D$29)*$I$83))*Poor!$B$81/$B$81)</f>
        <v>25222.651681256466</v>
      </c>
      <c r="T24" s="41">
        <f>IF($B$81=0,0,(SUM(($B$70*$H$70))+((1-$D$29)*$I$83))*Poor!$B$81/$B$81)</f>
        <v>25222.651681256466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39598.873903478692</v>
      </c>
      <c r="S25" s="41">
        <f>IF($B$81=0,0,(SUM(($B$70*$H$70),($B$71*$H$71))+((1-$D$29)*$I$83))*Poor!$B$81/$B$81)</f>
        <v>39598.873903478692</v>
      </c>
      <c r="T25" s="41">
        <f>IF($B$81=0,0,(SUM(($B$70*$H$70),($B$71*$H$71))+((1-$D$29)*$I$83))*Poor!$B$81/$B$81)</f>
        <v>39598.873903478692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66186.8739034787</v>
      </c>
      <c r="S26" s="41">
        <f>IF($B$81=0,0,(SUM(($B$70*$H$70),($B$71*$H$71),($B$72*$H$72))+((1-$D$29)*$I$83))*Poor!$B$81/$B$81)</f>
        <v>66186.8739034787</v>
      </c>
      <c r="T26" s="41">
        <f>IF($B$81=0,0,(SUM(($B$70*$H$70),($B$71*$H$71),($B$72*$H$72))+((1-$D$29)*$I$83))*Poor!$B$81/$B$81)</f>
        <v>66186.8739034787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1.1419690920094767</v>
      </c>
      <c r="J30" s="231">
        <f>IF(I$32&lt;=1,I30,1-SUM(J6:J29))</f>
        <v>0.48889809899464398</v>
      </c>
      <c r="K30" s="22">
        <f t="shared" si="4"/>
        <v>0.61947890193026156</v>
      </c>
      <c r="L30" s="22">
        <f>IF(L124=L119,0,IF(K30="",0,(L119-L124)/(B119-B124)*K30))</f>
        <v>0.61947890193026156</v>
      </c>
      <c r="M30" s="175">
        <f t="shared" si="6"/>
        <v>0.48889809899464398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1.9555923959785759</v>
      </c>
      <c r="Z30" s="122">
        <f>IF($Y30=0,0,AA30/($Y$30))</f>
        <v>-0.11857849298572595</v>
      </c>
      <c r="AA30" s="187">
        <f>IF(AA79*4/$I$83+SUM(AA6:AA29)&lt;1,AA79*4/$I$83,1-SUM(AA6:AA29))</f>
        <v>-0.23189119920948459</v>
      </c>
      <c r="AB30" s="122">
        <f>IF($Y30=0,0,AC30/($Y$30))</f>
        <v>-0.33738865300521503</v>
      </c>
      <c r="AC30" s="187">
        <f>IF(AC79*4/$I$83+SUM(AC6:AC29)&lt;1,AC79*4/$I$83,1-SUM(AC6:AC29))</f>
        <v>-0.65979468430645283</v>
      </c>
      <c r="AD30" s="122">
        <f>IF($Y30=0,0,AE30/($Y$30))</f>
        <v>-0.33738865300521503</v>
      </c>
      <c r="AE30" s="187">
        <f>IF(AE79*4/$I$83+SUM(AE6:AE29)&lt;1,AE79*4/$I$83,1-SUM(AE6:AE29))</f>
        <v>-0.65979468430645283</v>
      </c>
      <c r="AF30" s="122">
        <f>IF($Y30=0,0,AG30/($Y$30))</f>
        <v>-0.33738865300521503</v>
      </c>
      <c r="AG30" s="187">
        <f>IF(AG79*4/$I$83+SUM(AG6:AG29)&lt;1,AG79*4/$I$83,1-SUM(AG6:AG29))</f>
        <v>-0.65979468430645283</v>
      </c>
      <c r="AH30" s="123">
        <f t="shared" si="12"/>
        <v>-1.130744452001371</v>
      </c>
      <c r="AI30" s="183">
        <f t="shared" si="13"/>
        <v>-0.5528188130322107</v>
      </c>
      <c r="AJ30" s="120">
        <f t="shared" si="14"/>
        <v>-0.44584294175796868</v>
      </c>
      <c r="AK30" s="119">
        <f t="shared" si="15"/>
        <v>-0.65979468430645283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-0.14004349543341377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4367.8021995495583</v>
      </c>
      <c r="S31" s="234">
        <f t="shared" si="24"/>
        <v>4367.8021995495583</v>
      </c>
      <c r="T31" s="234">
        <f>IF(T25&gt;T$23,T25-T$23,0)</f>
        <v>5371.5774997929475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0.4449677256909319</v>
      </c>
      <c r="AB31" s="131"/>
      <c r="AC31" s="133">
        <f>1-AC32+IF($Y32&lt;0,$Y32/4,0)</f>
        <v>1.2766700071863268</v>
      </c>
      <c r="AD31" s="134"/>
      <c r="AE31" s="133">
        <f>1-AE32+IF($Y32&lt;0,$Y32/4,0)</f>
        <v>1.2653863726284191</v>
      </c>
      <c r="AF31" s="134"/>
      <c r="AG31" s="133">
        <f>1-AG32+IF($Y32&lt;0,$Y32/4,0)</f>
        <v>1.2265277204757772</v>
      </c>
      <c r="AH31" s="123"/>
      <c r="AI31" s="182">
        <f>SUM(AA31,AC31,AE31,AG31)/4</f>
        <v>1.0533879564953637</v>
      </c>
      <c r="AJ31" s="135">
        <f t="shared" si="14"/>
        <v>0.86081886643862937</v>
      </c>
      <c r="AK31" s="136">
        <f t="shared" si="15"/>
        <v>1.2459570465520982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1.6541700595882498</v>
      </c>
      <c r="J32" s="17"/>
      <c r="L32" s="22">
        <f>SUM(L6:L30)</f>
        <v>1.1400434954334138</v>
      </c>
      <c r="M32" s="23"/>
      <c r="N32" s="56"/>
      <c r="O32" s="2"/>
      <c r="P32" s="22"/>
      <c r="Q32" s="234" t="s">
        <v>143</v>
      </c>
      <c r="R32" s="234">
        <f t="shared" si="24"/>
        <v>30955.802199549566</v>
      </c>
      <c r="S32" s="234">
        <f t="shared" si="24"/>
        <v>30955.802199549566</v>
      </c>
      <c r="T32" s="234">
        <f t="shared" si="24"/>
        <v>31959.577499792955</v>
      </c>
      <c r="V32" s="56"/>
      <c r="W32" s="110"/>
      <c r="X32" s="118"/>
      <c r="Y32" s="115">
        <f>SUM(Y6:Y31)</f>
        <v>3.9533158221259637</v>
      </c>
      <c r="Z32" s="137"/>
      <c r="AA32" s="138">
        <f>SUM(AA6:AA30)</f>
        <v>0.5550322743090681</v>
      </c>
      <c r="AB32" s="137"/>
      <c r="AC32" s="139">
        <f>SUM(AC6:AC30)</f>
        <v>-0.27667000718632684</v>
      </c>
      <c r="AD32" s="137"/>
      <c r="AE32" s="139">
        <f>SUM(AE6:AE30)</f>
        <v>-0.26538637262841902</v>
      </c>
      <c r="AF32" s="137"/>
      <c r="AG32" s="139">
        <f>SUM(AG6:AG30)</f>
        <v>-0.22652772047577713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7.4773467745853764E-2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5371.5774997929375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1000</v>
      </c>
      <c r="J37" s="38">
        <f>J91*I$83</f>
        <v>1000</v>
      </c>
      <c r="K37" s="40">
        <f>(B37/B$65)</f>
        <v>6.3930443677279125E-2</v>
      </c>
      <c r="L37" s="22">
        <f t="shared" ref="L37" si="28">(K37*H37)</f>
        <v>6.3930443677279125E-2</v>
      </c>
      <c r="M37" s="24">
        <f>J37/B$65</f>
        <v>3.1965221838639563E-2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1000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1000</v>
      </c>
      <c r="AJ37" s="148">
        <f>(AA37+AC37)</f>
        <v>1000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475</v>
      </c>
      <c r="J38" s="38">
        <f t="shared" ref="J38:J64" si="32">J92*I$83</f>
        <v>474.99999999999994</v>
      </c>
      <c r="K38" s="40">
        <f t="shared" ref="K38:K64" si="33">(B38/B$65)</f>
        <v>1.5183480373353792E-2</v>
      </c>
      <c r="L38" s="22">
        <f t="shared" ref="L38:L64" si="34">(K38*H38)</f>
        <v>1.5183480373353792E-2</v>
      </c>
      <c r="M38" s="24">
        <f t="shared" ref="M38:M64" si="35">J38/B$65</f>
        <v>1.518348037335379E-2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474.99999999999994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474.99999999999994</v>
      </c>
      <c r="AJ38" s="148">
        <f t="shared" ref="AJ38:AJ64" si="38">(AA38+AC38)</f>
        <v>474.99999999999994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16</v>
      </c>
      <c r="J48" s="38">
        <f t="shared" si="32"/>
        <v>16</v>
      </c>
      <c r="K48" s="40">
        <f t="shared" si="33"/>
        <v>6.7126965861143075E-4</v>
      </c>
      <c r="L48" s="22">
        <f t="shared" si="34"/>
        <v>6.7126965861143075E-4</v>
      </c>
      <c r="M48" s="24">
        <f t="shared" si="35"/>
        <v>5.1144354941823301E-4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</v>
      </c>
      <c r="AB48" s="156">
        <f>Poor!AB48</f>
        <v>0.25</v>
      </c>
      <c r="AC48" s="147">
        <f t="shared" si="41"/>
        <v>4</v>
      </c>
      <c r="AD48" s="156">
        <f>Poor!AD48</f>
        <v>0.25</v>
      </c>
      <c r="AE48" s="147">
        <f t="shared" si="42"/>
        <v>4</v>
      </c>
      <c r="AF48" s="122">
        <f t="shared" si="29"/>
        <v>0.25</v>
      </c>
      <c r="AG48" s="147">
        <f t="shared" si="36"/>
        <v>4</v>
      </c>
      <c r="AH48" s="123">
        <f t="shared" si="37"/>
        <v>1</v>
      </c>
      <c r="AI48" s="112">
        <f t="shared" si="37"/>
        <v>16</v>
      </c>
      <c r="AJ48" s="148">
        <f t="shared" si="38"/>
        <v>8</v>
      </c>
      <c r="AK48" s="147">
        <f t="shared" si="39"/>
        <v>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1026.6666666666667</v>
      </c>
      <c r="J51" s="38">
        <f t="shared" si="32"/>
        <v>1026.6666666666667</v>
      </c>
      <c r="K51" s="40">
        <f t="shared" si="33"/>
        <v>3.2817627754336616E-2</v>
      </c>
      <c r="L51" s="22">
        <f t="shared" si="34"/>
        <v>3.2817627754336616E-2</v>
      </c>
      <c r="M51" s="24">
        <f t="shared" si="35"/>
        <v>3.2817627754336616E-2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256.66666666666669</v>
      </c>
      <c r="AB51" s="156">
        <f>Poor!AB56</f>
        <v>0.25</v>
      </c>
      <c r="AC51" s="147">
        <f t="shared" si="41"/>
        <v>256.66666666666669</v>
      </c>
      <c r="AD51" s="156">
        <f>Poor!AD56</f>
        <v>0.25</v>
      </c>
      <c r="AE51" s="147">
        <f t="shared" si="42"/>
        <v>256.66666666666669</v>
      </c>
      <c r="AF51" s="122">
        <f t="shared" si="29"/>
        <v>0.25</v>
      </c>
      <c r="AG51" s="147">
        <f t="shared" si="36"/>
        <v>256.66666666666669</v>
      </c>
      <c r="AH51" s="123">
        <f t="shared" si="37"/>
        <v>1</v>
      </c>
      <c r="AI51" s="112">
        <f t="shared" si="37"/>
        <v>1026.6666666666667</v>
      </c>
      <c r="AJ51" s="148">
        <f t="shared" si="38"/>
        <v>513.33333333333337</v>
      </c>
      <c r="AK51" s="147">
        <f t="shared" si="39"/>
        <v>513.33333333333337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313.33333333333331</v>
      </c>
      <c r="J52" s="38">
        <f t="shared" si="32"/>
        <v>313.33333333333331</v>
      </c>
      <c r="K52" s="40">
        <f t="shared" si="33"/>
        <v>1.0015769509440395E-2</v>
      </c>
      <c r="L52" s="22">
        <f t="shared" si="34"/>
        <v>1.0015769509440395E-2</v>
      </c>
      <c r="M52" s="24">
        <f t="shared" si="35"/>
        <v>1.0015769509440395E-2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78.333333333333329</v>
      </c>
      <c r="AB52" s="156">
        <f>Poor!AB57</f>
        <v>0.25</v>
      </c>
      <c r="AC52" s="147">
        <f t="shared" si="41"/>
        <v>78.333333333333329</v>
      </c>
      <c r="AD52" s="156">
        <f>Poor!AD57</f>
        <v>0.25</v>
      </c>
      <c r="AE52" s="147">
        <f t="shared" si="42"/>
        <v>78.333333333333329</v>
      </c>
      <c r="AF52" s="122">
        <f t="shared" si="29"/>
        <v>0.25</v>
      </c>
      <c r="AG52" s="147">
        <f t="shared" si="36"/>
        <v>78.333333333333329</v>
      </c>
      <c r="AH52" s="123">
        <f t="shared" si="37"/>
        <v>1</v>
      </c>
      <c r="AI52" s="112">
        <f t="shared" si="37"/>
        <v>313.33333333333331</v>
      </c>
      <c r="AJ52" s="148">
        <f t="shared" si="38"/>
        <v>156.66666666666666</v>
      </c>
      <c r="AK52" s="147">
        <f t="shared" si="39"/>
        <v>156.66666666666666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2920</v>
      </c>
      <c r="J53" s="38">
        <f t="shared" si="32"/>
        <v>2920</v>
      </c>
      <c r="K53" s="40">
        <f t="shared" si="33"/>
        <v>9.333844776882752E-2</v>
      </c>
      <c r="L53" s="22">
        <f t="shared" si="34"/>
        <v>9.333844776882752E-2</v>
      </c>
      <c r="M53" s="24">
        <f t="shared" si="35"/>
        <v>9.333844776882752E-2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1280</v>
      </c>
      <c r="J56" s="38">
        <f t="shared" si="32"/>
        <v>1280</v>
      </c>
      <c r="K56" s="40">
        <f t="shared" si="33"/>
        <v>4.0915483953458634E-2</v>
      </c>
      <c r="L56" s="22">
        <f t="shared" si="34"/>
        <v>4.0915483953458634E-2</v>
      </c>
      <c r="M56" s="24">
        <f t="shared" si="35"/>
        <v>4.0915483953458634E-2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19168</v>
      </c>
      <c r="J57" s="38">
        <f t="shared" si="32"/>
        <v>19168</v>
      </c>
      <c r="K57" s="40">
        <f t="shared" si="33"/>
        <v>0.61270937220304311</v>
      </c>
      <c r="L57" s="22">
        <f t="shared" si="34"/>
        <v>0.61270937220304311</v>
      </c>
      <c r="M57" s="24">
        <f t="shared" si="35"/>
        <v>0.61270937220304311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4080</v>
      </c>
      <c r="J58" s="38">
        <f t="shared" si="32"/>
        <v>4080.0000000000005</v>
      </c>
      <c r="K58" s="40">
        <f t="shared" si="33"/>
        <v>0.13041810510164942</v>
      </c>
      <c r="L58" s="22">
        <f t="shared" si="34"/>
        <v>0.13041810510164942</v>
      </c>
      <c r="M58" s="24">
        <f t="shared" si="35"/>
        <v>0.13041810510164942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1020.0000000000001</v>
      </c>
      <c r="AB58" s="156">
        <f>Poor!AB58</f>
        <v>0.25</v>
      </c>
      <c r="AC58" s="147">
        <f t="shared" si="41"/>
        <v>1020.0000000000001</v>
      </c>
      <c r="AD58" s="156">
        <f>Poor!AD58</f>
        <v>0.25</v>
      </c>
      <c r="AE58" s="147">
        <f t="shared" si="42"/>
        <v>1020.0000000000001</v>
      </c>
      <c r="AF58" s="122">
        <f t="shared" si="29"/>
        <v>0.25</v>
      </c>
      <c r="AG58" s="147">
        <f t="shared" si="36"/>
        <v>1020.0000000000001</v>
      </c>
      <c r="AH58" s="123">
        <f t="shared" si="37"/>
        <v>1</v>
      </c>
      <c r="AI58" s="112">
        <f t="shared" si="37"/>
        <v>4080.0000000000005</v>
      </c>
      <c r="AJ58" s="148">
        <f t="shared" si="38"/>
        <v>2040.0000000000002</v>
      </c>
      <c r="AK58" s="147">
        <f t="shared" si="39"/>
        <v>2040.0000000000002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30279</v>
      </c>
      <c r="J65" s="39">
        <f>SUM(J37:J64)</f>
        <v>30279</v>
      </c>
      <c r="K65" s="40">
        <f>SUM(K37:K64)</f>
        <v>1</v>
      </c>
      <c r="L65" s="22">
        <f>SUM(L37:L64)</f>
        <v>1</v>
      </c>
      <c r="M65" s="24">
        <f>SUM(M37:M64)</f>
        <v>0.96787495205216734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2834</v>
      </c>
      <c r="AB65" s="137"/>
      <c r="AC65" s="153">
        <f>SUM(AC37:AC64)</f>
        <v>1359</v>
      </c>
      <c r="AD65" s="137"/>
      <c r="AE65" s="153">
        <f>SUM(AE37:AE64)</f>
        <v>1359</v>
      </c>
      <c r="AF65" s="137"/>
      <c r="AG65" s="153">
        <f>SUM(AG37:AG64)</f>
        <v>1359</v>
      </c>
      <c r="AH65" s="137"/>
      <c r="AI65" s="153">
        <f>SUM(AI37:AI64)</f>
        <v>6911.0000000000009</v>
      </c>
      <c r="AJ65" s="153">
        <f>SUM(AJ37:AJ64)</f>
        <v>4193</v>
      </c>
      <c r="AK65" s="153">
        <f>SUM(AK37:AK64)</f>
        <v>2718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14533.35202676818</v>
      </c>
      <c r="J70" s="51">
        <f t="shared" ref="J70:J77" si="44">J124*I$83</f>
        <v>14533.35202676818</v>
      </c>
      <c r="K70" s="40">
        <f>B70/B$76</f>
        <v>0.46456182159468673</v>
      </c>
      <c r="L70" s="22">
        <f t="shared" ref="L70:L74" si="45">(L124*G$37*F$9/F$7)/B$130</f>
        <v>0.46456182159468673</v>
      </c>
      <c r="M70" s="24">
        <f>J70/B$76</f>
        <v>0.46456182159468673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3633.3380066920449</v>
      </c>
      <c r="AB70" s="156">
        <f>Poor!AB70</f>
        <v>0.25</v>
      </c>
      <c r="AC70" s="147">
        <f>$J70*AB70</f>
        <v>3633.3380066920449</v>
      </c>
      <c r="AD70" s="156">
        <f>Poor!AD70</f>
        <v>0.25</v>
      </c>
      <c r="AE70" s="147">
        <f>$J70*AD70</f>
        <v>3633.3380066920449</v>
      </c>
      <c r="AF70" s="156">
        <f>Poor!AF70</f>
        <v>0.25</v>
      </c>
      <c r="AG70" s="147">
        <f>$J70*AF70</f>
        <v>3633.3380066920449</v>
      </c>
      <c r="AH70" s="155">
        <f>SUM(Z70,AB70,AD70,AF70)</f>
        <v>1</v>
      </c>
      <c r="AI70" s="147">
        <f>SUM(AA70,AC70,AE70,AG70)</f>
        <v>14533.35202676818</v>
      </c>
      <c r="AJ70" s="148">
        <f>(AA70+AC70)</f>
        <v>7266.6760133840899</v>
      </c>
      <c r="AK70" s="147">
        <f>(AE70+AG70)</f>
        <v>7266.6760133840899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14376.222222222223</v>
      </c>
      <c r="J71" s="51">
        <f t="shared" si="44"/>
        <v>14376.222222222223</v>
      </c>
      <c r="K71" s="40">
        <f t="shared" ref="K71:K72" si="47">B71/B$76</f>
        <v>0.45953913253491319</v>
      </c>
      <c r="L71" s="22">
        <f t="shared" si="45"/>
        <v>0.45953913253491319</v>
      </c>
      <c r="M71" s="24">
        <f t="shared" ref="M71:M72" si="48">J71/B$76</f>
        <v>0.45953913253491313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221.48999999999998</v>
      </c>
      <c r="AB73" s="156">
        <f>Poor!AB73</f>
        <v>0.09</v>
      </c>
      <c r="AC73" s="147">
        <f>$H$73*$B$73*AB73</f>
        <v>221.48999999999998</v>
      </c>
      <c r="AD73" s="156">
        <f>Poor!AD73</f>
        <v>0.23</v>
      </c>
      <c r="AE73" s="147">
        <f>$H$73*$B$73*AD73</f>
        <v>566.03</v>
      </c>
      <c r="AF73" s="156">
        <f>Poor!AF73</f>
        <v>0.59</v>
      </c>
      <c r="AG73" s="147">
        <f>$H$73*$B$73*AF73</f>
        <v>1451.99</v>
      </c>
      <c r="AH73" s="155">
        <f>SUM(Z73,AB73,AD73,AF73)</f>
        <v>1</v>
      </c>
      <c r="AI73" s="147">
        <f>SUM(AA73,AC73,AE73,AG73)</f>
        <v>2461</v>
      </c>
      <c r="AJ73" s="148">
        <f>(AA73+AC73)</f>
        <v>442.97999999999996</v>
      </c>
      <c r="AK73" s="147">
        <f>(AE73+AG73)</f>
        <v>2018.02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15745.647973231824</v>
      </c>
      <c r="J74" s="51">
        <f t="shared" si="44"/>
        <v>6741.0032508025406</v>
      </c>
      <c r="K74" s="40">
        <f>B74/B$76</f>
        <v>0.27303003869766307</v>
      </c>
      <c r="L74" s="22">
        <f t="shared" si="45"/>
        <v>0.27303003869766307</v>
      </c>
      <c r="M74" s="24">
        <f>J74/B$76</f>
        <v>0.21547766432689364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-799.33800669204493</v>
      </c>
      <c r="AB74" s="156"/>
      <c r="AC74" s="147">
        <f>AC30*$I$83/4</f>
        <v>-2274.3380066920449</v>
      </c>
      <c r="AD74" s="156"/>
      <c r="AE74" s="147">
        <f>AE30*$I$83/4</f>
        <v>-2274.3380066920449</v>
      </c>
      <c r="AF74" s="156"/>
      <c r="AG74" s="147">
        <f>AG30*$I$83/4</f>
        <v>-2274.3380066920449</v>
      </c>
      <c r="AH74" s="155"/>
      <c r="AI74" s="147">
        <f>SUM(AA74,AC74,AE74,AG74)</f>
        <v>-7622.3520267681797</v>
      </c>
      <c r="AJ74" s="148">
        <f>(AA74+AC74)</f>
        <v>-3073.6760133840899</v>
      </c>
      <c r="AK74" s="147">
        <f>(AE74+AG74)</f>
        <v>-4548.6760133840899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30279.000000000004</v>
      </c>
      <c r="J76" s="51">
        <f t="shared" si="44"/>
        <v>30279.000000000004</v>
      </c>
      <c r="K76" s="40">
        <f>SUM(K70:K75)</f>
        <v>2.1256887220179035</v>
      </c>
      <c r="L76" s="22">
        <f>SUM(L70:L75)</f>
        <v>1.1971309928272631</v>
      </c>
      <c r="M76" s="24">
        <f>SUM(M70:M75)</f>
        <v>1.1395786184564936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2834</v>
      </c>
      <c r="AB76" s="137"/>
      <c r="AC76" s="153">
        <f>AC65</f>
        <v>1359</v>
      </c>
      <c r="AD76" s="137"/>
      <c r="AE76" s="153">
        <f>AE65</f>
        <v>1359</v>
      </c>
      <c r="AF76" s="137"/>
      <c r="AG76" s="153">
        <f>AG65</f>
        <v>1359</v>
      </c>
      <c r="AH76" s="137"/>
      <c r="AI76" s="153">
        <f>SUM(AA76,AC76,AE76,AG76)</f>
        <v>6911</v>
      </c>
      <c r="AJ76" s="154">
        <f>SUM(AA76,AC76)</f>
        <v>4193</v>
      </c>
      <c r="AK76" s="154">
        <f>SUM(AE76,AG76)</f>
        <v>2718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14376.222222222226</v>
      </c>
      <c r="J77" s="100">
        <f t="shared" si="44"/>
        <v>5371.5774997929375</v>
      </c>
      <c r="K77" s="40"/>
      <c r="L77" s="22">
        <f>-(L131*G$37*F$9/F$7)/B$130</f>
        <v>-0.45953913253491324</v>
      </c>
      <c r="M77" s="24">
        <f>-J77/B$76</f>
        <v>-0.17170366640432611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1533.8211027783345</v>
      </c>
      <c r="AB77" s="112"/>
      <c r="AC77" s="111">
        <f>AC31*$I$83/4</f>
        <v>4400.7313008285055</v>
      </c>
      <c r="AD77" s="112"/>
      <c r="AE77" s="111">
        <f>AE31*$I$83/4</f>
        <v>4361.8361724816486</v>
      </c>
      <c r="AF77" s="112"/>
      <c r="AG77" s="111">
        <f>AG31*$I$83/4</f>
        <v>4227.8888831480308</v>
      </c>
      <c r="AH77" s="110"/>
      <c r="AI77" s="154">
        <f>SUM(AA77,AC77,AE77,AG77)</f>
        <v>14524.277459236519</v>
      </c>
      <c r="AJ77" s="153">
        <f>SUM(AA77,AC77)</f>
        <v>5934.55240360684</v>
      </c>
      <c r="AK77" s="160">
        <f>SUM(AE77,AG77)</f>
        <v>8589.7250556296785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-799.33800669204493</v>
      </c>
      <c r="AB79" s="112"/>
      <c r="AC79" s="112">
        <f>AA79-AA74+AC65-AC70</f>
        <v>-2274.3380066920449</v>
      </c>
      <c r="AD79" s="112"/>
      <c r="AE79" s="112">
        <f>AC79-AC74+AE65-AE70</f>
        <v>-2274.3380066920449</v>
      </c>
      <c r="AF79" s="112"/>
      <c r="AG79" s="112">
        <f>AE79-AE74+AG65-AG70</f>
        <v>-2274.3380066920449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25222.651681256466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1</v>
      </c>
      <c r="I91" s="22">
        <f t="shared" ref="I91:I106" si="54">(D91*H91)</f>
        <v>7.2526014423214963E-2</v>
      </c>
      <c r="J91" s="24">
        <f t="shared" ref="J91:J99" si="55">IF(I$32&lt;=1+I$131,I91,L91+J$33*(I91-L91))</f>
        <v>7.2526014423214963E-2</v>
      </c>
      <c r="K91" s="22">
        <f t="shared" ref="K91:K106" si="56">(B91)</f>
        <v>0.14505202884642993</v>
      </c>
      <c r="L91" s="22">
        <f t="shared" ref="L91:L106" si="57">(K91*H91)</f>
        <v>0.14505202884642993</v>
      </c>
      <c r="M91" s="227">
        <f t="shared" si="49"/>
        <v>7.2526014423214963E-2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1</v>
      </c>
      <c r="I92" s="22">
        <f t="shared" si="54"/>
        <v>3.4449856851027104E-2</v>
      </c>
      <c r="J92" s="24">
        <f t="shared" si="55"/>
        <v>3.4449856851027104E-2</v>
      </c>
      <c r="K92" s="22">
        <f t="shared" si="56"/>
        <v>3.4449856851027104E-2</v>
      </c>
      <c r="L92" s="22">
        <f t="shared" si="57"/>
        <v>3.4449856851027104E-2</v>
      </c>
      <c r="M92" s="227">
        <f t="shared" si="49"/>
        <v>3.4449856851027104E-2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</v>
      </c>
      <c r="I102" s="22">
        <f t="shared" si="54"/>
        <v>1.1604162307714393E-3</v>
      </c>
      <c r="J102" s="24">
        <f>IF(I$32&lt;=1+I131,I102,L102+J$33*(I102-L102))</f>
        <v>1.1604162307714393E-3</v>
      </c>
      <c r="K102" s="22">
        <f t="shared" si="56"/>
        <v>1.5230463028875142E-3</v>
      </c>
      <c r="L102" s="22">
        <f t="shared" si="57"/>
        <v>1.5230463028875142E-3</v>
      </c>
      <c r="M102" s="228">
        <f t="shared" si="49"/>
        <v>1.1604162307714393E-3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</v>
      </c>
      <c r="I105" s="22">
        <f t="shared" si="54"/>
        <v>7.4460041474500707E-2</v>
      </c>
      <c r="J105" s="24">
        <f>IF(I$32&lt;=1+I131,I105,L105+J$33*(I105-L105))</f>
        <v>7.4460041474500707E-2</v>
      </c>
      <c r="K105" s="22">
        <f t="shared" si="56"/>
        <v>7.4460041474500707E-2</v>
      </c>
      <c r="L105" s="22">
        <f t="shared" si="57"/>
        <v>7.4460041474500707E-2</v>
      </c>
      <c r="M105" s="228">
        <f t="shared" si="49"/>
        <v>7.4460041474500707E-2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</v>
      </c>
      <c r="I106" s="22">
        <f t="shared" si="54"/>
        <v>2.2724817852607354E-2</v>
      </c>
      <c r="J106" s="24">
        <f>IF(I$32&lt;=1+I132,I106,L106+J$33*(I106-L106))</f>
        <v>2.2724817852607354E-2</v>
      </c>
      <c r="K106" s="22">
        <f t="shared" si="56"/>
        <v>2.2724817852607354E-2</v>
      </c>
      <c r="L106" s="22">
        <f t="shared" si="57"/>
        <v>2.2724817852607354E-2</v>
      </c>
      <c r="M106" s="228">
        <f>(J106)</f>
        <v>2.2724817852607354E-2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</v>
      </c>
      <c r="I107" s="22">
        <f t="shared" ref="I107:I118" si="61">(D107*H107)</f>
        <v>0.2117759621157877</v>
      </c>
      <c r="J107" s="24">
        <f t="shared" ref="J107:J118" si="62">IF(I$32&lt;=1+I133,I107,L107+J$33*(I107-L107))</f>
        <v>0.2117759621157877</v>
      </c>
      <c r="K107" s="22">
        <f t="shared" ref="K107:K118" si="63">(B107)</f>
        <v>0.2117759621157877</v>
      </c>
      <c r="L107" s="22">
        <f t="shared" ref="L107:L118" si="64">(K107*H107)</f>
        <v>0.2117759621157877</v>
      </c>
      <c r="M107" s="228">
        <f t="shared" ref="M107:M118" si="65">(J107)</f>
        <v>0.2117759621157877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1</v>
      </c>
      <c r="I110" s="22">
        <f t="shared" si="61"/>
        <v>9.2833298461715147E-2</v>
      </c>
      <c r="J110" s="24">
        <f t="shared" si="62"/>
        <v>9.2833298461715147E-2</v>
      </c>
      <c r="K110" s="22">
        <f t="shared" si="63"/>
        <v>9.2833298461715147E-2</v>
      </c>
      <c r="L110" s="22">
        <f t="shared" si="64"/>
        <v>9.2833298461715147E-2</v>
      </c>
      <c r="M110" s="228">
        <f t="shared" si="65"/>
        <v>9.2833298461715147E-2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</v>
      </c>
      <c r="I111" s="22">
        <f t="shared" si="61"/>
        <v>1.3901786444641844</v>
      </c>
      <c r="J111" s="24">
        <f t="shared" si="62"/>
        <v>1.3901786444641844</v>
      </c>
      <c r="K111" s="22">
        <f t="shared" si="63"/>
        <v>1.3901786444641844</v>
      </c>
      <c r="L111" s="22">
        <f t="shared" si="64"/>
        <v>1.3901786444641844</v>
      </c>
      <c r="M111" s="228">
        <f t="shared" si="65"/>
        <v>1.3901786444641844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</v>
      </c>
      <c r="I112" s="22">
        <f t="shared" si="61"/>
        <v>0.29590613884671707</v>
      </c>
      <c r="J112" s="24">
        <f t="shared" si="62"/>
        <v>0.29590613884671707</v>
      </c>
      <c r="K112" s="22">
        <f t="shared" si="63"/>
        <v>0.29590613884671707</v>
      </c>
      <c r="L112" s="22">
        <f t="shared" si="64"/>
        <v>0.29590613884671707</v>
      </c>
      <c r="M112" s="228">
        <f t="shared" si="65"/>
        <v>0.29590613884671707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2.1960151907205261</v>
      </c>
      <c r="J119" s="24">
        <f>SUM(J91:J118)</f>
        <v>2.1960151907205261</v>
      </c>
      <c r="K119" s="22">
        <f>SUM(K91:K118)</f>
        <v>2.2689038352158568</v>
      </c>
      <c r="L119" s="22">
        <f>SUM(L91:L118)</f>
        <v>2.2689038352158568</v>
      </c>
      <c r="M119" s="57">
        <f t="shared" si="49"/>
        <v>2.1960151907205261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1.0540460987110494</v>
      </c>
      <c r="J124" s="237">
        <f>IF(SUMPRODUCT($B$124:$B124,$H$124:$H124)&lt;J$119,($B124*$H124),J$119)</f>
        <v>1.0540460987110494</v>
      </c>
      <c r="K124" s="29">
        <f>(B124)</f>
        <v>1.0540460987110494</v>
      </c>
      <c r="L124" s="29">
        <f>IF(SUMPRODUCT($B$124:$B124,$H$124:$H124)&lt;L$119,($B124*$H124),L$119)</f>
        <v>1.0540460987110494</v>
      </c>
      <c r="M124" s="240">
        <f t="shared" si="66"/>
        <v>1.0540460987110494</v>
      </c>
      <c r="N124" s="58"/>
      <c r="O124" s="174">
        <f>B124*H124</f>
        <v>1.0540460987110494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1.0426501002402324</v>
      </c>
      <c r="J125" s="237">
        <f>IF(SUMPRODUCT($B$124:$B125,$H$124:$H125)&lt;J$119,($B125*$H125),IF(SUMPRODUCT($B$124:$B124,$H$124:$H124)&lt;J$119,J$119-SUMPRODUCT($B$124:$B124,$H$124:$H124),0))</f>
        <v>1.0426501002402324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1.0426501002402324</v>
      </c>
      <c r="M125" s="240">
        <f t="shared" si="66"/>
        <v>1.0426501002402324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0.17848652149553201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1.1419690920094767</v>
      </c>
      <c r="J128" s="228">
        <f>(J30)</f>
        <v>0.48889809899464398</v>
      </c>
      <c r="K128" s="29">
        <f>(B128)</f>
        <v>0.61947890193026156</v>
      </c>
      <c r="L128" s="29">
        <f>IF(L124=L119,0,(L119-L124)/(B119-B124)*K128)</f>
        <v>0.61947890193026156</v>
      </c>
      <c r="M128" s="240">
        <f t="shared" si="66"/>
        <v>0.48889809899464398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2.1960151907205261</v>
      </c>
      <c r="J130" s="228">
        <f>(J119)</f>
        <v>2.1960151907205261</v>
      </c>
      <c r="K130" s="29">
        <f>(B130)</f>
        <v>2.2689038352158568</v>
      </c>
      <c r="L130" s="29">
        <f>(L119)</f>
        <v>2.2689038352158568</v>
      </c>
      <c r="M130" s="240">
        <f t="shared" si="66"/>
        <v>2.1960151907205261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1.0426501002402326</v>
      </c>
      <c r="J131" s="237">
        <f>IF(SUMPRODUCT($B124:$B125,$H124:$H125)&gt;(J119-J128),SUMPRODUCT($B124:$B125,$H124:$H125)+J128-J119,0)</f>
        <v>0.38957910722539957</v>
      </c>
      <c r="K131" s="29"/>
      <c r="L131" s="29">
        <f>IF(I131&lt;SUM(L126:L127),0,I131-(SUM(L126:L127)))</f>
        <v>1.0426501002402326</v>
      </c>
      <c r="M131" s="237">
        <f>IF(I131&lt;SUM(M126:M127),0,I131-(SUM(M126:M127)))</f>
        <v>1.0426501002402326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35" priority="132" operator="equal">
      <formula>16</formula>
    </cfRule>
    <cfRule type="cellIs" dxfId="634" priority="133" operator="equal">
      <formula>15</formula>
    </cfRule>
    <cfRule type="cellIs" dxfId="633" priority="134" operator="equal">
      <formula>14</formula>
    </cfRule>
    <cfRule type="cellIs" dxfId="632" priority="135" operator="equal">
      <formula>13</formula>
    </cfRule>
    <cfRule type="cellIs" dxfId="631" priority="136" operator="equal">
      <formula>12</formula>
    </cfRule>
    <cfRule type="cellIs" dxfId="630" priority="137" operator="equal">
      <formula>11</formula>
    </cfRule>
    <cfRule type="cellIs" dxfId="629" priority="138" operator="equal">
      <formula>10</formula>
    </cfRule>
    <cfRule type="cellIs" dxfId="628" priority="139" operator="equal">
      <formula>9</formula>
    </cfRule>
    <cfRule type="cellIs" dxfId="627" priority="140" operator="equal">
      <formula>8</formula>
    </cfRule>
    <cfRule type="cellIs" dxfId="626" priority="141" operator="equal">
      <formula>7</formula>
    </cfRule>
    <cfRule type="cellIs" dxfId="625" priority="142" operator="equal">
      <formula>6</formula>
    </cfRule>
    <cfRule type="cellIs" dxfId="624" priority="143" operator="equal">
      <formula>5</formula>
    </cfRule>
    <cfRule type="cellIs" dxfId="623" priority="144" operator="equal">
      <formula>4</formula>
    </cfRule>
    <cfRule type="cellIs" dxfId="622" priority="145" operator="equal">
      <formula>3</formula>
    </cfRule>
    <cfRule type="cellIs" dxfId="621" priority="146" operator="equal">
      <formula>2</formula>
    </cfRule>
    <cfRule type="cellIs" dxfId="620" priority="147" operator="equal">
      <formula>1</formula>
    </cfRule>
  </conditionalFormatting>
  <conditionalFormatting sqref="N29">
    <cfRule type="cellIs" dxfId="619" priority="116" operator="equal">
      <formula>16</formula>
    </cfRule>
    <cfRule type="cellIs" dxfId="618" priority="117" operator="equal">
      <formula>15</formula>
    </cfRule>
    <cfRule type="cellIs" dxfId="617" priority="118" operator="equal">
      <formula>14</formula>
    </cfRule>
    <cfRule type="cellIs" dxfId="616" priority="119" operator="equal">
      <formula>13</formula>
    </cfRule>
    <cfRule type="cellIs" dxfId="615" priority="120" operator="equal">
      <formula>12</formula>
    </cfRule>
    <cfRule type="cellIs" dxfId="614" priority="121" operator="equal">
      <formula>11</formula>
    </cfRule>
    <cfRule type="cellIs" dxfId="613" priority="122" operator="equal">
      <formula>10</formula>
    </cfRule>
    <cfRule type="cellIs" dxfId="612" priority="123" operator="equal">
      <formula>9</formula>
    </cfRule>
    <cfRule type="cellIs" dxfId="611" priority="124" operator="equal">
      <formula>8</formula>
    </cfRule>
    <cfRule type="cellIs" dxfId="610" priority="125" operator="equal">
      <formula>7</formula>
    </cfRule>
    <cfRule type="cellIs" dxfId="609" priority="126" operator="equal">
      <formula>6</formula>
    </cfRule>
    <cfRule type="cellIs" dxfId="608" priority="127" operator="equal">
      <formula>5</formula>
    </cfRule>
    <cfRule type="cellIs" dxfId="607" priority="128" operator="equal">
      <formula>4</formula>
    </cfRule>
    <cfRule type="cellIs" dxfId="606" priority="129" operator="equal">
      <formula>3</formula>
    </cfRule>
    <cfRule type="cellIs" dxfId="605" priority="130" operator="equal">
      <formula>2</formula>
    </cfRule>
    <cfRule type="cellIs" dxfId="604" priority="131" operator="equal">
      <formula>1</formula>
    </cfRule>
  </conditionalFormatting>
  <conditionalFormatting sqref="N116:N119">
    <cfRule type="cellIs" dxfId="603" priority="100" operator="equal">
      <formula>16</formula>
    </cfRule>
    <cfRule type="cellIs" dxfId="602" priority="101" operator="equal">
      <formula>15</formula>
    </cfRule>
    <cfRule type="cellIs" dxfId="601" priority="102" operator="equal">
      <formula>14</formula>
    </cfRule>
    <cfRule type="cellIs" dxfId="600" priority="103" operator="equal">
      <formula>13</formula>
    </cfRule>
    <cfRule type="cellIs" dxfId="599" priority="104" operator="equal">
      <formula>12</formula>
    </cfRule>
    <cfRule type="cellIs" dxfId="598" priority="105" operator="equal">
      <formula>11</formula>
    </cfRule>
    <cfRule type="cellIs" dxfId="597" priority="106" operator="equal">
      <formula>10</formula>
    </cfRule>
    <cfRule type="cellIs" dxfId="596" priority="107" operator="equal">
      <formula>9</formula>
    </cfRule>
    <cfRule type="cellIs" dxfId="595" priority="108" operator="equal">
      <formula>8</formula>
    </cfRule>
    <cfRule type="cellIs" dxfId="594" priority="109" operator="equal">
      <formula>7</formula>
    </cfRule>
    <cfRule type="cellIs" dxfId="593" priority="110" operator="equal">
      <formula>6</formula>
    </cfRule>
    <cfRule type="cellIs" dxfId="592" priority="111" operator="equal">
      <formula>5</formula>
    </cfRule>
    <cfRule type="cellIs" dxfId="591" priority="112" operator="equal">
      <formula>4</formula>
    </cfRule>
    <cfRule type="cellIs" dxfId="590" priority="113" operator="equal">
      <formula>3</formula>
    </cfRule>
    <cfRule type="cellIs" dxfId="589" priority="114" operator="equal">
      <formula>2</formula>
    </cfRule>
    <cfRule type="cellIs" dxfId="588" priority="115" operator="equal">
      <formula>1</formula>
    </cfRule>
  </conditionalFormatting>
  <conditionalFormatting sqref="N6:N28">
    <cfRule type="cellIs" dxfId="555" priority="52" operator="equal">
      <formula>16</formula>
    </cfRule>
    <cfRule type="cellIs" dxfId="554" priority="53" operator="equal">
      <formula>15</formula>
    </cfRule>
    <cfRule type="cellIs" dxfId="553" priority="54" operator="equal">
      <formula>14</formula>
    </cfRule>
    <cfRule type="cellIs" dxfId="552" priority="55" operator="equal">
      <formula>13</formula>
    </cfRule>
    <cfRule type="cellIs" dxfId="551" priority="56" operator="equal">
      <formula>12</formula>
    </cfRule>
    <cfRule type="cellIs" dxfId="550" priority="57" operator="equal">
      <formula>11</formula>
    </cfRule>
    <cfRule type="cellIs" dxfId="549" priority="58" operator="equal">
      <formula>10</formula>
    </cfRule>
    <cfRule type="cellIs" dxfId="548" priority="59" operator="equal">
      <formula>9</formula>
    </cfRule>
    <cfRule type="cellIs" dxfId="547" priority="60" operator="equal">
      <formula>8</formula>
    </cfRule>
    <cfRule type="cellIs" dxfId="546" priority="61" operator="equal">
      <formula>7</formula>
    </cfRule>
    <cfRule type="cellIs" dxfId="545" priority="62" operator="equal">
      <formula>6</formula>
    </cfRule>
    <cfRule type="cellIs" dxfId="544" priority="63" operator="equal">
      <formula>5</formula>
    </cfRule>
    <cfRule type="cellIs" dxfId="543" priority="64" operator="equal">
      <formula>4</formula>
    </cfRule>
    <cfRule type="cellIs" dxfId="542" priority="65" operator="equal">
      <formula>3</formula>
    </cfRule>
    <cfRule type="cellIs" dxfId="541" priority="66" operator="equal">
      <formula>2</formula>
    </cfRule>
    <cfRule type="cellIs" dxfId="540" priority="67" operator="equal">
      <formula>1</formula>
    </cfRule>
  </conditionalFormatting>
  <conditionalFormatting sqref="R31:T31">
    <cfRule type="cellIs" dxfId="539" priority="51" operator="greaterThan">
      <formula>0</formula>
    </cfRule>
  </conditionalFormatting>
  <conditionalFormatting sqref="R32:T32">
    <cfRule type="cellIs" dxfId="538" priority="50" operator="greaterThan">
      <formula>0</formula>
    </cfRule>
  </conditionalFormatting>
  <conditionalFormatting sqref="R30:T30">
    <cfRule type="cellIs" dxfId="537" priority="49" operator="greaterThan">
      <formula>0</formula>
    </cfRule>
  </conditionalFormatting>
  <conditionalFormatting sqref="N113:N115">
    <cfRule type="cellIs" dxfId="95" priority="33" operator="equal">
      <formula>16</formula>
    </cfRule>
    <cfRule type="cellIs" dxfId="94" priority="34" operator="equal">
      <formula>15</formula>
    </cfRule>
    <cfRule type="cellIs" dxfId="93" priority="35" operator="equal">
      <formula>14</formula>
    </cfRule>
    <cfRule type="cellIs" dxfId="92" priority="36" operator="equal">
      <formula>13</formula>
    </cfRule>
    <cfRule type="cellIs" dxfId="91" priority="37" operator="equal">
      <formula>12</formula>
    </cfRule>
    <cfRule type="cellIs" dxfId="90" priority="38" operator="equal">
      <formula>11</formula>
    </cfRule>
    <cfRule type="cellIs" dxfId="89" priority="39" operator="equal">
      <formula>10</formula>
    </cfRule>
    <cfRule type="cellIs" dxfId="88" priority="40" operator="equal">
      <formula>9</formula>
    </cfRule>
    <cfRule type="cellIs" dxfId="87" priority="41" operator="equal">
      <formula>8</formula>
    </cfRule>
    <cfRule type="cellIs" dxfId="86" priority="42" operator="equal">
      <formula>7</formula>
    </cfRule>
    <cfRule type="cellIs" dxfId="85" priority="43" operator="equal">
      <formula>6</formula>
    </cfRule>
    <cfRule type="cellIs" dxfId="84" priority="44" operator="equal">
      <formula>5</formula>
    </cfRule>
    <cfRule type="cellIs" dxfId="83" priority="45" operator="equal">
      <formula>4</formula>
    </cfRule>
    <cfRule type="cellIs" dxfId="82" priority="46" operator="equal">
      <formula>3</formula>
    </cfRule>
    <cfRule type="cellIs" dxfId="81" priority="47" operator="equal">
      <formula>2</formula>
    </cfRule>
    <cfRule type="cellIs" dxfId="80" priority="48" operator="equal">
      <formula>1</formula>
    </cfRule>
  </conditionalFormatting>
  <conditionalFormatting sqref="N91:N104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105:N112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3.5977546699875462E-2</v>
      </c>
      <c r="J6" s="24">
        <f t="shared" ref="J6:J13" si="3">IF(I$32&lt;=1+I$131,I6,B6*H6+J$33*(I6-B6*H6))</f>
        <v>3.5977546699875462E-2</v>
      </c>
      <c r="K6" s="22">
        <f t="shared" ref="K6:K31" si="4">B6</f>
        <v>3.5977546699875462E-2</v>
      </c>
      <c r="L6" s="22">
        <f t="shared" ref="L6:L29" si="5">IF(K6="","",K6*H6)</f>
        <v>3.5977546699875462E-2</v>
      </c>
      <c r="M6" s="224">
        <f t="shared" ref="M6:M31" si="6">J6</f>
        <v>3.5977546699875462E-2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0.14391018679950185</v>
      </c>
      <c r="Z6" s="116">
        <v>0.17</v>
      </c>
      <c r="AA6" s="121">
        <f>$M6*Z6*4</f>
        <v>2.4464731755915316E-2</v>
      </c>
      <c r="AB6" s="116">
        <v>0.17</v>
      </c>
      <c r="AC6" s="121">
        <f t="shared" ref="AC6:AC29" si="7">$M6*AB6*4</f>
        <v>2.4464731755915316E-2</v>
      </c>
      <c r="AD6" s="116">
        <v>0.33</v>
      </c>
      <c r="AE6" s="121">
        <f t="shared" ref="AE6:AE29" si="8">$M6*AD6*4</f>
        <v>4.7490361643835612E-2</v>
      </c>
      <c r="AF6" s="122">
        <f>1-SUM(Z6,AB6,AD6)</f>
        <v>0.32999999999999996</v>
      </c>
      <c r="AG6" s="121">
        <f>$M6*AF6*4</f>
        <v>4.7490361643835605E-2</v>
      </c>
      <c r="AH6" s="123">
        <f>SUM(Z6,AB6,AD6,AF6)</f>
        <v>1</v>
      </c>
      <c r="AI6" s="183">
        <f>SUM(AA6,AC6,AE6,AG6)/4</f>
        <v>3.5977546699875462E-2</v>
      </c>
      <c r="AJ6" s="120">
        <f>(AA6+AC6)/2</f>
        <v>2.4464731755915316E-2</v>
      </c>
      <c r="AK6" s="119">
        <f>(AE6+AG6)/2</f>
        <v>4.7490361643835605E-2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2.8596602194894145E-2</v>
      </c>
      <c r="J7" s="24">
        <f t="shared" si="3"/>
        <v>2.8596602194894145E-2</v>
      </c>
      <c r="K7" s="22">
        <f t="shared" si="4"/>
        <v>2.8596602194894145E-2</v>
      </c>
      <c r="L7" s="22">
        <f t="shared" si="5"/>
        <v>2.8596602194894145E-2</v>
      </c>
      <c r="M7" s="224">
        <f t="shared" si="6"/>
        <v>2.8596602194894145E-2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2690.7217518210364</v>
      </c>
      <c r="S7" s="222">
        <f>IF($B$81=0,0,(SUMIF($N$6:$N$28,$U7,L$6:L$28)+SUMIF($N$91:$N$118,$U7,L$91:L$118))*$I$83*Poor!$B$81/$B$81)</f>
        <v>2690.7217518210364</v>
      </c>
      <c r="T7" s="222">
        <f>IF($B$81=0,0,(SUMIF($N$6:$N$28,$U7,M$6:M$28)+SUMIF($N$91:$N$118,$U7,M$91:M$118))*$I$83*Poor!$B$81/$B$81)</f>
        <v>2687.6794044984299</v>
      </c>
      <c r="U7" s="223">
        <v>1</v>
      </c>
      <c r="V7" s="56"/>
      <c r="W7" s="115"/>
      <c r="X7" s="124">
        <v>4</v>
      </c>
      <c r="Y7" s="183">
        <f t="shared" ref="Y7:Y29" si="9">M7*4</f>
        <v>0.11438640877957658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0.11438640877957658</v>
      </c>
      <c r="AH7" s="123">
        <f t="shared" ref="AH7:AH30" si="12">SUM(Z7,AB7,AD7,AF7)</f>
        <v>1</v>
      </c>
      <c r="AI7" s="183">
        <f t="shared" ref="AI7:AI30" si="13">SUM(AA7,AC7,AE7,AG7)/4</f>
        <v>2.8596602194894145E-2</v>
      </c>
      <c r="AJ7" s="120">
        <f t="shared" ref="AJ7:AJ31" si="14">(AA7+AC7)/2</f>
        <v>0</v>
      </c>
      <c r="AK7" s="119">
        <f t="shared" ref="AK7:AK31" si="15">(AE7+AG7)/2</f>
        <v>5.7193204389788289E-2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1240.3333333333333</v>
      </c>
      <c r="S8" s="222">
        <f>IF($B$81=0,0,(SUMIF($N$6:$N$28,$U8,L$6:L$28)+SUMIF($N$91:$N$118,$U8,L$91:L$118))*$I$83*Poor!$B$81/$B$81)</f>
        <v>1240.3333333333333</v>
      </c>
      <c r="T8" s="222">
        <f>IF($B$81=0,0,(SUMIF($N$6:$N$28,$U8,M$6:M$28)+SUMIF($N$91:$N$118,$U8,M$91:M$118))*$I$83*Poor!$B$81/$B$81)</f>
        <v>1246.3857696952919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0.55326723535128175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3.0122327258014225E-2</v>
      </c>
      <c r="AB8" s="125">
        <f>IF($Y8=0,0,AC8/$Y8)</f>
        <v>0.44673276464871825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2.4322117186430216E-2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</v>
      </c>
      <c r="F9" s="28">
        <v>8800</v>
      </c>
      <c r="H9" s="24">
        <f t="shared" si="1"/>
        <v>1</v>
      </c>
      <c r="I9" s="22">
        <f t="shared" si="2"/>
        <v>0.12322019489414693</v>
      </c>
      <c r="J9" s="24">
        <f t="shared" si="3"/>
        <v>0.12322019489414693</v>
      </c>
      <c r="K9" s="22">
        <f t="shared" si="4"/>
        <v>0.12322019489414693</v>
      </c>
      <c r="L9" s="22">
        <f t="shared" si="5"/>
        <v>0.12322019489414693</v>
      </c>
      <c r="M9" s="224">
        <f t="shared" si="6"/>
        <v>0.12322019489414693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890.35843770425038</v>
      </c>
      <c r="S9" s="222">
        <f>IF($B$81=0,0,(SUMIF($N$6:$N$28,$U9,L$6:L$28)+SUMIF($N$91:$N$118,$U9,L$91:L$118))*$I$83*Poor!$B$81/$B$81)</f>
        <v>890.35843770425038</v>
      </c>
      <c r="T9" s="222">
        <f>IF($B$81=0,0,(SUMIF($N$6:$N$28,$U9,M$6:M$28)+SUMIF($N$91:$N$118,$U9,M$91:M$118))*$I$83*Poor!$B$81/$B$81)</f>
        <v>890.35843770425038</v>
      </c>
      <c r="U9" s="223">
        <v>3</v>
      </c>
      <c r="V9" s="56"/>
      <c r="W9" s="115"/>
      <c r="X9" s="124">
        <v>1</v>
      </c>
      <c r="Y9" s="183">
        <f t="shared" si="9"/>
        <v>0.49288077957658771</v>
      </c>
      <c r="Z9" s="125">
        <f>IF($Y9=0,0,AA9/$Y9)</f>
        <v>0.55326723535128164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0.27269478627412314</v>
      </c>
      <c r="AB9" s="125">
        <f>IF($Y9=0,0,AC9/$Y9)</f>
        <v>0.44673276464871836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0.22018599330246458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0.12322019489414693</v>
      </c>
      <c r="AJ9" s="120">
        <f t="shared" si="14"/>
        <v>0.24644038978829386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2.3448499181472682E-2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2.3448499181472682E-2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9.3793996725890727E-2</v>
      </c>
      <c r="Z10" s="125">
        <f>IF($Y10=0,0,AA10/$Y10)</f>
        <v>0.55326723535128175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5.1893145261080735E-2</v>
      </c>
      <c r="AB10" s="125">
        <f>IF($Y10=0,0,AC10/$Y10)</f>
        <v>0.44673276464871825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4.1900851464809992E-2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2.3448499181472682E-2</v>
      </c>
      <c r="AJ10" s="120">
        <f t="shared" si="14"/>
        <v>4.6896998362945364E-2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5.5594341208288472E-3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5.5594341208288472E-3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8166.3333333333339</v>
      </c>
      <c r="S11" s="222">
        <f>IF($B$81=0,0,(SUMIF($N$6:$N$28,$U11,L$6:L$28)+SUMIF($N$91:$N$118,$U11,L$91:L$118))*$I$83*Poor!$B$81/$B$81)</f>
        <v>8166.3333333333339</v>
      </c>
      <c r="T11" s="222">
        <f>IF($B$81=0,0,(SUMIF($N$6:$N$28,$U11,M$6:M$28)+SUMIF($N$91:$N$118,$U11,M$91:M$118))*$I$83*Poor!$B$81/$B$81)</f>
        <v>8176.7470228755883</v>
      </c>
      <c r="U11" s="223">
        <v>5</v>
      </c>
      <c r="V11" s="56"/>
      <c r="W11" s="115"/>
      <c r="X11" s="124">
        <v>1</v>
      </c>
      <c r="Y11" s="183">
        <f t="shared" si="9"/>
        <v>2.2237736483315389E-2</v>
      </c>
      <c r="Z11" s="125">
        <f>IF($Y11=0,0,AA11/$Y11)</f>
        <v>0.55326723535128164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1.2303410984594238E-2</v>
      </c>
      <c r="AB11" s="125">
        <f>IF($Y11=0,0,AC11/$Y11)</f>
        <v>0.44673276464871831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9.9343254987211502E-3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5.5594341208288472E-3</v>
      </c>
      <c r="AJ11" s="120">
        <f t="shared" si="14"/>
        <v>1.1118868241657694E-2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3.3959045384405959E-3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3.3959045384405959E-3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98.504612527759264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98.196873591756002</v>
      </c>
      <c r="U12" s="223">
        <v>6</v>
      </c>
      <c r="V12" s="56"/>
      <c r="W12" s="117"/>
      <c r="X12" s="118"/>
      <c r="Y12" s="183">
        <f t="shared" si="9"/>
        <v>1.3583618153762383E-2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9.1010241630207975E-3</v>
      </c>
      <c r="AF12" s="122">
        <f>1-SUM(Z12,AB12,AD12)</f>
        <v>0.32999999999999996</v>
      </c>
      <c r="AG12" s="121">
        <f>$M12*AF12*4</f>
        <v>4.482593990741586E-3</v>
      </c>
      <c r="AH12" s="123">
        <f t="shared" si="12"/>
        <v>1</v>
      </c>
      <c r="AI12" s="183">
        <f t="shared" si="13"/>
        <v>3.3959045384405959E-3</v>
      </c>
      <c r="AJ12" s="120">
        <f t="shared" si="14"/>
        <v>0</v>
      </c>
      <c r="AK12" s="119">
        <f t="shared" si="15"/>
        <v>6.7918090768811917E-3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7.5697633612010617E-4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7.5697633612010617E-4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2013.3333333333335</v>
      </c>
      <c r="S13" s="222">
        <f>IF($B$81=0,0,(SUMIF($N$6:$N$28,$U13,L$6:L$28)+SUMIF($N$91:$N$118,$U13,L$91:L$118))*$I$83*Poor!$B$81/$B$81)</f>
        <v>2013.3333333333335</v>
      </c>
      <c r="T13" s="222">
        <f>IF($B$81=0,0,(SUMIF($N$6:$N$28,$U13,M$6:M$28)+SUMIF($N$91:$N$118,$U13,M$91:M$118))*$I$83*Poor!$B$81/$B$81)</f>
        <v>2013.3333333333335</v>
      </c>
      <c r="U13" s="223">
        <v>7</v>
      </c>
      <c r="V13" s="56"/>
      <c r="W13" s="110"/>
      <c r="X13" s="118"/>
      <c r="Y13" s="183">
        <f t="shared" si="9"/>
        <v>3.0279053444804247E-3</v>
      </c>
      <c r="Z13" s="116">
        <v>1</v>
      </c>
      <c r="AA13" s="121">
        <f>$M13*Z13*4</f>
        <v>3.0279053444804247E-3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7.5697633612010617E-4</v>
      </c>
      <c r="AJ13" s="120">
        <f t="shared" si="14"/>
        <v>1.5139526722402123E-3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7372</v>
      </c>
      <c r="S15" s="222">
        <f>IF($B$81=0,0,(SUMIF($N$6:$N$28,$U15,L$6:L$28)+SUMIF($N$91:$N$118,$U15,L$91:L$118))*$I$83*Poor!$B$81/$B$81)</f>
        <v>7372</v>
      </c>
      <c r="T15" s="222">
        <f>IF($B$81=0,0,(SUMIF($N$6:$N$28,$U15,M$6:M$28)+SUMIF($N$91:$N$118,$U15,M$91:M$118))*$I$83*Poor!$B$81/$B$81)</f>
        <v>7372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8.072760103381135E-4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8.072760103381135E-4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3.229104041352454E-3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3.229104041352454E-3</v>
      </c>
      <c r="AH16" s="123">
        <f t="shared" si="12"/>
        <v>1</v>
      </c>
      <c r="AI16" s="183">
        <f t="shared" si="13"/>
        <v>8.072760103381135E-4</v>
      </c>
      <c r="AJ16" s="120">
        <f t="shared" si="14"/>
        <v>0</v>
      </c>
      <c r="AK16" s="119">
        <f t="shared" si="15"/>
        <v>1.614552020676227E-3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933.33333333333337</v>
      </c>
      <c r="S17" s="222">
        <f>IF($B$81=0,0,(SUMIF($N$6:$N$28,$U17,L$6:L$28)+SUMIF($N$91:$N$118,$U17,L$91:L$118))*$I$83*Poor!$B$81/$B$81)</f>
        <v>933.33333333333337</v>
      </c>
      <c r="T17" s="222">
        <f>IF($B$81=0,0,(SUMIF($N$6:$N$28,$U17,M$6:M$28)+SUMIF($N$91:$N$118,$U17,M$91:M$118))*$I$83*Poor!$B$81/$B$81)</f>
        <v>933.33333333333337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7.3912070416832943E-3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7.3912070416832943E-3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2107.0126482810269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2.9564828166733177E-2</v>
      </c>
      <c r="Z18" s="116">
        <v>1.2941</v>
      </c>
      <c r="AA18" s="121">
        <f t="shared" ref="AA18:AA20" si="25">$M18*Z18*4</f>
        <v>3.8259844130569404E-2</v>
      </c>
      <c r="AB18" s="116">
        <v>1.1765000000000001</v>
      </c>
      <c r="AC18" s="121">
        <f t="shared" ref="AC18:AC20" si="26">$M18*AB18*4</f>
        <v>3.4783020338161587E-2</v>
      </c>
      <c r="AD18" s="116">
        <v>1.2353000000000001</v>
      </c>
      <c r="AE18" s="121">
        <f t="shared" ref="AE18:AE20" si="27">$M18*AD18*4</f>
        <v>3.6521432234365499E-2</v>
      </c>
      <c r="AF18" s="122">
        <f t="shared" ref="AF18:AF20" si="28">1-SUM(Z18,AB18,AD18)</f>
        <v>-2.7059000000000002</v>
      </c>
      <c r="AG18" s="121">
        <f t="shared" ref="AG18:AG20" si="29">$M18*AF18*4</f>
        <v>-7.9999468536363305E-2</v>
      </c>
      <c r="AH18" s="123">
        <f t="shared" ref="AH18:AH20" si="30">SUM(Z18,AB18,AD18,AF18)</f>
        <v>1</v>
      </c>
      <c r="AI18" s="183">
        <f t="shared" ref="AI18:AI20" si="31">SUM(AA18,AC18,AE18,AG18)/4</f>
        <v>7.3912070416832926E-3</v>
      </c>
      <c r="AJ18" s="120">
        <f t="shared" ref="AJ18:AJ20" si="32">(AA18+AC18)/2</f>
        <v>3.6521432234365492E-2</v>
      </c>
      <c r="AK18" s="119">
        <f t="shared" ref="AK18:AK20" si="33">(AE18+AG18)/2</f>
        <v>-2.1739018150998903E-2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3.4284218035564571E-3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3.4284218035564571E-3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1.3713687214225828E-2</v>
      </c>
      <c r="Z19" s="116">
        <v>2.2940999999999998</v>
      </c>
      <c r="AA19" s="121">
        <f t="shared" si="25"/>
        <v>3.1460569838155469E-2</v>
      </c>
      <c r="AB19" s="116">
        <v>2.1764999999999999</v>
      </c>
      <c r="AC19" s="121">
        <f t="shared" si="26"/>
        <v>2.9847840221762515E-2</v>
      </c>
      <c r="AD19" s="116">
        <v>2.2353000000000001</v>
      </c>
      <c r="AE19" s="121">
        <f t="shared" si="27"/>
        <v>3.0654205029958994E-2</v>
      </c>
      <c r="AF19" s="122">
        <f t="shared" si="28"/>
        <v>-5.7058999999999997</v>
      </c>
      <c r="AG19" s="121">
        <f t="shared" si="29"/>
        <v>-7.8248927875651145E-2</v>
      </c>
      <c r="AH19" s="123">
        <f t="shared" si="30"/>
        <v>1</v>
      </c>
      <c r="AI19" s="183">
        <f t="shared" si="31"/>
        <v>3.4284218035564584E-3</v>
      </c>
      <c r="AJ19" s="120">
        <f t="shared" si="32"/>
        <v>3.065420502995899E-2</v>
      </c>
      <c r="AK19" s="119">
        <f t="shared" si="33"/>
        <v>-2.3797361422846074E-2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25414</v>
      </c>
      <c r="S20" s="222">
        <f>IF($B$81=0,0,(SUMIF($N$6:$N$28,$U20,L$6:L$28)+SUMIF($N$91:$N$118,$U20,L$91:L$118))*$I$83*Poor!$B$81/$B$81)</f>
        <v>25414</v>
      </c>
      <c r="T20" s="222">
        <f>IF($B$81=0,0,(SUMIF($N$6:$N$28,$U20,M$6:M$28)+SUMIF($N$91:$N$118,$U20,M$91:M$118))*$I$83*Poor!$B$81/$B$81)</f>
        <v>25414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6.7829148955529913E-3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6.7829148955529913E-3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283.33333333333331</v>
      </c>
      <c r="S21" s="222">
        <f>IF($B$81=0,0,(SUMIF($N$6:$N$28,$U21,L$6:L$28)+SUMIF($N$91:$N$118,$U21,L$91:L$118))*$I$83*Poor!$B$81/$B$81)</f>
        <v>283.33333333333331</v>
      </c>
      <c r="T21" s="222">
        <f>IF($B$81=0,0,(SUMIF($N$6:$N$28,$U21,M$6:M$28)+SUMIF($N$91:$N$118,$U21,M$91:M$118))*$I$83*Poor!$B$81/$B$81)</f>
        <v>283.33333333333331</v>
      </c>
      <c r="U21" s="223">
        <v>15</v>
      </c>
      <c r="V21" s="56"/>
      <c r="W21" s="110"/>
      <c r="X21" s="118"/>
      <c r="Y21" s="183">
        <f t="shared" ref="Y21:Y25" si="40">M21*4</f>
        <v>2.7131659582211965E-2</v>
      </c>
      <c r="Z21" s="116">
        <v>4.2941000000000003</v>
      </c>
      <c r="AA21" s="121">
        <f t="shared" ref="AA21:AA25" si="41">$M21*Z21*4</f>
        <v>0.11650605941197641</v>
      </c>
      <c r="AB21" s="116">
        <v>4.1764999999999999</v>
      </c>
      <c r="AC21" s="121">
        <f t="shared" ref="AC21:AC25" si="42">$M21*AB21*4</f>
        <v>0.11331537624510826</v>
      </c>
      <c r="AD21" s="116">
        <v>4.2352999999999996</v>
      </c>
      <c r="AE21" s="121">
        <f t="shared" ref="AE21:AE25" si="43">$M21*AD21*4</f>
        <v>0.11491071782854233</v>
      </c>
      <c r="AF21" s="122">
        <f t="shared" ref="AF21:AF25" si="44">1-SUM(Z21,AB21,AD21)</f>
        <v>-11.7059</v>
      </c>
      <c r="AG21" s="121">
        <f t="shared" ref="AG21:AG25" si="45">$M21*AF21*4</f>
        <v>-0.31760049390341505</v>
      </c>
      <c r="AH21" s="123">
        <f t="shared" ref="AH21:AH25" si="46">SUM(Z21,AB21,AD21,AF21)</f>
        <v>1</v>
      </c>
      <c r="AI21" s="183">
        <f t="shared" ref="AI21:AI25" si="47">SUM(AA21,AC21,AE21,AG21)/4</f>
        <v>6.7829148955529939E-3</v>
      </c>
      <c r="AJ21" s="120">
        <f t="shared" ref="AJ21:AJ25" si="48">(AA21+AC21)/2</f>
        <v>0.11491071782854234</v>
      </c>
      <c r="AK21" s="119">
        <f t="shared" ref="AK21:AK25" si="49">(AE21+AG21)/2</f>
        <v>-0.10134488803743635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3.3891297487732174E-4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3.3891297487732174E-4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767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1.355651899509287E-3</v>
      </c>
      <c r="Z22" s="116">
        <v>5.2941000000000003</v>
      </c>
      <c r="AA22" s="121">
        <f t="shared" si="41"/>
        <v>7.1769567211921164E-3</v>
      </c>
      <c r="AB22" s="116">
        <v>5.1764999999999999</v>
      </c>
      <c r="AC22" s="121">
        <f t="shared" si="42"/>
        <v>7.0175320578098237E-3</v>
      </c>
      <c r="AD22" s="116">
        <v>5.2352999999999996</v>
      </c>
      <c r="AE22" s="121">
        <f t="shared" si="43"/>
        <v>7.0972443895009696E-3</v>
      </c>
      <c r="AF22" s="122">
        <f t="shared" si="44"/>
        <v>-14.7059</v>
      </c>
      <c r="AG22" s="121">
        <f t="shared" si="45"/>
        <v>-1.9936081268993624E-2</v>
      </c>
      <c r="AH22" s="123">
        <f t="shared" si="46"/>
        <v>1</v>
      </c>
      <c r="AI22" s="183">
        <f t="shared" si="47"/>
        <v>3.3891297487732147E-4</v>
      </c>
      <c r="AJ22" s="120">
        <f t="shared" si="48"/>
        <v>7.0972443895009705E-3</v>
      </c>
      <c r="AK22" s="119">
        <f t="shared" si="49"/>
        <v>-6.4194184397463275E-3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51976.264117000741</v>
      </c>
      <c r="S23" s="179">
        <f>SUM(S7:S22)</f>
        <v>51976.264117000741</v>
      </c>
      <c r="T23" s="179">
        <f>SUM(T7:T22)</f>
        <v>51989.380156646344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25222.651681256466</v>
      </c>
      <c r="S24" s="41">
        <f>IF($B$81=0,0,(SUM(($B$70*$H$70))+((1-$D$29)*$I$83))*Poor!$B$81/$B$81)</f>
        <v>25222.651681256466</v>
      </c>
      <c r="T24" s="41">
        <f>IF($B$81=0,0,(SUM(($B$70*$H$70))+((1-$D$29)*$I$83))*Poor!$B$81/$B$81)</f>
        <v>25222.651681256466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39598.873903478685</v>
      </c>
      <c r="S25" s="41">
        <f>IF($B$81=0,0,(SUM(($B$70*$H$70),($B$71*$H$71))+((1-$D$29)*$I$83))*Poor!$B$81/$B$81)</f>
        <v>39598.873903478685</v>
      </c>
      <c r="T25" s="41">
        <f>IF($B$81=0,0,(SUM(($B$70*$H$70),($B$71*$H$71))+((1-$D$29)*$I$83))*Poor!$B$81/$B$81)</f>
        <v>39598.873903478685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66186.8739034787</v>
      </c>
      <c r="S26" s="41">
        <f>IF($B$81=0,0,(SUM(($B$70*$H$70),($B$71*$H$71),($B$72*$H$72))+((1-$D$29)*$I$83))*Poor!$B$81/$B$81)</f>
        <v>66186.8739034787</v>
      </c>
      <c r="T26" s="41">
        <f>IF($B$81=0,0,(SUM(($B$70*$H$70),($B$71*$H$71),($B$72*$H$72))+((1-$D$29)*$I$83))*Poor!$B$81/$B$81)</f>
        <v>66186.8739034787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2.8055135212451406E-2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2.8055135212451406E-2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0.11222054084980562</v>
      </c>
      <c r="Z27" s="116">
        <v>0.25</v>
      </c>
      <c r="AA27" s="121">
        <f t="shared" si="16"/>
        <v>2.8055135212451406E-2</v>
      </c>
      <c r="AB27" s="116">
        <v>0.25</v>
      </c>
      <c r="AC27" s="121">
        <f t="shared" si="7"/>
        <v>2.8055135212451406E-2</v>
      </c>
      <c r="AD27" s="116">
        <v>0.25</v>
      </c>
      <c r="AE27" s="121">
        <f t="shared" si="8"/>
        <v>2.8055135212451406E-2</v>
      </c>
      <c r="AF27" s="122">
        <f t="shared" si="10"/>
        <v>0.25</v>
      </c>
      <c r="AG27" s="121">
        <f t="shared" si="11"/>
        <v>2.8055135212451406E-2</v>
      </c>
      <c r="AH27" s="123">
        <f t="shared" si="12"/>
        <v>1</v>
      </c>
      <c r="AI27" s="183">
        <f t="shared" si="13"/>
        <v>2.8055135212451406E-2</v>
      </c>
      <c r="AJ27" s="120">
        <f t="shared" si="14"/>
        <v>2.8055135212451406E-2</v>
      </c>
      <c r="AK27" s="119">
        <f t="shared" si="15"/>
        <v>2.8055135212451406E-2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0.22090391213066213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0.22090391213066213</v>
      </c>
      <c r="N29" s="229"/>
      <c r="P29" s="22"/>
      <c r="V29" s="56"/>
      <c r="W29" s="110"/>
      <c r="X29" s="118"/>
      <c r="Y29" s="183">
        <f t="shared" si="9"/>
        <v>0.88361564852264851</v>
      </c>
      <c r="Z29" s="116">
        <v>0.25</v>
      </c>
      <c r="AA29" s="121">
        <f t="shared" si="16"/>
        <v>0.22090391213066213</v>
      </c>
      <c r="AB29" s="116">
        <v>0.25</v>
      </c>
      <c r="AC29" s="121">
        <f t="shared" si="7"/>
        <v>0.22090391213066213</v>
      </c>
      <c r="AD29" s="116">
        <v>0.25</v>
      </c>
      <c r="AE29" s="121">
        <f t="shared" si="8"/>
        <v>0.22090391213066213</v>
      </c>
      <c r="AF29" s="122">
        <f t="shared" si="10"/>
        <v>0.25</v>
      </c>
      <c r="AG29" s="121">
        <f t="shared" si="11"/>
        <v>0.22090391213066213</v>
      </c>
      <c r="AH29" s="123">
        <f t="shared" si="12"/>
        <v>1</v>
      </c>
      <c r="AI29" s="183">
        <f t="shared" si="13"/>
        <v>0.22090391213066213</v>
      </c>
      <c r="AJ29" s="120">
        <f t="shared" si="14"/>
        <v>0.22090391213066213</v>
      </c>
      <c r="AK29" s="119">
        <f t="shared" si="15"/>
        <v>0.22090391213066213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2.2003412204874531</v>
      </c>
      <c r="J30" s="231">
        <f>IF(I$32&lt;=1,I30,1-SUM(J6:J29))</f>
        <v>0.33160507091692959</v>
      </c>
      <c r="K30" s="22">
        <f t="shared" si="4"/>
        <v>0.59274655759651318</v>
      </c>
      <c r="L30" s="22">
        <f>IF(L124=L119,0,IF(K30="",0,(L119-L124)/(B119-B124)*K30))</f>
        <v>0.59274655759651318</v>
      </c>
      <c r="M30" s="175">
        <f t="shared" si="6"/>
        <v>0.33160507091692959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1.3264202836677184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4.4386863002217974E-2</v>
      </c>
      <c r="AC30" s="187">
        <f>IF(AC79*4/$I$83+SUM(AC6:AC29)&lt;1,AC79*4/$I$83,1-SUM(AC6:AC29))</f>
        <v>5.8875635414522121E-2</v>
      </c>
      <c r="AD30" s="122">
        <f>IF($Y30=0,0,AE30/($Y$30))</f>
        <v>0.25865274226050766</v>
      </c>
      <c r="AE30" s="187">
        <f>IF(AE79*4/$I$83+SUM(AE6:AE29)&lt;1,AE79*4/$I$83,1-SUM(AE6:AE29))</f>
        <v>0.3430822437606158</v>
      </c>
      <c r="AF30" s="122">
        <f>IF($Y30=0,0,AG30/($Y$30))</f>
        <v>0.69696039473727411</v>
      </c>
      <c r="AG30" s="187">
        <f>IF(AG79*4/$I$83+SUM(AG6:AG29)&lt;1,AG79*4/$I$83,1-SUM(AG6:AG29))</f>
        <v>0.9244624044925801</v>
      </c>
      <c r="AH30" s="123">
        <f t="shared" si="12"/>
        <v>0.99999999999999978</v>
      </c>
      <c r="AI30" s="183">
        <f t="shared" si="13"/>
        <v>0.33160507091692948</v>
      </c>
      <c r="AJ30" s="120">
        <f t="shared" si="14"/>
        <v>2.943781770726106E-2</v>
      </c>
      <c r="AK30" s="119">
        <f t="shared" si="15"/>
        <v>0.63377232412659801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-0.26108563392384454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2.8642107989555479</v>
      </c>
      <c r="J32" s="17"/>
      <c r="L32" s="22">
        <f>SUM(L6:L30)</f>
        <v>1.2610856339238445</v>
      </c>
      <c r="M32" s="23"/>
      <c r="N32" s="56"/>
      <c r="O32" s="2"/>
      <c r="P32" s="22"/>
      <c r="Q32" s="234" t="s">
        <v>143</v>
      </c>
      <c r="R32" s="234">
        <f t="shared" si="50"/>
        <v>14210.609786477959</v>
      </c>
      <c r="S32" s="234">
        <f t="shared" si="50"/>
        <v>14210.609786477959</v>
      </c>
      <c r="T32" s="234">
        <f t="shared" si="50"/>
        <v>14197.493746832355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-1.2496427450705503E-2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6583.333333333333</v>
      </c>
      <c r="J37" s="38">
        <f t="shared" ref="J37:J49" si="53">J91*I$83</f>
        <v>6583.333333333333</v>
      </c>
      <c r="K37" s="40">
        <f t="shared" ref="K37:K49" si="54">(B37/B$65)</f>
        <v>0.14252827111402983</v>
      </c>
      <c r="L37" s="22">
        <f t="shared" ref="L37:L49" si="55">(K37*H37)</f>
        <v>0.14252827111402983</v>
      </c>
      <c r="M37" s="24">
        <f t="shared" ref="M37:M49" si="56">J37/B$65</f>
        <v>0.14252827111402983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6583.333333333333</v>
      </c>
      <c r="AH37" s="123">
        <f>SUM(Z37,AB37,AD37,AF37)</f>
        <v>1</v>
      </c>
      <c r="AI37" s="112">
        <f>SUM(AA37,AC37,AE37,AG37)</f>
        <v>6583.333333333333</v>
      </c>
      <c r="AJ37" s="148">
        <f>(AA37+AC37)</f>
        <v>0</v>
      </c>
      <c r="AK37" s="147">
        <f>(AE37+AG37)</f>
        <v>6583.333333333333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666.66666666666663</v>
      </c>
      <c r="J38" s="38">
        <f t="shared" si="53"/>
        <v>1510.4136895422546</v>
      </c>
      <c r="K38" s="40">
        <f t="shared" si="54"/>
        <v>3.2474795950032109E-2</v>
      </c>
      <c r="L38" s="22">
        <f t="shared" si="55"/>
        <v>3.2474795950032109E-2</v>
      </c>
      <c r="M38" s="24">
        <f t="shared" si="56"/>
        <v>3.2700250912013243E-2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1510.4136895422546</v>
      </c>
      <c r="AH38" s="123">
        <f t="shared" ref="AH38:AI58" si="61">SUM(Z38,AB38,AD38,AF38)</f>
        <v>1</v>
      </c>
      <c r="AI38" s="112">
        <f t="shared" si="61"/>
        <v>1510.4136895422546</v>
      </c>
      <c r="AJ38" s="148">
        <f t="shared" ref="AJ38:AJ64" si="62">(AA38+AC38)</f>
        <v>0</v>
      </c>
      <c r="AK38" s="147">
        <f t="shared" ref="AK38:AK64" si="63">(AE38+AG38)</f>
        <v>1510.4136895422546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0.55326723535128175</v>
      </c>
      <c r="AA39" s="147">
        <f t="shared" ref="AA39:AA64" si="64">$J39*Z39</f>
        <v>0</v>
      </c>
      <c r="AB39" s="122">
        <f>AB8</f>
        <v>0.44673276464871825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83</v>
      </c>
      <c r="J40" s="38">
        <f t="shared" si="53"/>
        <v>83</v>
      </c>
      <c r="K40" s="40">
        <f t="shared" si="54"/>
        <v>1.7969387092351102E-3</v>
      </c>
      <c r="L40" s="22">
        <f t="shared" si="55"/>
        <v>1.7969387092351102E-3</v>
      </c>
      <c r="M40" s="24">
        <f t="shared" si="56"/>
        <v>1.7969387092351102E-3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0.55326723535128164</v>
      </c>
      <c r="AA40" s="147">
        <f t="shared" si="64"/>
        <v>45.921180534156377</v>
      </c>
      <c r="AB40" s="122">
        <f>AB9</f>
        <v>0.44673276464871836</v>
      </c>
      <c r="AC40" s="147">
        <f t="shared" si="65"/>
        <v>37.078819465843623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83</v>
      </c>
      <c r="AJ40" s="148">
        <f t="shared" si="62"/>
        <v>83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0.55326723535128164</v>
      </c>
      <c r="AA41" s="147">
        <f t="shared" si="64"/>
        <v>0</v>
      </c>
      <c r="AB41" s="122">
        <f>AB11</f>
        <v>0.44673276464871831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740</v>
      </c>
      <c r="J42" s="38">
        <f t="shared" si="53"/>
        <v>598.25050015690124</v>
      </c>
      <c r="K42" s="40">
        <f t="shared" si="54"/>
        <v>1.2989918380012844E-2</v>
      </c>
      <c r="L42" s="22">
        <f t="shared" si="55"/>
        <v>1.2989918380012844E-2</v>
      </c>
      <c r="M42" s="24">
        <f t="shared" si="56"/>
        <v>1.2952041946400013E-2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149.56262503922531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299.12525007845062</v>
      </c>
      <c r="AF42" s="122">
        <f t="shared" si="57"/>
        <v>0.25</v>
      </c>
      <c r="AG42" s="147">
        <f t="shared" si="60"/>
        <v>149.56262503922531</v>
      </c>
      <c r="AH42" s="123">
        <f t="shared" si="61"/>
        <v>1</v>
      </c>
      <c r="AI42" s="112">
        <f t="shared" si="61"/>
        <v>598.25050015690124</v>
      </c>
      <c r="AJ42" s="148">
        <f t="shared" si="62"/>
        <v>149.56262503922531</v>
      </c>
      <c r="AK42" s="147">
        <f t="shared" si="63"/>
        <v>448.68787511767596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155.24945220910817</v>
      </c>
      <c r="K43" s="40">
        <f t="shared" si="54"/>
        <v>3.3196458082255047E-3</v>
      </c>
      <c r="L43" s="22">
        <f t="shared" si="55"/>
        <v>3.3196458082255047E-3</v>
      </c>
      <c r="M43" s="24">
        <f t="shared" si="56"/>
        <v>3.3611295212300331E-3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38.812363052277043</v>
      </c>
      <c r="AB43" s="116">
        <v>0.25</v>
      </c>
      <c r="AC43" s="147">
        <f t="shared" si="65"/>
        <v>38.812363052277043</v>
      </c>
      <c r="AD43" s="116">
        <v>0.25</v>
      </c>
      <c r="AE43" s="147">
        <f t="shared" si="66"/>
        <v>38.812363052277043</v>
      </c>
      <c r="AF43" s="122">
        <f t="shared" si="57"/>
        <v>0.25</v>
      </c>
      <c r="AG43" s="147">
        <f t="shared" si="60"/>
        <v>38.812363052277043</v>
      </c>
      <c r="AH43" s="123">
        <f t="shared" si="61"/>
        <v>1</v>
      </c>
      <c r="AI43" s="112">
        <f t="shared" si="61"/>
        <v>155.24945220910817</v>
      </c>
      <c r="AJ43" s="148">
        <f t="shared" si="62"/>
        <v>77.624726104554085</v>
      </c>
      <c r="AK43" s="147">
        <f t="shared" si="63"/>
        <v>77.624726104554085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222.07421642085473</v>
      </c>
      <c r="K44" s="40">
        <f t="shared" si="54"/>
        <v>4.7485368300269181E-3</v>
      </c>
      <c r="L44" s="22">
        <f t="shared" si="55"/>
        <v>4.7485368300269181E-3</v>
      </c>
      <c r="M44" s="24">
        <f t="shared" si="56"/>
        <v>4.8078765760203521E-3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55.518554105213681</v>
      </c>
      <c r="AB44" s="116">
        <v>0.25</v>
      </c>
      <c r="AC44" s="147">
        <f t="shared" si="65"/>
        <v>55.518554105213681</v>
      </c>
      <c r="AD44" s="116">
        <v>0.25</v>
      </c>
      <c r="AE44" s="147">
        <f t="shared" si="66"/>
        <v>55.518554105213681</v>
      </c>
      <c r="AF44" s="122">
        <f t="shared" si="57"/>
        <v>0.25</v>
      </c>
      <c r="AG44" s="147">
        <f t="shared" si="60"/>
        <v>55.518554105213681</v>
      </c>
      <c r="AH44" s="123">
        <f t="shared" si="61"/>
        <v>1</v>
      </c>
      <c r="AI44" s="112">
        <f t="shared" si="61"/>
        <v>222.07421642085473</v>
      </c>
      <c r="AJ44" s="148">
        <f t="shared" si="62"/>
        <v>111.03710821042736</v>
      </c>
      <c r="AK44" s="147">
        <f t="shared" si="63"/>
        <v>111.03710821042736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188.99933312413168</v>
      </c>
      <c r="K45" s="40">
        <f t="shared" si="54"/>
        <v>4.0413079404484405E-3</v>
      </c>
      <c r="L45" s="22">
        <f t="shared" si="55"/>
        <v>4.0413079404484405E-3</v>
      </c>
      <c r="M45" s="24">
        <f t="shared" si="56"/>
        <v>4.0918098519322141E-3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47.24983328103292</v>
      </c>
      <c r="AB45" s="116">
        <v>0.25</v>
      </c>
      <c r="AC45" s="147">
        <f t="shared" si="65"/>
        <v>47.24983328103292</v>
      </c>
      <c r="AD45" s="116">
        <v>0.25</v>
      </c>
      <c r="AE45" s="147">
        <f t="shared" si="66"/>
        <v>47.24983328103292</v>
      </c>
      <c r="AF45" s="122">
        <f t="shared" si="57"/>
        <v>0.25</v>
      </c>
      <c r="AG45" s="147">
        <f t="shared" si="60"/>
        <v>47.24983328103292</v>
      </c>
      <c r="AH45" s="123">
        <f t="shared" si="61"/>
        <v>1</v>
      </c>
      <c r="AI45" s="112">
        <f t="shared" si="61"/>
        <v>188.99933312413168</v>
      </c>
      <c r="AJ45" s="148">
        <f t="shared" si="62"/>
        <v>94.49966656206584</v>
      </c>
      <c r="AK45" s="147">
        <f t="shared" si="63"/>
        <v>94.49966656206584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45.562339235281748</v>
      </c>
      <c r="K46" s="40">
        <f t="shared" si="54"/>
        <v>9.7424387850096334E-4</v>
      </c>
      <c r="L46" s="22">
        <f t="shared" si="55"/>
        <v>9.7424387850096334E-4</v>
      </c>
      <c r="M46" s="24">
        <f t="shared" si="56"/>
        <v>9.8641844644794456E-4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11.390584808820437</v>
      </c>
      <c r="AB46" s="116">
        <v>0.25</v>
      </c>
      <c r="AC46" s="147">
        <f t="shared" si="65"/>
        <v>11.390584808820437</v>
      </c>
      <c r="AD46" s="116">
        <v>0.25</v>
      </c>
      <c r="AE46" s="147">
        <f t="shared" si="66"/>
        <v>11.390584808820437</v>
      </c>
      <c r="AF46" s="122">
        <f t="shared" si="57"/>
        <v>0.25</v>
      </c>
      <c r="AG46" s="147">
        <f t="shared" si="60"/>
        <v>11.390584808820437</v>
      </c>
      <c r="AH46" s="123">
        <f t="shared" si="61"/>
        <v>1</v>
      </c>
      <c r="AI46" s="112">
        <f t="shared" si="61"/>
        <v>45.562339235281748</v>
      </c>
      <c r="AJ46" s="148">
        <f t="shared" si="62"/>
        <v>22.781169617640874</v>
      </c>
      <c r="AK46" s="147">
        <f t="shared" si="63"/>
        <v>22.781169617640874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10.124964274507054</v>
      </c>
      <c r="K47" s="40">
        <f t="shared" si="54"/>
        <v>2.1649863966688074E-4</v>
      </c>
      <c r="L47" s="22">
        <f t="shared" si="55"/>
        <v>2.1649863966688074E-4</v>
      </c>
      <c r="M47" s="24">
        <f t="shared" si="56"/>
        <v>2.1920409921065431E-4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2.5312410686267635</v>
      </c>
      <c r="AB47" s="116">
        <v>0.25</v>
      </c>
      <c r="AC47" s="147">
        <f t="shared" si="65"/>
        <v>2.5312410686267635</v>
      </c>
      <c r="AD47" s="116">
        <v>0.25</v>
      </c>
      <c r="AE47" s="147">
        <f t="shared" si="66"/>
        <v>2.5312410686267635</v>
      </c>
      <c r="AF47" s="122">
        <f t="shared" si="57"/>
        <v>0.25</v>
      </c>
      <c r="AG47" s="147">
        <f t="shared" si="60"/>
        <v>2.5312410686267635</v>
      </c>
      <c r="AH47" s="123">
        <f t="shared" si="61"/>
        <v>1</v>
      </c>
      <c r="AI47" s="112">
        <f t="shared" si="61"/>
        <v>10.124964274507054</v>
      </c>
      <c r="AJ47" s="148">
        <f t="shared" si="62"/>
        <v>5.0624821372535269</v>
      </c>
      <c r="AK47" s="147">
        <f t="shared" si="63"/>
        <v>5.0624821372535269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16</v>
      </c>
      <c r="J48" s="38">
        <f t="shared" si="53"/>
        <v>26.124964274507054</v>
      </c>
      <c r="K48" s="40">
        <f t="shared" si="54"/>
        <v>5.6289646313388987E-4</v>
      </c>
      <c r="L48" s="22">
        <f t="shared" si="55"/>
        <v>5.6289646313388987E-4</v>
      </c>
      <c r="M48" s="24">
        <f t="shared" si="56"/>
        <v>5.6560192267766354E-4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6.5312410686267635</v>
      </c>
      <c r="AB48" s="116">
        <v>0.25</v>
      </c>
      <c r="AC48" s="147">
        <f t="shared" si="65"/>
        <v>6.5312410686267635</v>
      </c>
      <c r="AD48" s="116">
        <v>0.25</v>
      </c>
      <c r="AE48" s="147">
        <f t="shared" si="66"/>
        <v>6.5312410686267635</v>
      </c>
      <c r="AF48" s="122">
        <f t="shared" si="57"/>
        <v>0.25</v>
      </c>
      <c r="AG48" s="147">
        <f t="shared" si="60"/>
        <v>6.5312410686267635</v>
      </c>
      <c r="AH48" s="123">
        <f t="shared" si="61"/>
        <v>1</v>
      </c>
      <c r="AI48" s="112">
        <f t="shared" si="61"/>
        <v>26.124964274507054</v>
      </c>
      <c r="AJ48" s="148">
        <f t="shared" si="62"/>
        <v>13.062482137253527</v>
      </c>
      <c r="AK48" s="147">
        <f t="shared" si="63"/>
        <v>13.062482137253527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1280</v>
      </c>
      <c r="J51" s="38">
        <f t="shared" si="70"/>
        <v>1280</v>
      </c>
      <c r="K51" s="40">
        <f t="shared" si="71"/>
        <v>2.7711825877360735E-2</v>
      </c>
      <c r="L51" s="22">
        <f t="shared" si="72"/>
        <v>2.7711825877360735E-2</v>
      </c>
      <c r="M51" s="24">
        <f t="shared" si="73"/>
        <v>2.7711825877360735E-2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733.33333333333337</v>
      </c>
      <c r="J53" s="38">
        <f t="shared" si="70"/>
        <v>733.33333333333337</v>
      </c>
      <c r="K53" s="40">
        <f t="shared" si="71"/>
        <v>1.5876566908904589E-2</v>
      </c>
      <c r="L53" s="22">
        <f t="shared" si="72"/>
        <v>1.5876566908904589E-2</v>
      </c>
      <c r="M53" s="24">
        <f t="shared" si="73"/>
        <v>1.5876566908904589E-2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933.33333333333337</v>
      </c>
      <c r="J56" s="38">
        <f t="shared" si="70"/>
        <v>933.33333333333337</v>
      </c>
      <c r="K56" s="40">
        <f t="shared" si="71"/>
        <v>2.0206539702242204E-2</v>
      </c>
      <c r="L56" s="22">
        <f t="shared" si="72"/>
        <v>2.0206539702242204E-2</v>
      </c>
      <c r="M56" s="24">
        <f t="shared" si="73"/>
        <v>2.0206539702242204E-2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233.33333333333334</v>
      </c>
      <c r="AB56" s="116">
        <v>0.25</v>
      </c>
      <c r="AC56" s="147">
        <f t="shared" si="65"/>
        <v>233.33333333333334</v>
      </c>
      <c r="AD56" s="116">
        <v>0.25</v>
      </c>
      <c r="AE56" s="147">
        <f t="shared" si="66"/>
        <v>233.33333333333334</v>
      </c>
      <c r="AF56" s="122">
        <f t="shared" si="57"/>
        <v>0.25</v>
      </c>
      <c r="AG56" s="147">
        <f t="shared" si="60"/>
        <v>233.33333333333334</v>
      </c>
      <c r="AH56" s="123">
        <f t="shared" si="61"/>
        <v>1</v>
      </c>
      <c r="AI56" s="112">
        <f t="shared" si="61"/>
        <v>933.33333333333337</v>
      </c>
      <c r="AJ56" s="148">
        <f t="shared" si="62"/>
        <v>466.66666666666669</v>
      </c>
      <c r="AK56" s="147">
        <f t="shared" si="63"/>
        <v>466.66666666666669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25414</v>
      </c>
      <c r="J57" s="38">
        <f t="shared" si="70"/>
        <v>25414</v>
      </c>
      <c r="K57" s="40">
        <f t="shared" si="71"/>
        <v>0.55020964284941065</v>
      </c>
      <c r="L57" s="22">
        <f t="shared" si="72"/>
        <v>0.55020964284941065</v>
      </c>
      <c r="M57" s="24">
        <f t="shared" si="73"/>
        <v>0.55020964284941065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6353.5</v>
      </c>
      <c r="AB57" s="116">
        <v>0.25</v>
      </c>
      <c r="AC57" s="147">
        <f t="shared" si="65"/>
        <v>6353.5</v>
      </c>
      <c r="AD57" s="116">
        <v>0.25</v>
      </c>
      <c r="AE57" s="147">
        <f t="shared" si="66"/>
        <v>6353.5</v>
      </c>
      <c r="AF57" s="122">
        <f t="shared" si="57"/>
        <v>0.25</v>
      </c>
      <c r="AG57" s="147">
        <f t="shared" si="60"/>
        <v>6353.5</v>
      </c>
      <c r="AH57" s="123">
        <f t="shared" si="61"/>
        <v>1</v>
      </c>
      <c r="AI57" s="112">
        <f t="shared" si="61"/>
        <v>25414</v>
      </c>
      <c r="AJ57" s="148">
        <f t="shared" si="62"/>
        <v>12707</v>
      </c>
      <c r="AK57" s="147">
        <f t="shared" si="63"/>
        <v>12707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7372</v>
      </c>
      <c r="J58" s="38">
        <f t="shared" si="70"/>
        <v>7372</v>
      </c>
      <c r="K58" s="40">
        <f t="shared" si="71"/>
        <v>0.15960279716242448</v>
      </c>
      <c r="L58" s="22">
        <f t="shared" si="72"/>
        <v>0.15960279716242448</v>
      </c>
      <c r="M58" s="24">
        <f t="shared" si="73"/>
        <v>0.15960279716242448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1843</v>
      </c>
      <c r="AB58" s="116">
        <v>0.25</v>
      </c>
      <c r="AC58" s="147">
        <f t="shared" si="65"/>
        <v>1843</v>
      </c>
      <c r="AD58" s="116">
        <v>0.25</v>
      </c>
      <c r="AE58" s="147">
        <f t="shared" si="66"/>
        <v>1843</v>
      </c>
      <c r="AF58" s="122">
        <f t="shared" si="57"/>
        <v>0.25</v>
      </c>
      <c r="AG58" s="147">
        <f t="shared" si="60"/>
        <v>1843</v>
      </c>
      <c r="AH58" s="123">
        <f t="shared" si="61"/>
        <v>1</v>
      </c>
      <c r="AI58" s="112">
        <f t="shared" si="61"/>
        <v>7372</v>
      </c>
      <c r="AJ58" s="148">
        <f t="shared" si="62"/>
        <v>3686</v>
      </c>
      <c r="AK58" s="147">
        <f t="shared" si="63"/>
        <v>3686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283.33333333333331</v>
      </c>
      <c r="J61" s="38">
        <f t="shared" si="70"/>
        <v>283.33333333333331</v>
      </c>
      <c r="K61" s="40">
        <f t="shared" si="71"/>
        <v>6.1341281238949542E-3</v>
      </c>
      <c r="L61" s="22">
        <f t="shared" si="72"/>
        <v>6.1341281238949542E-3</v>
      </c>
      <c r="M61" s="24">
        <f t="shared" si="73"/>
        <v>6.1341281238949542E-3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70.833333333333329</v>
      </c>
      <c r="AB61" s="116">
        <v>0.25</v>
      </c>
      <c r="AC61" s="147">
        <f t="shared" si="65"/>
        <v>70.833333333333329</v>
      </c>
      <c r="AD61" s="116">
        <v>0.25</v>
      </c>
      <c r="AE61" s="147">
        <f t="shared" si="66"/>
        <v>70.833333333333329</v>
      </c>
      <c r="AF61" s="122">
        <f t="shared" si="57"/>
        <v>0.25</v>
      </c>
      <c r="AG61" s="147">
        <f t="shared" si="60"/>
        <v>70.833333333333329</v>
      </c>
      <c r="AH61" s="123">
        <f t="shared" si="74"/>
        <v>1</v>
      </c>
      <c r="AI61" s="112">
        <f t="shared" si="74"/>
        <v>283.33333333333331</v>
      </c>
      <c r="AJ61" s="148">
        <f t="shared" si="62"/>
        <v>141.66666666666666</v>
      </c>
      <c r="AK61" s="147">
        <f t="shared" si="63"/>
        <v>141.66666666666666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44872.000000000007</v>
      </c>
      <c r="J65" s="39">
        <f>SUM(J37:J64)</f>
        <v>46206.132792570883</v>
      </c>
      <c r="K65" s="40">
        <f>SUM(K37:K64)</f>
        <v>0.99999999999999967</v>
      </c>
      <c r="L65" s="22">
        <f>SUM(L37:L64)</f>
        <v>0.99999999999999967</v>
      </c>
      <c r="M65" s="24">
        <f>SUM(M37:M64)</f>
        <v>1.0003564893858845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9049.9342896246471</v>
      </c>
      <c r="AB65" s="137"/>
      <c r="AC65" s="153">
        <f>SUM(AC37:AC64)</f>
        <v>8891.5293035171089</v>
      </c>
      <c r="AD65" s="137"/>
      <c r="AE65" s="153">
        <f>SUM(AE37:AE64)</f>
        <v>9153.5757341297158</v>
      </c>
      <c r="AF65" s="137"/>
      <c r="AG65" s="153">
        <f>SUM(AG37:AG64)</f>
        <v>17097.760131966079</v>
      </c>
      <c r="AH65" s="137"/>
      <c r="AI65" s="153">
        <f>SUM(AI37:AI64)</f>
        <v>44192.799459237547</v>
      </c>
      <c r="AJ65" s="153">
        <f>SUM(AJ37:AJ64)</f>
        <v>17941.463593141754</v>
      </c>
      <c r="AK65" s="153">
        <f>SUM(AK37:AK64)</f>
        <v>26251.335866095793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14533.35202676818</v>
      </c>
      <c r="J70" s="51">
        <f t="shared" ref="J70:J77" si="75">J124*I$83</f>
        <v>14533.35202676818</v>
      </c>
      <c r="K70" s="40">
        <f>B70/B$76</f>
        <v>0.31464509435952148</v>
      </c>
      <c r="L70" s="22">
        <f t="shared" ref="L70:L75" si="76">(L124*G$37*F$9/F$7)/B$130</f>
        <v>0.31464509435952148</v>
      </c>
      <c r="M70" s="24">
        <f>J70/B$76</f>
        <v>0.31464509435952148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3633.3380066920449</v>
      </c>
      <c r="AB70" s="116">
        <v>0.25</v>
      </c>
      <c r="AC70" s="147">
        <f>$J70*AB70</f>
        <v>3633.3380066920449</v>
      </c>
      <c r="AD70" s="116">
        <v>0.25</v>
      </c>
      <c r="AE70" s="147">
        <f>$J70*AD70</f>
        <v>3633.3380066920449</v>
      </c>
      <c r="AF70" s="122">
        <f>1-SUM(Z70,AB70,AD70)</f>
        <v>0.25</v>
      </c>
      <c r="AG70" s="147">
        <f>$J70*AF70</f>
        <v>3633.3380066920449</v>
      </c>
      <c r="AH70" s="155">
        <f>SUM(Z70,AB70,AD70,AF70)</f>
        <v>1</v>
      </c>
      <c r="AI70" s="147">
        <f>SUM(AA70,AC70,AE70,AG70)</f>
        <v>14533.35202676818</v>
      </c>
      <c r="AJ70" s="148">
        <f>(AA70+AC70)</f>
        <v>7266.6760133840899</v>
      </c>
      <c r="AK70" s="147">
        <f>(AE70+AG70)</f>
        <v>7266.6760133840899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14376.222222222223</v>
      </c>
      <c r="J71" s="51">
        <f t="shared" si="75"/>
        <v>14376.222222222223</v>
      </c>
      <c r="K71" s="40">
        <f t="shared" ref="K71:K72" si="78">B71/B$76</f>
        <v>0.3112432554659893</v>
      </c>
      <c r="L71" s="22">
        <f t="shared" si="76"/>
        <v>0.31124325546598924</v>
      </c>
      <c r="M71" s="24">
        <f t="shared" ref="M71:M72" si="79">J71/B$76</f>
        <v>0.31124325546598924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12724.336099618553</v>
      </c>
      <c r="K72" s="40">
        <f t="shared" si="78"/>
        <v>0.57562658314630255</v>
      </c>
      <c r="L72" s="22">
        <f t="shared" si="76"/>
        <v>0.19716986672279241</v>
      </c>
      <c r="M72" s="24">
        <f t="shared" si="79"/>
        <v>0.27548014562315998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299.13</v>
      </c>
      <c r="AB73" s="116">
        <v>0.09</v>
      </c>
      <c r="AC73" s="147">
        <f>$H$73*$B$73*AB73</f>
        <v>299.13</v>
      </c>
      <c r="AD73" s="116">
        <v>0.23</v>
      </c>
      <c r="AE73" s="147">
        <f>$H$73*$B$73*AD73</f>
        <v>764.44333333333338</v>
      </c>
      <c r="AF73" s="122">
        <f>1-SUM(Z73,AB73,AD73)</f>
        <v>0.59</v>
      </c>
      <c r="AG73" s="147">
        <f>$H$73*$B$73*AF73</f>
        <v>1960.9633333333331</v>
      </c>
      <c r="AH73" s="155">
        <f>SUM(Z73,AB73,AD73,AF73)</f>
        <v>1</v>
      </c>
      <c r="AI73" s="147">
        <f>SUM(AA73,AC73,AE73,AG73)</f>
        <v>3323.6666666666665</v>
      </c>
      <c r="AJ73" s="148">
        <f>(AA73+AC73)</f>
        <v>598.26</v>
      </c>
      <c r="AK73" s="147">
        <f>(AE73+AG73)</f>
        <v>2725.4066666666668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30338.647973231829</v>
      </c>
      <c r="J74" s="51">
        <f t="shared" si="75"/>
        <v>4572.2224439619231</v>
      </c>
      <c r="K74" s="40">
        <f>B74/B$76</f>
        <v>0.17694178345169689</v>
      </c>
      <c r="L74" s="22">
        <f t="shared" si="76"/>
        <v>0.17694178345169689</v>
      </c>
      <c r="M74" s="24">
        <f>J74/B$76</f>
        <v>9.898799393721372E-2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202.94661123580414</v>
      </c>
      <c r="AD74" s="156"/>
      <c r="AE74" s="147">
        <f>AE30*$I$83/4</f>
        <v>1182.6178733557917</v>
      </c>
      <c r="AF74" s="156"/>
      <c r="AG74" s="147">
        <f>AG30*$I$83/4</f>
        <v>3186.6579593703259</v>
      </c>
      <c r="AH74" s="155"/>
      <c r="AI74" s="147">
        <f>SUM(AA74,AC74,AE74,AG74)</f>
        <v>4572.2224439619222</v>
      </c>
      <c r="AJ74" s="148">
        <f>(AA74+AC74)</f>
        <v>202.94661123580414</v>
      </c>
      <c r="AK74" s="147">
        <f>(AE74+AG74)</f>
        <v>4369.2758327261181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15694.360448836309</v>
      </c>
      <c r="AB75" s="158"/>
      <c r="AC75" s="149">
        <f>AA75+AC65-SUM(AC70,AC74)</f>
        <v>20749.605134425568</v>
      </c>
      <c r="AD75" s="158"/>
      <c r="AE75" s="149">
        <f>AC75+AE65-SUM(AE70,AE74)</f>
        <v>25087.224988507445</v>
      </c>
      <c r="AF75" s="158"/>
      <c r="AG75" s="149">
        <f>IF(SUM(AG6:AG29)+((AG65-AG70-$J$75)*4/I$83)&lt;1,0,AG65-AG70-$J$75-(1-SUM(AG6:AG29))*I$83/4)</f>
        <v>10277.764165903707</v>
      </c>
      <c r="AH75" s="134"/>
      <c r="AI75" s="149">
        <f>AI76-SUM(AI70,AI74)</f>
        <v>25087.224988507445</v>
      </c>
      <c r="AJ75" s="151">
        <f>AJ76-SUM(AJ70,AJ74)</f>
        <v>10471.840968521865</v>
      </c>
      <c r="AK75" s="149">
        <f>AJ75+AK76-SUM(AK70,AK74)</f>
        <v>25087.224988507453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44872.000000000007</v>
      </c>
      <c r="J76" s="51">
        <f t="shared" si="75"/>
        <v>46206.132792570883</v>
      </c>
      <c r="K76" s="40">
        <f>SUM(K70:K75)</f>
        <v>1.4504136476274592</v>
      </c>
      <c r="L76" s="22">
        <f>SUM(L70:L75)</f>
        <v>1</v>
      </c>
      <c r="M76" s="24">
        <f>SUM(M70:M75)</f>
        <v>1.0003564893858845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9049.9342896246471</v>
      </c>
      <c r="AB76" s="137"/>
      <c r="AC76" s="153">
        <f>AC65</f>
        <v>8891.5293035171089</v>
      </c>
      <c r="AD76" s="137"/>
      <c r="AE76" s="153">
        <f>AE65</f>
        <v>9153.5757341297158</v>
      </c>
      <c r="AF76" s="137"/>
      <c r="AG76" s="153">
        <f>AG65</f>
        <v>17097.760131966079</v>
      </c>
      <c r="AH76" s="137"/>
      <c r="AI76" s="153">
        <f>SUM(AA76,AC76,AE76,AG76)</f>
        <v>44192.799459237547</v>
      </c>
      <c r="AJ76" s="154">
        <f>SUM(AA76,AC76)</f>
        <v>17941.463593141758</v>
      </c>
      <c r="AK76" s="154">
        <f>SUM(AE76,AG76)</f>
        <v>26251.335866095797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14376.222222222226</v>
      </c>
      <c r="J77" s="100">
        <f t="shared" si="75"/>
        <v>0</v>
      </c>
      <c r="K77" s="40"/>
      <c r="L77" s="22">
        <f>-(L131*G$37*F$9/F$7)/B$130</f>
        <v>-0.11407338874319693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10277.764165903707</v>
      </c>
      <c r="AB78" s="112"/>
      <c r="AC78" s="112">
        <f>IF(AA75&lt;0,0,AA75)</f>
        <v>15694.360448836309</v>
      </c>
      <c r="AD78" s="112"/>
      <c r="AE78" s="112">
        <f>AC75</f>
        <v>20749.605134425568</v>
      </c>
      <c r="AF78" s="112"/>
      <c r="AG78" s="112">
        <f>AE75</f>
        <v>25087.224988507445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15694.360448836309</v>
      </c>
      <c r="AB79" s="112"/>
      <c r="AC79" s="112">
        <f>AA79-AA74+AC65-AC70</f>
        <v>20952.551745661374</v>
      </c>
      <c r="AD79" s="112"/>
      <c r="AE79" s="112">
        <f>AC79-AC74+AE65-AE70</f>
        <v>26269.842861863239</v>
      </c>
      <c r="AF79" s="112"/>
      <c r="AG79" s="112">
        <f>AE79-AE74+AG65-AG70</f>
        <v>38551.647113781488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25222.651681256466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1</v>
      </c>
      <c r="I91" s="22">
        <f t="shared" ref="I91" si="82">(D91*H91)</f>
        <v>0.47746292828616516</v>
      </c>
      <c r="J91" s="24">
        <f>IF(I$32&lt;=1+I$131,I91,L91+J$33*(I91-L91))</f>
        <v>0.47746292828616516</v>
      </c>
      <c r="K91" s="22">
        <f t="shared" ref="K91" si="83">IF(B91="",0,B91)</f>
        <v>0.47746292828616516</v>
      </c>
      <c r="L91" s="22">
        <f t="shared" ref="L91" si="84">(K91*H91)</f>
        <v>0.47746292828616516</v>
      </c>
      <c r="M91" s="227">
        <f t="shared" si="80"/>
        <v>0.47746292828616516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1</v>
      </c>
      <c r="I92" s="22">
        <f t="shared" ref="I92:I118" si="88">(D92*H92)</f>
        <v>4.8350676282143304E-2</v>
      </c>
      <c r="J92" s="24">
        <f t="shared" ref="J92:J118" si="89">IF(I$32&lt;=1+I$131,I92,L92+J$33*(I92-L92))</f>
        <v>0.10954428503276288</v>
      </c>
      <c r="K92" s="22">
        <f t="shared" ref="K92:K118" si="90">IF(B92="",0,B92)</f>
        <v>0.10878902163482244</v>
      </c>
      <c r="L92" s="22">
        <f t="shared" ref="L92:L118" si="91">(K92*H92)</f>
        <v>0.10878902163482244</v>
      </c>
      <c r="M92" s="227">
        <f t="shared" ref="M92:M118" si="92">(J92)</f>
        <v>0.10954428503276288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</v>
      </c>
      <c r="I94" s="22">
        <f t="shared" si="88"/>
        <v>6.0196591971268419E-3</v>
      </c>
      <c r="J94" s="24">
        <f t="shared" si="89"/>
        <v>6.0196591971268419E-3</v>
      </c>
      <c r="K94" s="22">
        <f t="shared" si="90"/>
        <v>6.0196591971268419E-3</v>
      </c>
      <c r="L94" s="22">
        <f t="shared" si="91"/>
        <v>6.0196591971268419E-3</v>
      </c>
      <c r="M94" s="227">
        <f t="shared" si="92"/>
        <v>6.0196591971268419E-3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</v>
      </c>
      <c r="I96" s="22">
        <f t="shared" si="88"/>
        <v>5.366925067317907E-2</v>
      </c>
      <c r="J96" s="24">
        <f t="shared" si="89"/>
        <v>4.3388724403074987E-2</v>
      </c>
      <c r="K96" s="22">
        <f t="shared" si="90"/>
        <v>4.3515608653928978E-2</v>
      </c>
      <c r="L96" s="22">
        <f t="shared" si="91"/>
        <v>4.3515608653928978E-2</v>
      </c>
      <c r="M96" s="227">
        <f t="shared" si="92"/>
        <v>4.3388724403074987E-2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1.1259624010114001E-2</v>
      </c>
      <c r="K97" s="22">
        <f t="shared" si="90"/>
        <v>1.1120655544892961E-2</v>
      </c>
      <c r="L97" s="22">
        <f t="shared" si="91"/>
        <v>1.1120655544892961E-2</v>
      </c>
      <c r="M97" s="227">
        <f t="shared" si="92"/>
        <v>1.1259624010114001E-2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1.6106157823163072E-2</v>
      </c>
      <c r="K98" s="22">
        <f t="shared" si="90"/>
        <v>1.590737249682515E-2</v>
      </c>
      <c r="L98" s="22">
        <f t="shared" si="91"/>
        <v>1.590737249682515E-2</v>
      </c>
      <c r="M98" s="227">
        <f t="shared" si="92"/>
        <v>1.6106157823163072E-2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1.3707368360138784E-2</v>
      </c>
      <c r="K99" s="22">
        <f t="shared" si="90"/>
        <v>1.3538189359000126E-2</v>
      </c>
      <c r="L99" s="22">
        <f t="shared" si="91"/>
        <v>1.3538189359000126E-2</v>
      </c>
      <c r="M99" s="227">
        <f t="shared" si="92"/>
        <v>1.3707368360138784E-2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3.304454872533457E-3</v>
      </c>
      <c r="K100" s="22">
        <f t="shared" si="90"/>
        <v>3.2636706490446732E-3</v>
      </c>
      <c r="L100" s="22">
        <f t="shared" si="91"/>
        <v>3.2636706490446732E-3</v>
      </c>
      <c r="M100" s="227">
        <f t="shared" si="92"/>
        <v>3.304454872533457E-3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7.3432330500743483E-4</v>
      </c>
      <c r="K101" s="22">
        <f t="shared" si="90"/>
        <v>7.2526014423214958E-4</v>
      </c>
      <c r="L101" s="22">
        <f t="shared" si="91"/>
        <v>7.2526014423214958E-4</v>
      </c>
      <c r="M101" s="227">
        <f t="shared" si="92"/>
        <v>7.3432330500743483E-4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</v>
      </c>
      <c r="I102" s="22">
        <f t="shared" si="88"/>
        <v>1.1604162307714393E-3</v>
      </c>
      <c r="J102" s="24">
        <f t="shared" si="89"/>
        <v>1.8947395357788743E-3</v>
      </c>
      <c r="K102" s="22">
        <f t="shared" si="90"/>
        <v>1.8856763750035889E-3</v>
      </c>
      <c r="L102" s="22">
        <f t="shared" si="91"/>
        <v>1.8856763750035889E-3</v>
      </c>
      <c r="M102" s="227">
        <f t="shared" si="92"/>
        <v>1.8947395357788743E-3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</v>
      </c>
      <c r="I105" s="22">
        <f t="shared" si="88"/>
        <v>9.2833298461715147E-2</v>
      </c>
      <c r="J105" s="24">
        <f t="shared" si="89"/>
        <v>9.2833298461715147E-2</v>
      </c>
      <c r="K105" s="22">
        <f t="shared" si="90"/>
        <v>9.2833298461715147E-2</v>
      </c>
      <c r="L105" s="22">
        <f t="shared" si="91"/>
        <v>9.2833298461715147E-2</v>
      </c>
      <c r="M105" s="227">
        <f t="shared" si="92"/>
        <v>9.2833298461715147E-2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</v>
      </c>
      <c r="I107" s="22">
        <f t="shared" si="88"/>
        <v>5.3185743910357644E-2</v>
      </c>
      <c r="J107" s="24">
        <f t="shared" si="89"/>
        <v>5.3185743910357644E-2</v>
      </c>
      <c r="K107" s="22">
        <f t="shared" si="90"/>
        <v>5.3185743910357644E-2</v>
      </c>
      <c r="L107" s="22">
        <f t="shared" si="91"/>
        <v>5.3185743910357644E-2</v>
      </c>
      <c r="M107" s="227">
        <f t="shared" si="92"/>
        <v>5.3185743910357644E-2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1</v>
      </c>
      <c r="I110" s="22">
        <f t="shared" si="88"/>
        <v>6.7690946795000637E-2</v>
      </c>
      <c r="J110" s="24">
        <f t="shared" si="89"/>
        <v>6.7690946795000637E-2</v>
      </c>
      <c r="K110" s="22">
        <f t="shared" si="90"/>
        <v>6.7690946795000637E-2</v>
      </c>
      <c r="L110" s="22">
        <f t="shared" si="91"/>
        <v>6.7690946795000637E-2</v>
      </c>
      <c r="M110" s="227">
        <f t="shared" si="92"/>
        <v>6.7690946795000637E-2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</v>
      </c>
      <c r="I111" s="22">
        <f t="shared" si="88"/>
        <v>1.843176130551585</v>
      </c>
      <c r="J111" s="24">
        <f t="shared" si="89"/>
        <v>1.843176130551585</v>
      </c>
      <c r="K111" s="22">
        <f t="shared" si="90"/>
        <v>1.843176130551585</v>
      </c>
      <c r="L111" s="22">
        <f t="shared" si="91"/>
        <v>1.843176130551585</v>
      </c>
      <c r="M111" s="227">
        <f t="shared" si="92"/>
        <v>1.843176130551585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</v>
      </c>
      <c r="I112" s="22">
        <f t="shared" si="88"/>
        <v>0.53466177832794071</v>
      </c>
      <c r="J112" s="24">
        <f t="shared" si="89"/>
        <v>0.53466177832794071</v>
      </c>
      <c r="K112" s="22">
        <f t="shared" si="90"/>
        <v>0.53466177832794071</v>
      </c>
      <c r="L112" s="22">
        <f t="shared" si="91"/>
        <v>0.53466177832794071</v>
      </c>
      <c r="M112" s="227">
        <f t="shared" si="92"/>
        <v>0.53466177832794071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</v>
      </c>
      <c r="I115" s="22">
        <f t="shared" si="88"/>
        <v>2.0549037419910904E-2</v>
      </c>
      <c r="J115" s="24">
        <f t="shared" si="89"/>
        <v>2.0549037419910904E-2</v>
      </c>
      <c r="K115" s="22">
        <f t="shared" si="90"/>
        <v>2.0549037419910904E-2</v>
      </c>
      <c r="L115" s="22">
        <f t="shared" si="91"/>
        <v>2.0549037419910904E-2</v>
      </c>
      <c r="M115" s="227">
        <f t="shared" si="92"/>
        <v>2.0549037419910904E-2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3.2543873191985022</v>
      </c>
      <c r="J119" s="24">
        <f>SUM(J91:J118)</f>
        <v>3.3511466533549816</v>
      </c>
      <c r="K119" s="22">
        <f>SUM(K91:K118)</f>
        <v>3.3499524308701583</v>
      </c>
      <c r="L119" s="22">
        <f>SUM(L91:L118)</f>
        <v>3.3499524308701583</v>
      </c>
      <c r="M119" s="57">
        <f t="shared" si="80"/>
        <v>3.3511466533549816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1.0540460987110494</v>
      </c>
      <c r="J124" s="237">
        <f>IF(SUMPRODUCT($B$124:$B124,$H$124:$H124)&lt;J$119,($B124*$H124),J$119)</f>
        <v>1.0540460987110494</v>
      </c>
      <c r="K124" s="29">
        <f>(B124)</f>
        <v>1.0540460987110494</v>
      </c>
      <c r="L124" s="29">
        <f>IF(SUMPRODUCT($B$124:$B124,$H$124:$H124)&lt;L$119,($B124*$H124),L$119)</f>
        <v>1.0540460987110494</v>
      </c>
      <c r="M124" s="240">
        <f t="shared" si="93"/>
        <v>1.0540460987110494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1.0426501002402324</v>
      </c>
      <c r="J125" s="237">
        <f>IF(SUMPRODUCT($B$124:$B125,$H$124:$H125)&lt;J$119,($B125*$H125),IF(SUMPRODUCT($B$124:$B124,$H$124:$H124)&lt;J$119,J$119-SUMPRODUCT($B$124:$B124,$H$124:$H124),0))</f>
        <v>1.0426501002402324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1.0426501002402324</v>
      </c>
      <c r="M125" s="240">
        <f t="shared" si="93"/>
        <v>1.0426501002402324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0.92284538348677003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0.66050967432236352</v>
      </c>
      <c r="M126" s="240">
        <f t="shared" si="93"/>
        <v>0.92284538348677003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2.2003412204874531</v>
      </c>
      <c r="J128" s="228">
        <f>(J30)</f>
        <v>0.33160507091692959</v>
      </c>
      <c r="K128" s="29">
        <f>(B128)</f>
        <v>0.59274655759651318</v>
      </c>
      <c r="L128" s="29">
        <f>IF(L124=L119,0,(L119-L124)/(B119-B124)*K128)</f>
        <v>0.59274655759651318</v>
      </c>
      <c r="M128" s="240">
        <f t="shared" si="93"/>
        <v>0.33160507091692959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3.2543873191985022</v>
      </c>
      <c r="J130" s="228">
        <f>(J119)</f>
        <v>3.3511466533549816</v>
      </c>
      <c r="K130" s="29">
        <f>(B130)</f>
        <v>3.3499524308701583</v>
      </c>
      <c r="L130" s="29">
        <f>(L119)</f>
        <v>3.3499524308701583</v>
      </c>
      <c r="M130" s="240">
        <f t="shared" si="93"/>
        <v>3.3511466533549816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1.0426501002402326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0.38214042591786912</v>
      </c>
      <c r="M131" s="237">
        <f>IF(I131&lt;SUM(M126:M127),0,I131-(SUM(M126:M127)))</f>
        <v>0.1198047167534626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536" priority="116" operator="equal">
      <formula>16</formula>
    </cfRule>
    <cfRule type="cellIs" dxfId="535" priority="117" operator="equal">
      <formula>15</formula>
    </cfRule>
    <cfRule type="cellIs" dxfId="534" priority="118" operator="equal">
      <formula>14</formula>
    </cfRule>
    <cfRule type="cellIs" dxfId="533" priority="119" operator="equal">
      <formula>13</formula>
    </cfRule>
    <cfRule type="cellIs" dxfId="532" priority="120" operator="equal">
      <formula>12</formula>
    </cfRule>
    <cfRule type="cellIs" dxfId="531" priority="121" operator="equal">
      <formula>11</formula>
    </cfRule>
    <cfRule type="cellIs" dxfId="530" priority="122" operator="equal">
      <formula>10</formula>
    </cfRule>
    <cfRule type="cellIs" dxfId="529" priority="123" operator="equal">
      <formula>9</formula>
    </cfRule>
    <cfRule type="cellIs" dxfId="528" priority="124" operator="equal">
      <formula>8</formula>
    </cfRule>
    <cfRule type="cellIs" dxfId="527" priority="125" operator="equal">
      <formula>7</formula>
    </cfRule>
    <cfRule type="cellIs" dxfId="526" priority="126" operator="equal">
      <formula>6</formula>
    </cfRule>
    <cfRule type="cellIs" dxfId="525" priority="127" operator="equal">
      <formula>5</formula>
    </cfRule>
    <cfRule type="cellIs" dxfId="524" priority="128" operator="equal">
      <formula>4</formula>
    </cfRule>
    <cfRule type="cellIs" dxfId="523" priority="129" operator="equal">
      <formula>3</formula>
    </cfRule>
    <cfRule type="cellIs" dxfId="522" priority="130" operator="equal">
      <formula>2</formula>
    </cfRule>
    <cfRule type="cellIs" dxfId="521" priority="131" operator="equal">
      <formula>1</formula>
    </cfRule>
  </conditionalFormatting>
  <conditionalFormatting sqref="N116:N118">
    <cfRule type="cellIs" dxfId="504" priority="52" operator="equal">
      <formula>16</formula>
    </cfRule>
    <cfRule type="cellIs" dxfId="503" priority="53" operator="equal">
      <formula>15</formula>
    </cfRule>
    <cfRule type="cellIs" dxfId="502" priority="54" operator="equal">
      <formula>14</formula>
    </cfRule>
    <cfRule type="cellIs" dxfId="501" priority="55" operator="equal">
      <formula>13</formula>
    </cfRule>
    <cfRule type="cellIs" dxfId="500" priority="56" operator="equal">
      <formula>12</formula>
    </cfRule>
    <cfRule type="cellIs" dxfId="499" priority="57" operator="equal">
      <formula>11</formula>
    </cfRule>
    <cfRule type="cellIs" dxfId="498" priority="58" operator="equal">
      <formula>10</formula>
    </cfRule>
    <cfRule type="cellIs" dxfId="497" priority="59" operator="equal">
      <formula>9</formula>
    </cfRule>
    <cfRule type="cellIs" dxfId="496" priority="60" operator="equal">
      <formula>8</formula>
    </cfRule>
    <cfRule type="cellIs" dxfId="495" priority="61" operator="equal">
      <formula>7</formula>
    </cfRule>
    <cfRule type="cellIs" dxfId="494" priority="62" operator="equal">
      <formula>6</formula>
    </cfRule>
    <cfRule type="cellIs" dxfId="493" priority="63" operator="equal">
      <formula>5</formula>
    </cfRule>
    <cfRule type="cellIs" dxfId="492" priority="64" operator="equal">
      <formula>4</formula>
    </cfRule>
    <cfRule type="cellIs" dxfId="491" priority="65" operator="equal">
      <formula>3</formula>
    </cfRule>
    <cfRule type="cellIs" dxfId="490" priority="66" operator="equal">
      <formula>2</formula>
    </cfRule>
    <cfRule type="cellIs" dxfId="489" priority="67" operator="equal">
      <formula>1</formula>
    </cfRule>
  </conditionalFormatting>
  <conditionalFormatting sqref="R31:T31">
    <cfRule type="cellIs" dxfId="488" priority="51" operator="greaterThan">
      <formula>0</formula>
    </cfRule>
  </conditionalFormatting>
  <conditionalFormatting sqref="R32:T32">
    <cfRule type="cellIs" dxfId="487" priority="50" operator="greaterThan">
      <formula>0</formula>
    </cfRule>
  </conditionalFormatting>
  <conditionalFormatting sqref="R30:T30">
    <cfRule type="cellIs" dxfId="486" priority="49" operator="greaterThan">
      <formula>0</formula>
    </cfRule>
  </conditionalFormatting>
  <conditionalFormatting sqref="N113:N115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91:N104">
    <cfRule type="cellIs" dxfId="159" priority="17" operator="equal">
      <formula>16</formula>
    </cfRule>
    <cfRule type="cellIs" dxfId="158" priority="18" operator="equal">
      <formula>15</formula>
    </cfRule>
    <cfRule type="cellIs" dxfId="157" priority="19" operator="equal">
      <formula>14</formula>
    </cfRule>
    <cfRule type="cellIs" dxfId="156" priority="20" operator="equal">
      <formula>13</formula>
    </cfRule>
    <cfRule type="cellIs" dxfId="155" priority="21" operator="equal">
      <formula>12</formula>
    </cfRule>
    <cfRule type="cellIs" dxfId="154" priority="22" operator="equal">
      <formula>11</formula>
    </cfRule>
    <cfRule type="cellIs" dxfId="153" priority="23" operator="equal">
      <formula>10</formula>
    </cfRule>
    <cfRule type="cellIs" dxfId="152" priority="24" operator="equal">
      <formula>9</formula>
    </cfRule>
    <cfRule type="cellIs" dxfId="151" priority="25" operator="equal">
      <formula>8</formula>
    </cfRule>
    <cfRule type="cellIs" dxfId="150" priority="26" operator="equal">
      <formula>7</formula>
    </cfRule>
    <cfRule type="cellIs" dxfId="149" priority="27" operator="equal">
      <formula>6</formula>
    </cfRule>
    <cfRule type="cellIs" dxfId="148" priority="28" operator="equal">
      <formula>5</formula>
    </cfRule>
    <cfRule type="cellIs" dxfId="147" priority="29" operator="equal">
      <formula>4</formula>
    </cfRule>
    <cfRule type="cellIs" dxfId="146" priority="30" operator="equal">
      <formula>3</formula>
    </cfRule>
    <cfRule type="cellIs" dxfId="145" priority="31" operator="equal">
      <formula>2</formula>
    </cfRule>
    <cfRule type="cellIs" dxfId="144" priority="32" operator="equal">
      <formula>1</formula>
    </cfRule>
  </conditionalFormatting>
  <conditionalFormatting sqref="N105:N112">
    <cfRule type="cellIs" dxfId="127" priority="1" operator="equal">
      <formula>16</formula>
    </cfRule>
    <cfRule type="cellIs" dxfId="126" priority="2" operator="equal">
      <formula>15</formula>
    </cfRule>
    <cfRule type="cellIs" dxfId="125" priority="3" operator="equal">
      <formula>14</formula>
    </cfRule>
    <cfRule type="cellIs" dxfId="124" priority="4" operator="equal">
      <formula>13</formula>
    </cfRule>
    <cfRule type="cellIs" dxfId="123" priority="5" operator="equal">
      <formula>12</formula>
    </cfRule>
    <cfRule type="cellIs" dxfId="122" priority="6" operator="equal">
      <formula>11</formula>
    </cfRule>
    <cfRule type="cellIs" dxfId="121" priority="7" operator="equal">
      <formula>10</formula>
    </cfRule>
    <cfRule type="cellIs" dxfId="120" priority="8" operator="equal">
      <formula>9</formula>
    </cfRule>
    <cfRule type="cellIs" dxfId="119" priority="9" operator="equal">
      <formula>8</formula>
    </cfRule>
    <cfRule type="cellIs" dxfId="118" priority="10" operator="equal">
      <formula>7</formula>
    </cfRule>
    <cfRule type="cellIs" dxfId="117" priority="11" operator="equal">
      <formula>6</formula>
    </cfRule>
    <cfRule type="cellIs" dxfId="116" priority="12" operator="equal">
      <formula>5</formula>
    </cfRule>
    <cfRule type="cellIs" dxfId="115" priority="13" operator="equal">
      <formula>4</formula>
    </cfRule>
    <cfRule type="cellIs" dxfId="114" priority="14" operator="equal">
      <formula>3</formula>
    </cfRule>
    <cfRule type="cellIs" dxfId="113" priority="15" operator="equal">
      <formula>2</formula>
    </cfRule>
    <cfRule type="cellIs" dxfId="11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6.9722412382138402E-2</v>
      </c>
      <c r="J6" s="24">
        <f t="shared" ref="J6:J13" si="3">IF(I$32&lt;=1+I$131,I6,B6*H6+J$33*(I6-B6*H6))</f>
        <v>6.9722412382138402E-2</v>
      </c>
      <c r="K6" s="22">
        <f t="shared" ref="K6:K31" si="4">B6</f>
        <v>6.9722412382138402E-2</v>
      </c>
      <c r="L6" s="22">
        <f t="shared" ref="L6:L29" si="5">IF(K6="","",K6*H6)</f>
        <v>6.9722412382138402E-2</v>
      </c>
      <c r="M6" s="224">
        <f t="shared" ref="M6:M31" si="6">J6</f>
        <v>6.9722412382138402E-2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0.27888964952855361</v>
      </c>
      <c r="Z6" s="156">
        <f>Poor!Z6</f>
        <v>0.17</v>
      </c>
      <c r="AA6" s="121">
        <f>$M6*Z6*4</f>
        <v>4.7411240419854117E-2</v>
      </c>
      <c r="AB6" s="156">
        <f>Poor!AB6</f>
        <v>0.17</v>
      </c>
      <c r="AC6" s="121">
        <f t="shared" ref="AC6:AC29" si="7">$M6*AB6*4</f>
        <v>4.7411240419854117E-2</v>
      </c>
      <c r="AD6" s="156">
        <f>Poor!AD6</f>
        <v>0.33</v>
      </c>
      <c r="AE6" s="121">
        <f t="shared" ref="AE6:AE29" si="8">$M6*AD6*4</f>
        <v>9.20335843444227E-2</v>
      </c>
      <c r="AF6" s="122">
        <f>1-SUM(Z6,AB6,AD6)</f>
        <v>0.32999999999999996</v>
      </c>
      <c r="AG6" s="121">
        <f>$M6*AF6*4</f>
        <v>9.2033584344422673E-2</v>
      </c>
      <c r="AH6" s="123">
        <f>SUM(Z6,AB6,AD6,AF6)</f>
        <v>1</v>
      </c>
      <c r="AI6" s="183">
        <f>SUM(AA6,AC6,AE6,AG6)/4</f>
        <v>6.9722412382138402E-2</v>
      </c>
      <c r="AJ6" s="120">
        <f>(AA6+AC6)/2</f>
        <v>4.7411240419854117E-2</v>
      </c>
      <c r="AK6" s="119">
        <f>(AE6+AG6)/2</f>
        <v>9.2033584344422686E-2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4.3246282245152111E-2</v>
      </c>
      <c r="J7" s="24">
        <f t="shared" si="3"/>
        <v>4.3246282245152111E-2</v>
      </c>
      <c r="K7" s="22">
        <f t="shared" si="4"/>
        <v>4.3246282245152111E-2</v>
      </c>
      <c r="L7" s="22">
        <f t="shared" si="5"/>
        <v>4.3246282245152111E-2</v>
      </c>
      <c r="M7" s="224">
        <f t="shared" si="6"/>
        <v>4.3246282245152111E-2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2349.2729231101148</v>
      </c>
      <c r="S7" s="222">
        <f>IF($B$81=0,0,(SUMIF($N$6:$N$28,$U7,L$6:L$28)+SUMIF($N$91:$N$118,$U7,L$91:L$118))*$I$83*Poor!$B$81/$B$81)</f>
        <v>2349.2729231101148</v>
      </c>
      <c r="T7" s="222">
        <f>IF($B$81=0,0,(SUMIF($N$6:$N$28,$U7,M$6:M$28)+SUMIF($N$91:$N$118,$U7,M$91:M$118))*$I$83*Poor!$B$81/$B$81)</f>
        <v>2044.8819804398197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0.17298512898060844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0.17298512898060844</v>
      </c>
      <c r="AH7" s="123">
        <f t="shared" ref="AH7:AH30" si="12">SUM(Z7,AB7,AD7,AF7)</f>
        <v>1</v>
      </c>
      <c r="AI7" s="183">
        <f t="shared" ref="AI7:AI30" si="13">SUM(AA7,AC7,AE7,AG7)/4</f>
        <v>4.3246282245152111E-2</v>
      </c>
      <c r="AJ7" s="120">
        <f t="shared" ref="AJ7:AJ31" si="14">(AA7+AC7)/2</f>
        <v>0</v>
      </c>
      <c r="AK7" s="119">
        <f t="shared" ref="AK7:AK31" si="15">(AE7+AG7)/2</f>
        <v>8.6492564490304222E-2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8826.6666666666661</v>
      </c>
      <c r="S8" s="222">
        <f>IF($B$81=0,0,(SUMIF($N$6:$N$28,$U8,L$6:L$28)+SUMIF($N$91:$N$118,$U8,L$91:L$118))*$I$83*Poor!$B$81/$B$81)</f>
        <v>8826.6666666666661</v>
      </c>
      <c r="T8" s="222">
        <f>IF($B$81=0,0,(SUMIF($N$6:$N$28,$U8,M$6:M$28)+SUMIF($N$91:$N$118,$U8,M$91:M$118))*$I$83*Poor!$B$81/$B$81)</f>
        <v>8959.7785906486897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0.29831964952855361</v>
      </c>
      <c r="J9" s="24">
        <f t="shared" si="3"/>
        <v>4.6596453538510822E-2</v>
      </c>
      <c r="K9" s="22">
        <f t="shared" si="4"/>
        <v>6.1736835082725483E-2</v>
      </c>
      <c r="L9" s="22">
        <f t="shared" si="5"/>
        <v>6.1736835082725483E-2</v>
      </c>
      <c r="M9" s="224">
        <f t="shared" si="6"/>
        <v>4.6596453538510822E-2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1557.6299831957979</v>
      </c>
      <c r="S9" s="222">
        <f>IF($B$81=0,0,(SUMIF($N$6:$N$28,$U9,L$6:L$28)+SUMIF($N$91:$N$118,$U9,L$91:L$118))*$I$83*Poor!$B$81/$B$81)</f>
        <v>1557.6299831957979</v>
      </c>
      <c r="T9" s="222">
        <f>IF($B$81=0,0,(SUMIF($N$6:$N$28,$U9,M$6:M$28)+SUMIF($N$91:$N$118,$U9,M$91:M$118))*$I$83*Poor!$B$81/$B$81)</f>
        <v>1557.6299831957979</v>
      </c>
      <c r="U9" s="223">
        <v>3</v>
      </c>
      <c r="V9" s="56"/>
      <c r="W9" s="115"/>
      <c r="X9" s="118">
        <f>Poor!X9</f>
        <v>1</v>
      </c>
      <c r="Y9" s="183">
        <f t="shared" si="9"/>
        <v>0.18638581415404329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0.18638581415404329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4.6596453538510822E-2</v>
      </c>
      <c r="AJ9" s="120">
        <f t="shared" si="14"/>
        <v>9.3192907077021644E-2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2.2479582240082001E-2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2.2479582240082001E-2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8.9918328960328003E-2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8.9918328960328003E-2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2.2479582240082001E-2</v>
      </c>
      <c r="AJ10" s="120">
        <f t="shared" si="14"/>
        <v>4.4959164480164002E-2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3.3155269143022074E-2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3.3155269143022074E-2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17714.285714285714</v>
      </c>
      <c r="S11" s="222">
        <f>IF($B$81=0,0,(SUMIF($N$6:$N$28,$U11,L$6:L$28)+SUMIF($N$91:$N$118,$U11,L$91:L$118))*$I$83*Poor!$B$81/$B$81)</f>
        <v>17714.285714285714</v>
      </c>
      <c r="T11" s="222">
        <f>IF($B$81=0,0,(SUMIF($N$6:$N$28,$U11,M$6:M$28)+SUMIF($N$91:$N$118,$U11,M$91:M$118))*$I$83*Poor!$B$81/$B$81)</f>
        <v>17685.030346377578</v>
      </c>
      <c r="U11" s="223">
        <v>5</v>
      </c>
      <c r="V11" s="56"/>
      <c r="W11" s="115"/>
      <c r="X11" s="118">
        <f>Poor!X11</f>
        <v>1</v>
      </c>
      <c r="Y11" s="183">
        <f t="shared" si="9"/>
        <v>0.1326210765720883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0.1326210765720883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3.3155269143022074E-2</v>
      </c>
      <c r="AJ11" s="120">
        <f t="shared" si="14"/>
        <v>6.6310538286044149E-2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3.2658918137476933E-3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3.2658918137476933E-3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69.17381228253457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68.067098431320673</v>
      </c>
      <c r="U12" s="223">
        <v>6</v>
      </c>
      <c r="V12" s="56"/>
      <c r="W12" s="117"/>
      <c r="X12" s="118"/>
      <c r="Y12" s="183">
        <f t="shared" si="9"/>
        <v>1.3063567254990773E-2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8.7525900608438189E-3</v>
      </c>
      <c r="AF12" s="122">
        <f>1-SUM(Z12,AB12,AD12)</f>
        <v>0.32999999999999996</v>
      </c>
      <c r="AG12" s="121">
        <f>$M12*AF12*4</f>
        <v>4.3109771941469543E-3</v>
      </c>
      <c r="AH12" s="123">
        <f t="shared" si="12"/>
        <v>1</v>
      </c>
      <c r="AI12" s="183">
        <f t="shared" si="13"/>
        <v>3.2658918137476933E-3</v>
      </c>
      <c r="AJ12" s="120">
        <f t="shared" si="14"/>
        <v>0</v>
      </c>
      <c r="AK12" s="119">
        <f t="shared" si="15"/>
        <v>6.5317836274953866E-3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48457.142857142855</v>
      </c>
      <c r="S13" s="222">
        <f>IF($B$81=0,0,(SUMIF($N$6:$N$28,$U13,L$6:L$28)+SUMIF($N$91:$N$118,$U13,L$91:L$118))*$I$83*Poor!$B$81/$B$81)</f>
        <v>48457.142857142855</v>
      </c>
      <c r="T13" s="222">
        <f>IF($B$81=0,0,(SUMIF($N$6:$N$28,$U13,M$6:M$28)+SUMIF($N$91:$N$118,$U13,M$91:M$118))*$I$83*Poor!$B$81/$B$81)</f>
        <v>48457.142857142855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22925.714285714286</v>
      </c>
      <c r="S14" s="222">
        <f>IF($B$81=0,0,(SUMIF($N$6:$N$28,$U14,L$6:L$28)+SUMIF($N$91:$N$118,$U14,L$91:L$118))*$I$83*Poor!$B$81/$B$81)</f>
        <v>22925.714285714286</v>
      </c>
      <c r="T14" s="222">
        <f>IF($B$81=0,0,(SUMIF($N$6:$N$28,$U14,M$6:M$28)+SUMIF($N$91:$N$118,$U14,M$91:M$118))*$I$83*Poor!$B$81/$B$81)</f>
        <v>22925.714285714286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952.38095238095241</v>
      </c>
      <c r="S15" s="222">
        <f>IF($B$81=0,0,(SUMIF($N$6:$N$28,$U15,L$6:L$28)+SUMIF($N$91:$N$118,$U15,L$91:L$118))*$I$83*Poor!$B$81/$B$81)</f>
        <v>952.38095238095241</v>
      </c>
      <c r="T15" s="222">
        <f>IF($B$81=0,0,(SUMIF($N$6:$N$28,$U15,M$6:M$28)+SUMIF($N$91:$N$118,$U15,M$91:M$118))*$I$83*Poor!$B$81/$B$81)</f>
        <v>952.38095238095241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7.6666131502616008E-4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7.6666131502616008E-4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3.0666452601046403E-3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3.0666452601046403E-3</v>
      </c>
      <c r="AH16" s="123">
        <f t="shared" si="12"/>
        <v>1</v>
      </c>
      <c r="AI16" s="183">
        <f t="shared" si="13"/>
        <v>7.6666131502616008E-4</v>
      </c>
      <c r="AJ16" s="120">
        <f t="shared" si="14"/>
        <v>0</v>
      </c>
      <c r="AK16" s="119">
        <f t="shared" si="15"/>
        <v>1.5333226300523202E-3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3.7015062377074078E-3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3.7015062377074078E-3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1.4806024950829631E-2</v>
      </c>
      <c r="Z17" s="156">
        <f>Poor!Z17</f>
        <v>0.29409999999999997</v>
      </c>
      <c r="AA17" s="121">
        <f t="shared" si="16"/>
        <v>4.3544519380389942E-3</v>
      </c>
      <c r="AB17" s="156">
        <f>Poor!AB17</f>
        <v>0.17649999999999999</v>
      </c>
      <c r="AC17" s="121">
        <f t="shared" si="7"/>
        <v>2.6132634038214296E-3</v>
      </c>
      <c r="AD17" s="156">
        <f>Poor!AD17</f>
        <v>0.23530000000000001</v>
      </c>
      <c r="AE17" s="121">
        <f t="shared" si="8"/>
        <v>3.4838576709302124E-3</v>
      </c>
      <c r="AF17" s="122">
        <f t="shared" si="10"/>
        <v>0.29410000000000003</v>
      </c>
      <c r="AG17" s="121">
        <f t="shared" si="11"/>
        <v>4.3544519380389951E-3</v>
      </c>
      <c r="AH17" s="123">
        <f t="shared" si="12"/>
        <v>1</v>
      </c>
      <c r="AI17" s="183">
        <f t="shared" si="13"/>
        <v>3.7015062377074078E-3</v>
      </c>
      <c r="AJ17" s="120">
        <f t="shared" si="14"/>
        <v>3.4838576709302119E-3</v>
      </c>
      <c r="AK17" s="119">
        <f t="shared" si="15"/>
        <v>3.9191548044846033E-3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1875.2040370549289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4.415992446011029E-3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4.415992446011029E-3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7593.142857142856</v>
      </c>
      <c r="S20" s="222">
        <f>IF($B$81=0,0,(SUMIF($N$6:$N$28,$U20,L$6:L$28)+SUMIF($N$91:$N$118,$U20,L$91:L$118))*$I$83*Poor!$B$81/$B$81)</f>
        <v>7593.142857142856</v>
      </c>
      <c r="T20" s="222">
        <f>IF($B$81=0,0,(SUMIF($N$6:$N$28,$U20,M$6:M$28)+SUMIF($N$91:$N$118,$U20,M$91:M$118))*$I$83*Poor!$B$81/$B$81)</f>
        <v>7593.142857142856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4.9366353625763561E-3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4.9366353625763561E-3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5085.7142857142853</v>
      </c>
      <c r="S21" s="222">
        <f>IF($B$81=0,0,(SUMIF($N$6:$N$28,$U21,L$6:L$28)+SUMIF($N$91:$N$118,$U21,L$91:L$118))*$I$83*Poor!$B$81/$B$81)</f>
        <v>5085.7142857142853</v>
      </c>
      <c r="T21" s="222">
        <f>IF($B$81=0,0,(SUMIF($N$6:$N$28,$U21,M$6:M$28)+SUMIF($N$91:$N$118,$U21,M$91:M$118))*$I$83*Poor!$B$81/$B$81)</f>
        <v>5085.7142857142853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117406.32837469099</v>
      </c>
      <c r="S23" s="179">
        <f>SUM(S7:S22)</f>
        <v>117406.32837469099</v>
      </c>
      <c r="T23" s="179">
        <f>SUM(T7:T22)</f>
        <v>117204.68727424336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25222.651681256481</v>
      </c>
      <c r="S24" s="41">
        <f>IF($B$81=0,0,(SUM(($B$70*$H$70))+((1-$D$29)*$I$83))*Poor!$B$81/$B$81)</f>
        <v>25222.651681256481</v>
      </c>
      <c r="T24" s="41">
        <f>IF($B$81=0,0,(SUM(($B$70*$H$70))+((1-$D$29)*$I$83))*Poor!$B$81/$B$81)</f>
        <v>25222.651681256481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39598.873903478685</v>
      </c>
      <c r="S25" s="41">
        <f>IF($B$81=0,0,(SUM(($B$70*$H$70),($B$71*$H$71))+((1-$D$29)*$I$83))*Poor!$B$81/$B$81)</f>
        <v>39598.873903478685</v>
      </c>
      <c r="T25" s="41">
        <f>IF($B$81=0,0,(SUM(($B$70*$H$70),($B$71*$H$71))+((1-$D$29)*$I$83))*Poor!$B$81/$B$81)</f>
        <v>39598.873903478685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66186.873903478685</v>
      </c>
      <c r="S26" s="41">
        <f>IF($B$81=0,0,(SUM(($B$70*$H$70),($B$71*$H$71),($B$72*$H$72))+((1-$D$29)*$I$83))*Poor!$B$81/$B$81)</f>
        <v>66186.873903478685</v>
      </c>
      <c r="T26" s="41">
        <f>IF($B$81=0,0,(SUM(($B$70*$H$70),($B$71*$H$71),($B$72*$H$72))+((1-$D$29)*$I$83))*Poor!$B$81/$B$81)</f>
        <v>66186.873903478685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5.4390740258758466E-2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5.4390740258758466E-2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0.21756296103503386</v>
      </c>
      <c r="Z27" s="156">
        <f>Poor!Z27</f>
        <v>0.25</v>
      </c>
      <c r="AA27" s="121">
        <f t="shared" si="16"/>
        <v>5.4390740258758466E-2</v>
      </c>
      <c r="AB27" s="156">
        <f>Poor!AB27</f>
        <v>0.25</v>
      </c>
      <c r="AC27" s="121">
        <f t="shared" si="7"/>
        <v>5.4390740258758466E-2</v>
      </c>
      <c r="AD27" s="156">
        <f>Poor!AD27</f>
        <v>0.25</v>
      </c>
      <c r="AE27" s="121">
        <f t="shared" si="8"/>
        <v>5.4390740258758466E-2</v>
      </c>
      <c r="AF27" s="122">
        <f t="shared" si="10"/>
        <v>0.25</v>
      </c>
      <c r="AG27" s="121">
        <f t="shared" si="11"/>
        <v>5.4390740258758466E-2</v>
      </c>
      <c r="AH27" s="123">
        <f t="shared" si="12"/>
        <v>1</v>
      </c>
      <c r="AI27" s="183">
        <f t="shared" si="13"/>
        <v>5.4390740258758466E-2</v>
      </c>
      <c r="AJ27" s="120">
        <f t="shared" si="14"/>
        <v>5.4390740258758466E-2</v>
      </c>
      <c r="AK27" s="119">
        <f t="shared" si="15"/>
        <v>5.4390740258758466E-2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0.26035931281724956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0.26035931281724956</v>
      </c>
      <c r="N29" s="229"/>
      <c r="P29" s="22"/>
      <c r="V29" s="56"/>
      <c r="W29" s="110"/>
      <c r="X29" s="118"/>
      <c r="Y29" s="183">
        <f t="shared" si="9"/>
        <v>1.0414372512689982</v>
      </c>
      <c r="Z29" s="156">
        <f>Poor!Z29</f>
        <v>0.25</v>
      </c>
      <c r="AA29" s="121">
        <f t="shared" si="16"/>
        <v>0.26035931281724956</v>
      </c>
      <c r="AB29" s="156">
        <f>Poor!AB29</f>
        <v>0.25</v>
      </c>
      <c r="AC29" s="121">
        <f t="shared" si="7"/>
        <v>0.26035931281724956</v>
      </c>
      <c r="AD29" s="156">
        <f>Poor!AD29</f>
        <v>0.25</v>
      </c>
      <c r="AE29" s="121">
        <f t="shared" si="8"/>
        <v>0.26035931281724956</v>
      </c>
      <c r="AF29" s="122">
        <f t="shared" si="10"/>
        <v>0.25</v>
      </c>
      <c r="AG29" s="121">
        <f t="shared" si="11"/>
        <v>0.26035931281724956</v>
      </c>
      <c r="AH29" s="123">
        <f t="shared" si="12"/>
        <v>1</v>
      </c>
      <c r="AI29" s="183">
        <f t="shared" si="13"/>
        <v>0.26035931281724956</v>
      </c>
      <c r="AJ29" s="120">
        <f t="shared" si="14"/>
        <v>0.26035931281724956</v>
      </c>
      <c r="AK29" s="119">
        <f t="shared" si="15"/>
        <v>0.26035931281724956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6.9188975333407541</v>
      </c>
      <c r="J30" s="231">
        <f>IF(I$32&lt;=1,I30,1-SUM(J6:J29))</f>
        <v>0.28303640188905765</v>
      </c>
      <c r="K30" s="22">
        <f t="shared" si="4"/>
        <v>0.63059345561288027</v>
      </c>
      <c r="L30" s="22">
        <f>IF(L124=L119,0,IF(K30="",0,(L119-L124)/(B119-B124)*K30))</f>
        <v>0.63059345561288027</v>
      </c>
      <c r="M30" s="175">
        <f t="shared" si="6"/>
        <v>0.28303640188905765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1.1321456075562306</v>
      </c>
      <c r="Z30" s="122">
        <f>IF($Y30=0,0,AA30/($Y$30))</f>
        <v>3.0623758337410548E-2</v>
      </c>
      <c r="AA30" s="187">
        <f>IF(AA79*4/$I$84+SUM(AA6:AA29)&lt;1,AA79*4/$I$84,1-SUM(AA6:AA29))</f>
        <v>3.467055348856285E-2</v>
      </c>
      <c r="AB30" s="122">
        <f>IF($Y30=0,0,AC30/($Y$30))</f>
        <v>0.37746591248558764</v>
      </c>
      <c r="AC30" s="187">
        <f>IF(AC79*4/$I$84+SUM(AC6:AC29)&lt;1,AC79*4/$I$84,1-SUM(AC6:AC29))</f>
        <v>0.42734637482276261</v>
      </c>
      <c r="AD30" s="122">
        <f>IF($Y30=0,0,AE30/($Y$30))</f>
        <v>0.39304029167271026</v>
      </c>
      <c r="AE30" s="187">
        <f>IF(AE79*4/$I$84+SUM(AE6:AE29)&lt;1,AE79*4/$I$84,1-SUM(AE6:AE29))</f>
        <v>0.44497883980987862</v>
      </c>
      <c r="AF30" s="122">
        <f>IF($Y30=0,0,AG30/($Y$30))</f>
        <v>0.24069172935886632</v>
      </c>
      <c r="AG30" s="187">
        <f>IF(AG79*4/$I$84+SUM(AG6:AG29)&lt;1,AG79*4/$I$84,1-SUM(AG6:AG29))</f>
        <v>0.27249808416875354</v>
      </c>
      <c r="AH30" s="123">
        <f t="shared" si="12"/>
        <v>1.0418216918545748</v>
      </c>
      <c r="AI30" s="183">
        <f t="shared" si="13"/>
        <v>0.29487346307248941</v>
      </c>
      <c r="AJ30" s="120">
        <f t="shared" si="14"/>
        <v>0.23100846415566273</v>
      </c>
      <c r="AK30" s="119">
        <f t="shared" si="15"/>
        <v>0.35873846198931608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-0.36430021441722849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7.9142320502037036</v>
      </c>
      <c r="J32" s="17"/>
      <c r="L32" s="22">
        <f>SUM(L6:L30)</f>
        <v>1.3643002144172285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3.952651755266273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-6.3996117299050276E-2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10666.666666666666</v>
      </c>
      <c r="J37" s="38">
        <f>J91*I$83</f>
        <v>12085.328156398733</v>
      </c>
      <c r="K37" s="40">
        <f>(B37/B$65)</f>
        <v>0.12293738389247078</v>
      </c>
      <c r="L37" s="22">
        <f t="shared" ref="L37" si="28">(K37*H37)</f>
        <v>0.12293738389247078</v>
      </c>
      <c r="M37" s="24">
        <f>J37/B$65</f>
        <v>0.1238115522524731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12085.328156398733</v>
      </c>
      <c r="AH37" s="123">
        <f>SUM(Z37,AB37,AD37,AF37)</f>
        <v>1</v>
      </c>
      <c r="AI37" s="112">
        <f>SUM(AA37,AC37,AE37,AG37)</f>
        <v>12085.328156398733</v>
      </c>
      <c r="AJ37" s="148">
        <f>(AA37+AC37)</f>
        <v>0</v>
      </c>
      <c r="AK37" s="147">
        <f>(AE37+AG37)</f>
        <v>12085.328156398733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4233.333333333333</v>
      </c>
      <c r="J38" s="38">
        <f t="shared" ref="J38:J64" si="32">J92*I$83</f>
        <v>2389.073396681646</v>
      </c>
      <c r="K38" s="40">
        <f t="shared" ref="K38:K64" si="33">(B38/B$65)</f>
        <v>2.5611954977598078E-2</v>
      </c>
      <c r="L38" s="22">
        <f t="shared" ref="L38:L64" si="34">(K38*H38)</f>
        <v>2.5611954977598078E-2</v>
      </c>
      <c r="M38" s="24">
        <f t="shared" ref="M38:M64" si="35">J38/B$65</f>
        <v>2.4475536109595054E-2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2389.073396681646</v>
      </c>
      <c r="AH38" s="123">
        <f t="shared" ref="AH38:AI58" si="37">SUM(Z38,AB38,AD38,AF38)</f>
        <v>1</v>
      </c>
      <c r="AI38" s="112">
        <f t="shared" si="37"/>
        <v>2389.073396681646</v>
      </c>
      <c r="AJ38" s="148">
        <f t="shared" ref="AJ38:AJ64" si="38">(AA38+AC38)</f>
        <v>0</v>
      </c>
      <c r="AK38" s="147">
        <f t="shared" ref="AK38:AK64" si="39">(AE38+AG38)</f>
        <v>2389.073396681646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533.33333333333337</v>
      </c>
      <c r="J39" s="38">
        <f t="shared" si="32"/>
        <v>533.33333333333337</v>
      </c>
      <c r="K39" s="40">
        <f t="shared" si="33"/>
        <v>5.463883728554257E-3</v>
      </c>
      <c r="L39" s="22">
        <f t="shared" si="34"/>
        <v>5.463883728554257E-3</v>
      </c>
      <c r="M39" s="24">
        <f t="shared" si="35"/>
        <v>5.463883728554257E-3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533.33333333333337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533.33333333333337</v>
      </c>
      <c r="AJ39" s="148">
        <f t="shared" si="38"/>
        <v>533.33333333333337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466.66666666666669</v>
      </c>
      <c r="J40" s="38">
        <f t="shared" si="32"/>
        <v>466.66666666666674</v>
      </c>
      <c r="K40" s="40">
        <f t="shared" si="33"/>
        <v>4.7808982624849752E-3</v>
      </c>
      <c r="L40" s="22">
        <f t="shared" si="34"/>
        <v>4.7808982624849752E-3</v>
      </c>
      <c r="M40" s="24">
        <f t="shared" si="35"/>
        <v>4.7808982624849752E-3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466.66666666666674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466.66666666666674</v>
      </c>
      <c r="AJ40" s="148">
        <f t="shared" si="38"/>
        <v>466.66666666666674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975.329774190796</v>
      </c>
      <c r="K41" s="40">
        <f t="shared" si="33"/>
        <v>9.3910501584526292E-3</v>
      </c>
      <c r="L41" s="22">
        <f t="shared" si="34"/>
        <v>9.3910501584526292E-3</v>
      </c>
      <c r="M41" s="24">
        <f t="shared" si="35"/>
        <v>9.9920409059542272E-3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975.329774190796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975.329774190796</v>
      </c>
      <c r="AJ41" s="148">
        <f t="shared" si="38"/>
        <v>975.329774190796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5903.3333333333339</v>
      </c>
      <c r="J42" s="38">
        <f t="shared" si="32"/>
        <v>5811.1203365007486</v>
      </c>
      <c r="K42" s="40">
        <f t="shared" si="33"/>
        <v>5.9590481914544864E-2</v>
      </c>
      <c r="L42" s="22">
        <f t="shared" si="34"/>
        <v>5.9590481914544864E-2</v>
      </c>
      <c r="M42" s="24">
        <f t="shared" si="35"/>
        <v>5.9533660971144708E-2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1452.7800841251872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2905.5601682503743</v>
      </c>
      <c r="AF42" s="122">
        <f t="shared" si="29"/>
        <v>0.25</v>
      </c>
      <c r="AG42" s="147">
        <f t="shared" si="36"/>
        <v>1452.7800841251872</v>
      </c>
      <c r="AH42" s="123">
        <f t="shared" si="37"/>
        <v>1</v>
      </c>
      <c r="AI42" s="112">
        <f t="shared" si="37"/>
        <v>5811.1203365007486</v>
      </c>
      <c r="AJ42" s="148">
        <f t="shared" si="38"/>
        <v>1452.7800841251872</v>
      </c>
      <c r="AK42" s="147">
        <f t="shared" si="39"/>
        <v>4358.3402523755612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886.66343108254193</v>
      </c>
      <c r="K43" s="40">
        <f t="shared" si="33"/>
        <v>8.5373183258660272E-3</v>
      </c>
      <c r="L43" s="22">
        <f t="shared" si="34"/>
        <v>8.5373183258660272E-3</v>
      </c>
      <c r="M43" s="24">
        <f t="shared" si="35"/>
        <v>9.0836735508674805E-3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221.66585777063548</v>
      </c>
      <c r="AB43" s="156">
        <f>Poor!AB43</f>
        <v>0.25</v>
      </c>
      <c r="AC43" s="147">
        <f t="shared" si="41"/>
        <v>221.66585777063548</v>
      </c>
      <c r="AD43" s="156">
        <f>Poor!AD43</f>
        <v>0.25</v>
      </c>
      <c r="AE43" s="147">
        <f t="shared" si="42"/>
        <v>221.66585777063548</v>
      </c>
      <c r="AF43" s="122">
        <f t="shared" si="29"/>
        <v>0.25</v>
      </c>
      <c r="AG43" s="147">
        <f t="shared" si="36"/>
        <v>221.66585777063548</v>
      </c>
      <c r="AH43" s="123">
        <f t="shared" si="37"/>
        <v>1</v>
      </c>
      <c r="AI43" s="112">
        <f t="shared" si="37"/>
        <v>886.66343108254193</v>
      </c>
      <c r="AJ43" s="148">
        <f t="shared" si="38"/>
        <v>443.33171554127097</v>
      </c>
      <c r="AK43" s="147">
        <f t="shared" si="39"/>
        <v>443.33171554127097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99.306304281244692</v>
      </c>
      <c r="K44" s="40">
        <f t="shared" si="33"/>
        <v>9.5617965249699495E-4</v>
      </c>
      <c r="L44" s="22">
        <f t="shared" si="34"/>
        <v>9.5617965249699495E-4</v>
      </c>
      <c r="M44" s="24">
        <f t="shared" si="35"/>
        <v>1.0173714376971578E-3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24.826576070311173</v>
      </c>
      <c r="AB44" s="156">
        <f>Poor!AB44</f>
        <v>0.25</v>
      </c>
      <c r="AC44" s="147">
        <f t="shared" si="41"/>
        <v>24.826576070311173</v>
      </c>
      <c r="AD44" s="156">
        <f>Poor!AD44</f>
        <v>0.25</v>
      </c>
      <c r="AE44" s="147">
        <f t="shared" si="42"/>
        <v>24.826576070311173</v>
      </c>
      <c r="AF44" s="122">
        <f t="shared" si="29"/>
        <v>0.25</v>
      </c>
      <c r="AG44" s="147">
        <f t="shared" si="36"/>
        <v>24.826576070311173</v>
      </c>
      <c r="AH44" s="123">
        <f t="shared" si="37"/>
        <v>1</v>
      </c>
      <c r="AI44" s="112">
        <f t="shared" si="37"/>
        <v>99.306304281244692</v>
      </c>
      <c r="AJ44" s="148">
        <f t="shared" si="38"/>
        <v>49.653152140622346</v>
      </c>
      <c r="AK44" s="147">
        <f t="shared" si="39"/>
        <v>49.653152140622346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30.146556656806428</v>
      </c>
      <c r="K46" s="40">
        <f t="shared" si="33"/>
        <v>2.9026882307944487E-4</v>
      </c>
      <c r="L46" s="22">
        <f t="shared" si="34"/>
        <v>2.9026882307944487E-4</v>
      </c>
      <c r="M46" s="24">
        <f t="shared" si="35"/>
        <v>3.0884490072949437E-4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7.5366391642016071</v>
      </c>
      <c r="AB46" s="156">
        <f>Poor!AB46</f>
        <v>0.25</v>
      </c>
      <c r="AC46" s="147">
        <f t="shared" si="41"/>
        <v>7.5366391642016071</v>
      </c>
      <c r="AD46" s="156">
        <f>Poor!AD46</f>
        <v>0.25</v>
      </c>
      <c r="AE46" s="147">
        <f t="shared" si="42"/>
        <v>7.5366391642016071</v>
      </c>
      <c r="AF46" s="122">
        <f t="shared" si="29"/>
        <v>0.25</v>
      </c>
      <c r="AG46" s="147">
        <f t="shared" si="36"/>
        <v>7.5366391642016071</v>
      </c>
      <c r="AH46" s="123">
        <f t="shared" si="37"/>
        <v>1</v>
      </c>
      <c r="AI46" s="112">
        <f t="shared" si="37"/>
        <v>30.146556656806428</v>
      </c>
      <c r="AJ46" s="148">
        <f t="shared" si="38"/>
        <v>15.073278328403214</v>
      </c>
      <c r="AK46" s="147">
        <f t="shared" si="39"/>
        <v>15.073278328403214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8.86663431082542</v>
      </c>
      <c r="K48" s="40">
        <f t="shared" si="33"/>
        <v>8.5373183258660265E-5</v>
      </c>
      <c r="L48" s="22">
        <f t="shared" si="34"/>
        <v>8.5373183258660265E-5</v>
      </c>
      <c r="M48" s="24">
        <f t="shared" si="35"/>
        <v>9.0836735508674808E-5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2.216658577706355</v>
      </c>
      <c r="AB48" s="156">
        <f>Poor!AB48</f>
        <v>0.25</v>
      </c>
      <c r="AC48" s="147">
        <f t="shared" si="41"/>
        <v>2.216658577706355</v>
      </c>
      <c r="AD48" s="156">
        <f>Poor!AD48</f>
        <v>0.25</v>
      </c>
      <c r="AE48" s="147">
        <f t="shared" si="42"/>
        <v>2.216658577706355</v>
      </c>
      <c r="AF48" s="122">
        <f t="shared" si="29"/>
        <v>0.25</v>
      </c>
      <c r="AG48" s="147">
        <f t="shared" si="36"/>
        <v>2.216658577706355</v>
      </c>
      <c r="AH48" s="123">
        <f t="shared" si="37"/>
        <v>1</v>
      </c>
      <c r="AI48" s="112">
        <f t="shared" si="37"/>
        <v>8.86663431082542</v>
      </c>
      <c r="AJ48" s="148">
        <f t="shared" si="38"/>
        <v>4.43331715541271</v>
      </c>
      <c r="AK48" s="147">
        <f t="shared" si="39"/>
        <v>4.43331715541271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28.373229794641343</v>
      </c>
      <c r="K49" s="40">
        <f t="shared" si="33"/>
        <v>2.7319418642771288E-4</v>
      </c>
      <c r="L49" s="22">
        <f t="shared" si="34"/>
        <v>2.7319418642771288E-4</v>
      </c>
      <c r="M49" s="24">
        <f t="shared" si="35"/>
        <v>2.906775536277594E-4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7.0933074486603358</v>
      </c>
      <c r="AB49" s="156">
        <f>Poor!AB49</f>
        <v>0.25</v>
      </c>
      <c r="AC49" s="147">
        <f t="shared" si="41"/>
        <v>7.0933074486603358</v>
      </c>
      <c r="AD49" s="156">
        <f>Poor!AD49</f>
        <v>0.25</v>
      </c>
      <c r="AE49" s="147">
        <f t="shared" si="42"/>
        <v>7.0933074486603358</v>
      </c>
      <c r="AF49" s="122">
        <f t="shared" si="29"/>
        <v>0.25</v>
      </c>
      <c r="AG49" s="147">
        <f t="shared" si="36"/>
        <v>7.0933074486603358</v>
      </c>
      <c r="AH49" s="123">
        <f t="shared" si="37"/>
        <v>1</v>
      </c>
      <c r="AI49" s="112">
        <f t="shared" si="37"/>
        <v>28.373229794641343</v>
      </c>
      <c r="AJ49" s="148">
        <f t="shared" si="38"/>
        <v>14.186614897320672</v>
      </c>
      <c r="AK49" s="147">
        <f t="shared" si="39"/>
        <v>14.186614897320672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36000</v>
      </c>
      <c r="J52" s="38">
        <f t="shared" si="32"/>
        <v>36000</v>
      </c>
      <c r="K52" s="40">
        <f t="shared" si="33"/>
        <v>0.36881215167741233</v>
      </c>
      <c r="L52" s="22">
        <f t="shared" si="34"/>
        <v>0.36881215167741233</v>
      </c>
      <c r="M52" s="24">
        <f t="shared" si="35"/>
        <v>0.36881215167741233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9000</v>
      </c>
      <c r="AB52" s="156">
        <f>Poor!AB57</f>
        <v>0.25</v>
      </c>
      <c r="AC52" s="147">
        <f t="shared" si="41"/>
        <v>9000</v>
      </c>
      <c r="AD52" s="156">
        <f>Poor!AD57</f>
        <v>0.25</v>
      </c>
      <c r="AE52" s="147">
        <f t="shared" si="42"/>
        <v>9000</v>
      </c>
      <c r="AF52" s="122">
        <f t="shared" si="29"/>
        <v>0.25</v>
      </c>
      <c r="AG52" s="147">
        <f t="shared" si="36"/>
        <v>9000</v>
      </c>
      <c r="AH52" s="123">
        <f t="shared" si="37"/>
        <v>1</v>
      </c>
      <c r="AI52" s="112">
        <f t="shared" si="37"/>
        <v>36000</v>
      </c>
      <c r="AJ52" s="148">
        <f t="shared" si="38"/>
        <v>18000</v>
      </c>
      <c r="AK52" s="147">
        <f t="shared" si="39"/>
        <v>18000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6400</v>
      </c>
      <c r="J53" s="38">
        <f t="shared" si="32"/>
        <v>6399.9999999999991</v>
      </c>
      <c r="K53" s="40">
        <f t="shared" si="33"/>
        <v>6.556660474265108E-2</v>
      </c>
      <c r="L53" s="22">
        <f t="shared" si="34"/>
        <v>6.556660474265108E-2</v>
      </c>
      <c r="M53" s="24">
        <f t="shared" si="35"/>
        <v>6.556660474265108E-2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14720</v>
      </c>
      <c r="J54" s="38">
        <f t="shared" si="32"/>
        <v>14720.000000000002</v>
      </c>
      <c r="K54" s="40">
        <f t="shared" si="33"/>
        <v>0.15080319090809749</v>
      </c>
      <c r="L54" s="22">
        <f t="shared" si="34"/>
        <v>0.15080319090809749</v>
      </c>
      <c r="M54" s="24">
        <f t="shared" si="35"/>
        <v>0.15080319090809752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5340</v>
      </c>
      <c r="J55" s="38">
        <f t="shared" si="32"/>
        <v>5340</v>
      </c>
      <c r="K55" s="40">
        <f t="shared" si="33"/>
        <v>5.4707135832149499E-2</v>
      </c>
      <c r="L55" s="22">
        <f t="shared" si="34"/>
        <v>5.4707135832149499E-2</v>
      </c>
      <c r="M55" s="24">
        <f t="shared" si="35"/>
        <v>5.4707135832149499E-2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6644</v>
      </c>
      <c r="J57" s="38">
        <f t="shared" si="32"/>
        <v>6643.9999999999991</v>
      </c>
      <c r="K57" s="40">
        <f t="shared" si="33"/>
        <v>6.8066331548464656E-2</v>
      </c>
      <c r="L57" s="22">
        <f t="shared" si="34"/>
        <v>6.8066331548464656E-2</v>
      </c>
      <c r="M57" s="24">
        <f t="shared" si="35"/>
        <v>6.8066331548464643E-2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833.33333333333337</v>
      </c>
      <c r="J58" s="38">
        <f t="shared" si="32"/>
        <v>833.33333333333337</v>
      </c>
      <c r="K58" s="40">
        <f t="shared" si="33"/>
        <v>8.5373183258660272E-3</v>
      </c>
      <c r="L58" s="22">
        <f t="shared" si="34"/>
        <v>8.5373183258660272E-3</v>
      </c>
      <c r="M58" s="24">
        <f t="shared" si="35"/>
        <v>8.5373183258660272E-3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208.33333333333334</v>
      </c>
      <c r="AB58" s="156">
        <f>Poor!AB58</f>
        <v>0.25</v>
      </c>
      <c r="AC58" s="147">
        <f t="shared" si="41"/>
        <v>208.33333333333334</v>
      </c>
      <c r="AD58" s="156">
        <f>Poor!AD58</f>
        <v>0.25</v>
      </c>
      <c r="AE58" s="147">
        <f t="shared" si="42"/>
        <v>208.33333333333334</v>
      </c>
      <c r="AF58" s="122">
        <f t="shared" si="29"/>
        <v>0.25</v>
      </c>
      <c r="AG58" s="147">
        <f t="shared" si="36"/>
        <v>208.33333333333334</v>
      </c>
      <c r="AH58" s="123">
        <f t="shared" si="37"/>
        <v>1</v>
      </c>
      <c r="AI58" s="112">
        <f t="shared" si="37"/>
        <v>833.33333333333337</v>
      </c>
      <c r="AJ58" s="148">
        <f t="shared" si="38"/>
        <v>416.66666666666669</v>
      </c>
      <c r="AK58" s="147">
        <f t="shared" si="39"/>
        <v>416.66666666666669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4450</v>
      </c>
      <c r="J59" s="38">
        <f t="shared" si="32"/>
        <v>4450</v>
      </c>
      <c r="K59" s="40">
        <f t="shared" si="33"/>
        <v>4.5589279860124579E-2</v>
      </c>
      <c r="L59" s="22">
        <f t="shared" si="34"/>
        <v>4.5589279860124579E-2</v>
      </c>
      <c r="M59" s="24">
        <f t="shared" si="35"/>
        <v>4.5589279860124579E-2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1112.5</v>
      </c>
      <c r="AB59" s="156">
        <f>Poor!AB59</f>
        <v>0.25</v>
      </c>
      <c r="AC59" s="147">
        <f t="shared" si="41"/>
        <v>1112.5</v>
      </c>
      <c r="AD59" s="156">
        <f>Poor!AD59</f>
        <v>0.25</v>
      </c>
      <c r="AE59" s="147">
        <f t="shared" si="42"/>
        <v>1112.5</v>
      </c>
      <c r="AF59" s="122">
        <f t="shared" si="29"/>
        <v>0.25</v>
      </c>
      <c r="AG59" s="147">
        <f t="shared" si="36"/>
        <v>1112.5</v>
      </c>
      <c r="AH59" s="123">
        <f t="shared" ref="AH59:AI64" si="43">SUM(Z59,AB59,AD59,AF59)</f>
        <v>1</v>
      </c>
      <c r="AI59" s="112">
        <f t="shared" si="43"/>
        <v>4450</v>
      </c>
      <c r="AJ59" s="148">
        <f t="shared" si="38"/>
        <v>2225</v>
      </c>
      <c r="AK59" s="147">
        <f t="shared" si="39"/>
        <v>2225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96190.666666666672</v>
      </c>
      <c r="J65" s="39">
        <f>SUM(J37:J64)</f>
        <v>97701.541153231316</v>
      </c>
      <c r="K65" s="40">
        <f>SUM(K37:K64)</f>
        <v>1</v>
      </c>
      <c r="L65" s="22">
        <f>SUM(L37:L64)</f>
        <v>1</v>
      </c>
      <c r="M65" s="24">
        <f>SUM(M37:M64)</f>
        <v>1.0009309893034024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14012.282230680832</v>
      </c>
      <c r="AB65" s="137"/>
      <c r="AC65" s="153">
        <f>SUM(AC37:AC64)</f>
        <v>10584.172372364848</v>
      </c>
      <c r="AD65" s="137"/>
      <c r="AE65" s="153">
        <f>SUM(AE37:AE64)</f>
        <v>13489.732540615223</v>
      </c>
      <c r="AF65" s="137"/>
      <c r="AG65" s="153">
        <f>SUM(AG37:AG64)</f>
        <v>26511.354009570412</v>
      </c>
      <c r="AH65" s="137"/>
      <c r="AI65" s="153">
        <f>SUM(AI37:AI64)</f>
        <v>64597.541153231323</v>
      </c>
      <c r="AJ65" s="153">
        <f>SUM(AJ37:AJ64)</f>
        <v>24596.45460304568</v>
      </c>
      <c r="AK65" s="153">
        <f>SUM(AK37:AK64)</f>
        <v>40001.086550185631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70">
        <f>14533.3520267682*7/8</f>
        <v>12716.683023422174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12716.683023422176</v>
      </c>
      <c r="J70" s="51">
        <f t="shared" ref="J70:J77" si="44">J124*I$83</f>
        <v>12716.683023422176</v>
      </c>
      <c r="K70" s="40">
        <f>B70/B$76</f>
        <v>0.13027964522410981</v>
      </c>
      <c r="L70" s="22">
        <f t="shared" ref="L70:L75" si="45">(L124*G$37*F$9/F$7)/B$130</f>
        <v>0.13027964522410981</v>
      </c>
      <c r="M70" s="24">
        <f>J70/B$76</f>
        <v>0.13027964522410984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3179.170755855544</v>
      </c>
      <c r="AB70" s="156">
        <f>Poor!AB70</f>
        <v>0.25</v>
      </c>
      <c r="AC70" s="147">
        <f>$J70*AB70</f>
        <v>3179.170755855544</v>
      </c>
      <c r="AD70" s="156">
        <f>Poor!AD70</f>
        <v>0.25</v>
      </c>
      <c r="AE70" s="147">
        <f>$J70*AD70</f>
        <v>3179.170755855544</v>
      </c>
      <c r="AF70" s="156">
        <f>Poor!AF70</f>
        <v>0.25</v>
      </c>
      <c r="AG70" s="147">
        <f>$J70*AF70</f>
        <v>3179.170755855544</v>
      </c>
      <c r="AH70" s="155">
        <f>SUM(Z70,AB70,AD70,AF70)</f>
        <v>1</v>
      </c>
      <c r="AI70" s="147">
        <f>SUM(AA70,AC70,AE70,AG70)</f>
        <v>12716.683023422176</v>
      </c>
      <c r="AJ70" s="148">
        <f>(AA70+AC70)</f>
        <v>6358.3415117110881</v>
      </c>
      <c r="AK70" s="147">
        <f>(AE70+AG70)</f>
        <v>6358.3415117110881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12579.194444444427</v>
      </c>
      <c r="J71" s="51">
        <f t="shared" si="44"/>
        <v>12579.194444444427</v>
      </c>
      <c r="K71" s="40">
        <f t="shared" ref="K71:K72" si="47">B71/B$76</f>
        <v>0.12887110470622501</v>
      </c>
      <c r="L71" s="22">
        <f t="shared" si="45"/>
        <v>0.12887110470622501</v>
      </c>
      <c r="M71" s="24">
        <f t="shared" ref="M71:M72" si="48">J71/B$76</f>
        <v>0.12887110470622501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23264.5</v>
      </c>
      <c r="K72" s="40">
        <f t="shared" si="47"/>
        <v>0.23833973063053221</v>
      </c>
      <c r="L72" s="22">
        <f t="shared" si="45"/>
        <v>0.23833973063053221</v>
      </c>
      <c r="M72" s="24">
        <f t="shared" si="48"/>
        <v>0.23833973063053221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10344.166666666666</v>
      </c>
      <c r="K73" s="40">
        <f>B73/B$76</f>
        <v>0.10597373237897498</v>
      </c>
      <c r="L73" s="22">
        <f t="shared" si="45"/>
        <v>0.10597373237897498</v>
      </c>
      <c r="M73" s="24">
        <f>J73/B$76</f>
        <v>0.10597373237897498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930.97499999999991</v>
      </c>
      <c r="AB73" s="156">
        <f>Poor!AB73</f>
        <v>0.09</v>
      </c>
      <c r="AC73" s="147">
        <f>$H$73*$B$73*AB73</f>
        <v>930.97499999999991</v>
      </c>
      <c r="AD73" s="156">
        <f>Poor!AD73</f>
        <v>0.23</v>
      </c>
      <c r="AE73" s="147">
        <f>$H$73*$B$73*AD73</f>
        <v>2379.1583333333333</v>
      </c>
      <c r="AF73" s="156">
        <f>Poor!AF73</f>
        <v>0.59</v>
      </c>
      <c r="AG73" s="147">
        <f>$H$73*$B$73*AF73</f>
        <v>6103.0583333333325</v>
      </c>
      <c r="AH73" s="155">
        <f>SUM(Z73,AB73,AD73,AF73)</f>
        <v>1</v>
      </c>
      <c r="AI73" s="147">
        <f>SUM(AA73,AC73,AE73,AG73)</f>
        <v>10344.166666666666</v>
      </c>
      <c r="AJ73" s="148">
        <f>(AA73+AC73)</f>
        <v>1861.9499999999998</v>
      </c>
      <c r="AK73" s="147">
        <f>(AE73+AG73)</f>
        <v>8482.2166666666653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83473.983643244486</v>
      </c>
      <c r="J74" s="51">
        <f t="shared" si="44"/>
        <v>3414.7313018989307</v>
      </c>
      <c r="K74" s="40">
        <f>B74/B$76</f>
        <v>7.7941080355359765E-2</v>
      </c>
      <c r="L74" s="22">
        <f t="shared" si="45"/>
        <v>7.7941080355359765E-2</v>
      </c>
      <c r="M74" s="24">
        <f>J74/B$76</f>
        <v>3.4983177745932112E-2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191.29322061464836</v>
      </c>
      <c r="AB74" s="156"/>
      <c r="AC74" s="147">
        <f>AC30*$I$84/4</f>
        <v>2357.8644161192346</v>
      </c>
      <c r="AD74" s="156"/>
      <c r="AE74" s="147">
        <f>AE30*$I$84/4</f>
        <v>2455.1507491993548</v>
      </c>
      <c r="AF74" s="156"/>
      <c r="AG74" s="147">
        <f>AG30*$I$84/4</f>
        <v>1503.4959320496023</v>
      </c>
      <c r="AH74" s="155"/>
      <c r="AI74" s="147">
        <f>SUM(AA74,AC74,AE74,AG74)</f>
        <v>6507.8043179828401</v>
      </c>
      <c r="AJ74" s="148">
        <f>(AA74+AC74)</f>
        <v>2549.157636733883</v>
      </c>
      <c r="AK74" s="147">
        <f>(AE74+AG74)</f>
        <v>3958.6466812489571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35382.265716799098</v>
      </c>
      <c r="K75" s="40">
        <f>B75/B$76</f>
        <v>0.31859470670479817</v>
      </c>
      <c r="L75" s="22">
        <f t="shared" si="45"/>
        <v>0.31859470670479817</v>
      </c>
      <c r="M75" s="24">
        <f>J75/B$76</f>
        <v>0.36248359861762819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10641.818254210639</v>
      </c>
      <c r="AB75" s="158"/>
      <c r="AC75" s="149">
        <f>AA75+AC65-SUM(AC70,AC74)</f>
        <v>15688.955454600709</v>
      </c>
      <c r="AD75" s="158"/>
      <c r="AE75" s="149">
        <f>AC75+AE65-SUM(AE70,AE74)</f>
        <v>23544.366490161032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45373.053811826299</v>
      </c>
      <c r="AJ75" s="151">
        <f>AJ76-SUM(AJ70,AJ74)</f>
        <v>15688.955454600709</v>
      </c>
      <c r="AK75" s="149">
        <f>AJ75+AK76-SUM(AK70,AK74)</f>
        <v>45373.053811826299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96190.666666666672</v>
      </c>
      <c r="J76" s="51">
        <f t="shared" si="44"/>
        <v>97701.541153231316</v>
      </c>
      <c r="K76" s="40">
        <f>SUM(K70:K75)</f>
        <v>0.99999999999999989</v>
      </c>
      <c r="L76" s="22">
        <f>SUM(L70:L75)</f>
        <v>0.99999999999999989</v>
      </c>
      <c r="M76" s="24">
        <f>SUM(M70:M75)</f>
        <v>1.0009309893034022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14012.282230680832</v>
      </c>
      <c r="AB76" s="137"/>
      <c r="AC76" s="153">
        <f>AC65</f>
        <v>10584.172372364848</v>
      </c>
      <c r="AD76" s="137"/>
      <c r="AE76" s="153">
        <f>AE65</f>
        <v>13489.732540615223</v>
      </c>
      <c r="AF76" s="137"/>
      <c r="AG76" s="153">
        <f>AG65</f>
        <v>26511.354009570412</v>
      </c>
      <c r="AH76" s="137"/>
      <c r="AI76" s="153">
        <f>SUM(AA76,AC76,AE76,AG76)</f>
        <v>64597.541153231316</v>
      </c>
      <c r="AJ76" s="154">
        <f>SUM(AA76,AC76)</f>
        <v>24596.45460304568</v>
      </c>
      <c r="AK76" s="154">
        <f>SUM(AE76,AG76)</f>
        <v>40001.086550185631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12579.194444444422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10641.818254210639</v>
      </c>
      <c r="AD78" s="112"/>
      <c r="AE78" s="112">
        <f>AC75</f>
        <v>15688.955454600709</v>
      </c>
      <c r="AF78" s="112"/>
      <c r="AG78" s="112">
        <f>AE75</f>
        <v>23544.366490161032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10833.111474825288</v>
      </c>
      <c r="AB79" s="112"/>
      <c r="AC79" s="112">
        <f>AA79-AA74+AC65-AC70</f>
        <v>18046.819870719944</v>
      </c>
      <c r="AD79" s="112"/>
      <c r="AE79" s="112">
        <f>AC79-AC74+AE65-AE70</f>
        <v>25999.51723936039</v>
      </c>
      <c r="AF79" s="112"/>
      <c r="AG79" s="112">
        <f>AE79-AE74+AG65-AG70</f>
        <v>46876.549743875905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5517.4550552748551</v>
      </c>
      <c r="AB83" s="112"/>
      <c r="AC83" s="165">
        <f>$I$84*AB82/4</f>
        <v>5517.4550552748551</v>
      </c>
      <c r="AD83" s="112"/>
      <c r="AE83" s="165">
        <f>$I$84*AD82/4</f>
        <v>5517.4550552748551</v>
      </c>
      <c r="AF83" s="112"/>
      <c r="AG83" s="165">
        <f>$I$84*AF82/4</f>
        <v>5517.4550552748551</v>
      </c>
      <c r="AH83" s="165">
        <f>SUM(AA83,AC83,AE83,AG83)</f>
        <v>22069.82022109942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22069.82022109942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1</v>
      </c>
      <c r="I91" s="22">
        <f t="shared" ref="I91" si="52">(D91*H91)</f>
        <v>0.88412665201633489</v>
      </c>
      <c r="J91" s="24">
        <f>IF(I$32&lt;=1+I$131,I91,L91+J$33*(I91-L91))</f>
        <v>1.0017150676345834</v>
      </c>
      <c r="K91" s="22">
        <f t="shared" ref="K91" si="53">(B91)</f>
        <v>0.9946424835183767</v>
      </c>
      <c r="L91" s="22">
        <f t="shared" ref="L91" si="54">(K91*H91)</f>
        <v>0.9946424835183767</v>
      </c>
      <c r="M91" s="227">
        <f t="shared" si="49"/>
        <v>1.0017150676345834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1</v>
      </c>
      <c r="I92" s="22">
        <f t="shared" ref="I92:I118" si="58">(D92*H92)</f>
        <v>0.35088776501898289</v>
      </c>
      <c r="J92" s="24">
        <f t="shared" ref="J92:J118" si="59">IF(I$32&lt;=1+I$131,I92,L92+J$33*(I92-L92))</f>
        <v>0.1980228247152597</v>
      </c>
      <c r="K92" s="22">
        <f t="shared" ref="K92:K118" si="60">(B92)</f>
        <v>0.20721718406632847</v>
      </c>
      <c r="L92" s="22">
        <f t="shared" ref="L92:L118" si="61">(K92*H92)</f>
        <v>0.20721718406632847</v>
      </c>
      <c r="M92" s="227">
        <f t="shared" ref="M92:M118" si="62">(J92)</f>
        <v>0.1980228247152597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1</v>
      </c>
      <c r="I93" s="22">
        <f t="shared" si="58"/>
        <v>4.4206332600816745E-2</v>
      </c>
      <c r="J93" s="24">
        <f t="shared" si="59"/>
        <v>4.4206332600816745E-2</v>
      </c>
      <c r="K93" s="22">
        <f t="shared" si="60"/>
        <v>4.4206332600816745E-2</v>
      </c>
      <c r="L93" s="22">
        <f t="shared" si="61"/>
        <v>4.4206332600816745E-2</v>
      </c>
      <c r="M93" s="227">
        <f t="shared" si="62"/>
        <v>4.4206332600816745E-2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</v>
      </c>
      <c r="I94" s="22">
        <f t="shared" si="58"/>
        <v>3.8680541025714651E-2</v>
      </c>
      <c r="J94" s="24">
        <f t="shared" si="59"/>
        <v>3.8680541025714651E-2</v>
      </c>
      <c r="K94" s="22">
        <f t="shared" si="60"/>
        <v>3.8680541025714651E-2</v>
      </c>
      <c r="L94" s="22">
        <f t="shared" si="61"/>
        <v>3.8680541025714651E-2</v>
      </c>
      <c r="M94" s="227">
        <f t="shared" si="62"/>
        <v>3.8680541025714651E-2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8.0842035737545906E-2</v>
      </c>
      <c r="K95" s="22">
        <f t="shared" si="60"/>
        <v>7.5979634157653769E-2</v>
      </c>
      <c r="L95" s="22">
        <f t="shared" si="61"/>
        <v>7.5979634157653769E-2</v>
      </c>
      <c r="M95" s="227">
        <f t="shared" si="62"/>
        <v>8.0842035737545906E-2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</v>
      </c>
      <c r="I96" s="22">
        <f t="shared" si="58"/>
        <v>0.48930884397529029</v>
      </c>
      <c r="J96" s="24">
        <f t="shared" si="59"/>
        <v>0.48166559696010414</v>
      </c>
      <c r="K96" s="22">
        <f t="shared" si="60"/>
        <v>0.48212531492765759</v>
      </c>
      <c r="L96" s="22">
        <f t="shared" si="61"/>
        <v>0.48212531492765759</v>
      </c>
      <c r="M96" s="227">
        <f t="shared" si="62"/>
        <v>0.48166559696010414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7.3492759761405374E-2</v>
      </c>
      <c r="K97" s="22">
        <f t="shared" si="60"/>
        <v>6.9072394688776156E-2</v>
      </c>
      <c r="L97" s="22">
        <f t="shared" si="61"/>
        <v>6.9072394688776156E-2</v>
      </c>
      <c r="M97" s="227">
        <f t="shared" si="62"/>
        <v>7.3492759761405374E-2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8.2311890932774013E-3</v>
      </c>
      <c r="K98" s="22">
        <f t="shared" si="60"/>
        <v>7.7361082051429289E-3</v>
      </c>
      <c r="L98" s="22">
        <f t="shared" si="61"/>
        <v>7.7361082051429289E-3</v>
      </c>
      <c r="M98" s="227">
        <f t="shared" si="62"/>
        <v>8.2311890932774013E-3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2.4987538318877829E-3</v>
      </c>
      <c r="K100" s="22">
        <f t="shared" si="60"/>
        <v>2.3484614194183894E-3</v>
      </c>
      <c r="L100" s="22">
        <f t="shared" si="61"/>
        <v>2.3484614194183894E-3</v>
      </c>
      <c r="M100" s="227">
        <f t="shared" si="62"/>
        <v>2.4987538318877829E-3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7.3492759761405375E-4</v>
      </c>
      <c r="K102" s="22">
        <f t="shared" si="60"/>
        <v>6.9072394688776163E-4</v>
      </c>
      <c r="L102" s="22">
        <f t="shared" si="61"/>
        <v>6.9072394688776163E-4</v>
      </c>
      <c r="M102" s="227">
        <f t="shared" si="62"/>
        <v>7.3492759761405375E-4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2.3517683123649722E-3</v>
      </c>
      <c r="K103" s="22">
        <f t="shared" si="60"/>
        <v>2.2103166300408371E-3</v>
      </c>
      <c r="L103" s="22">
        <f t="shared" si="61"/>
        <v>2.2103166300408371E-3</v>
      </c>
      <c r="M103" s="227">
        <f t="shared" si="62"/>
        <v>2.3517683123649722E-3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</v>
      </c>
      <c r="I106" s="22">
        <f t="shared" si="58"/>
        <v>2.9839274505551301</v>
      </c>
      <c r="J106" s="24">
        <f t="shared" si="59"/>
        <v>2.9839274505551301</v>
      </c>
      <c r="K106" s="22">
        <f t="shared" si="60"/>
        <v>2.9839274505551301</v>
      </c>
      <c r="L106" s="22">
        <f t="shared" si="61"/>
        <v>2.9839274505551301</v>
      </c>
      <c r="M106" s="227">
        <f t="shared" si="62"/>
        <v>2.9839274505551301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</v>
      </c>
      <c r="I107" s="22">
        <f t="shared" si="58"/>
        <v>0.53047599120980082</v>
      </c>
      <c r="J107" s="24">
        <f t="shared" si="59"/>
        <v>0.53047599120980082</v>
      </c>
      <c r="K107" s="22">
        <f t="shared" si="60"/>
        <v>0.53047599120980082</v>
      </c>
      <c r="L107" s="22">
        <f t="shared" si="61"/>
        <v>0.53047599120980082</v>
      </c>
      <c r="M107" s="227">
        <f t="shared" si="62"/>
        <v>0.53047599120980082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</v>
      </c>
      <c r="I108" s="22">
        <f t="shared" si="58"/>
        <v>1.2200947797825421</v>
      </c>
      <c r="J108" s="24">
        <f t="shared" si="59"/>
        <v>1.2200947797825421</v>
      </c>
      <c r="K108" s="22">
        <f t="shared" si="60"/>
        <v>1.2200947797825421</v>
      </c>
      <c r="L108" s="22">
        <f t="shared" si="61"/>
        <v>1.2200947797825421</v>
      </c>
      <c r="M108" s="227">
        <f t="shared" si="62"/>
        <v>1.2200947797825421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1</v>
      </c>
      <c r="I109" s="22">
        <f t="shared" si="58"/>
        <v>0.44261590516567761</v>
      </c>
      <c r="J109" s="24">
        <f t="shared" si="59"/>
        <v>0.44261590516567761</v>
      </c>
      <c r="K109" s="22">
        <f t="shared" si="60"/>
        <v>0.44261590516567761</v>
      </c>
      <c r="L109" s="22">
        <f t="shared" si="61"/>
        <v>0.44261590516567761</v>
      </c>
      <c r="M109" s="227">
        <f t="shared" si="62"/>
        <v>0.44261590516567761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</v>
      </c>
      <c r="I111" s="22">
        <f t="shared" si="58"/>
        <v>0.5507003883746745</v>
      </c>
      <c r="J111" s="24">
        <f t="shared" si="59"/>
        <v>0.5507003883746745</v>
      </c>
      <c r="K111" s="22">
        <f t="shared" si="60"/>
        <v>0.5507003883746745</v>
      </c>
      <c r="L111" s="22">
        <f t="shared" si="61"/>
        <v>0.5507003883746745</v>
      </c>
      <c r="M111" s="227">
        <f t="shared" si="62"/>
        <v>0.5507003883746745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</v>
      </c>
      <c r="I112" s="22">
        <f t="shared" si="58"/>
        <v>6.9072394688776156E-2</v>
      </c>
      <c r="J112" s="24">
        <f t="shared" si="59"/>
        <v>6.9072394688776156E-2</v>
      </c>
      <c r="K112" s="22">
        <f t="shared" si="60"/>
        <v>6.9072394688776156E-2</v>
      </c>
      <c r="L112" s="22">
        <f t="shared" si="61"/>
        <v>6.9072394688776156E-2</v>
      </c>
      <c r="M112" s="227">
        <f t="shared" si="62"/>
        <v>6.9072394688776156E-2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</v>
      </c>
      <c r="I113" s="22">
        <f t="shared" si="58"/>
        <v>0.36884658763806466</v>
      </c>
      <c r="J113" s="24">
        <f t="shared" si="59"/>
        <v>0.36884658763806466</v>
      </c>
      <c r="K113" s="22">
        <f t="shared" si="60"/>
        <v>0.36884658763806466</v>
      </c>
      <c r="L113" s="22">
        <f t="shared" si="61"/>
        <v>0.36884658763806466</v>
      </c>
      <c r="M113" s="227">
        <f t="shared" si="62"/>
        <v>0.36884658763806466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7.9729436320518055</v>
      </c>
      <c r="J119" s="24">
        <f>SUM(J91:J118)</f>
        <v>8.0981752946852392</v>
      </c>
      <c r="K119" s="22">
        <f>SUM(K91:K118)</f>
        <v>8.0906429926014791</v>
      </c>
      <c r="L119" s="22">
        <f>SUM(L91:L118)</f>
        <v>8.0906429926014791</v>
      </c>
      <c r="M119" s="57">
        <f t="shared" si="49"/>
        <v>8.0981752946852392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1.0540460987110509</v>
      </c>
      <c r="J124" s="237">
        <f>IF(SUMPRODUCT($B$124:$B124,$H$124:$H124)&lt;J$119,($B124*$H124),J$119)</f>
        <v>1.0540460987110509</v>
      </c>
      <c r="K124" s="22">
        <f>(B124)</f>
        <v>1.0540460987110509</v>
      </c>
      <c r="L124" s="29">
        <f>IF(SUMPRODUCT($B$124:$B124,$H$124:$H124)&lt;L$119,($B124*$H124),L$119)</f>
        <v>1.0540460987110509</v>
      </c>
      <c r="M124" s="57">
        <f t="shared" si="63"/>
        <v>1.0540460987110509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1.0426501002402309</v>
      </c>
      <c r="J125" s="237">
        <f>IF(SUMPRODUCT($B$124:$B125,$H$124:$H125)&lt;J$119,($B125*$H125),IF(SUMPRODUCT($B$124:$B124,$H$124:$H124)&lt;J$119,J$119-SUMPRODUCT($B$124:$B124,$H$124:$H124),0))</f>
        <v>1.0426501002402309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1.0426501002402309</v>
      </c>
      <c r="M125" s="57">
        <f t="shared" ref="M125:M126" si="65">(J125)</f>
        <v>1.0426501002402309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1.9283216714844396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1.9283216714844396</v>
      </c>
      <c r="M126" s="57">
        <f t="shared" si="65"/>
        <v>1.9283216714844396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0.85739563527177842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0.85739563527177842</v>
      </c>
      <c r="M127" s="57">
        <f t="shared" si="63"/>
        <v>0.85739563527177842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6.9188975333407541</v>
      </c>
      <c r="J128" s="228">
        <f>(J30)</f>
        <v>0.28303640188905765</v>
      </c>
      <c r="K128" s="22">
        <f>(B128)</f>
        <v>0.63059345561288027</v>
      </c>
      <c r="L128" s="22">
        <f>IF(L124=L119,0,(L119-L124)/(B119-B124)*K128)</f>
        <v>0.63059345561288027</v>
      </c>
      <c r="M128" s="57">
        <f t="shared" si="63"/>
        <v>0.28303640188905765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2.9327253870886807</v>
      </c>
      <c r="K129" s="29">
        <f>(B129)</f>
        <v>2.5776360312810986</v>
      </c>
      <c r="L129" s="60">
        <f>IF(SUM(L124:L128)&gt;L130,0,L130-SUM(L124:L128))</f>
        <v>2.5776360312810986</v>
      </c>
      <c r="M129" s="57">
        <f t="shared" si="63"/>
        <v>2.9327253870886807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7.9729436320518055</v>
      </c>
      <c r="J130" s="228">
        <f>(J119)</f>
        <v>8.0981752946852392</v>
      </c>
      <c r="K130" s="22">
        <f>(B130)</f>
        <v>8.0906429926014791</v>
      </c>
      <c r="L130" s="22">
        <f>(L119)</f>
        <v>8.0906429926014791</v>
      </c>
      <c r="M130" s="57">
        <f t="shared" si="63"/>
        <v>8.0981752946852392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1.0426501002402304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85" priority="164" operator="equal">
      <formula>16</formula>
    </cfRule>
    <cfRule type="cellIs" dxfId="484" priority="165" operator="equal">
      <formula>15</formula>
    </cfRule>
    <cfRule type="cellIs" dxfId="483" priority="166" operator="equal">
      <formula>14</formula>
    </cfRule>
    <cfRule type="cellIs" dxfId="482" priority="167" operator="equal">
      <formula>13</formula>
    </cfRule>
    <cfRule type="cellIs" dxfId="481" priority="168" operator="equal">
      <formula>12</formula>
    </cfRule>
    <cfRule type="cellIs" dxfId="480" priority="169" operator="equal">
      <formula>11</formula>
    </cfRule>
    <cfRule type="cellIs" dxfId="479" priority="170" operator="equal">
      <formula>10</formula>
    </cfRule>
    <cfRule type="cellIs" dxfId="478" priority="171" operator="equal">
      <formula>9</formula>
    </cfRule>
    <cfRule type="cellIs" dxfId="477" priority="172" operator="equal">
      <formula>8</formula>
    </cfRule>
    <cfRule type="cellIs" dxfId="476" priority="173" operator="equal">
      <formula>7</formula>
    </cfRule>
    <cfRule type="cellIs" dxfId="475" priority="174" operator="equal">
      <formula>6</formula>
    </cfRule>
    <cfRule type="cellIs" dxfId="474" priority="175" operator="equal">
      <formula>5</formula>
    </cfRule>
    <cfRule type="cellIs" dxfId="473" priority="176" operator="equal">
      <formula>4</formula>
    </cfRule>
    <cfRule type="cellIs" dxfId="472" priority="177" operator="equal">
      <formula>3</formula>
    </cfRule>
    <cfRule type="cellIs" dxfId="471" priority="178" operator="equal">
      <formula>2</formula>
    </cfRule>
    <cfRule type="cellIs" dxfId="470" priority="179" operator="equal">
      <formula>1</formula>
    </cfRule>
  </conditionalFormatting>
  <conditionalFormatting sqref="N29">
    <cfRule type="cellIs" dxfId="469" priority="148" operator="equal">
      <formula>16</formula>
    </cfRule>
    <cfRule type="cellIs" dxfId="468" priority="149" operator="equal">
      <formula>15</formula>
    </cfRule>
    <cfRule type="cellIs" dxfId="467" priority="150" operator="equal">
      <formula>14</formula>
    </cfRule>
    <cfRule type="cellIs" dxfId="466" priority="151" operator="equal">
      <formula>13</formula>
    </cfRule>
    <cfRule type="cellIs" dxfId="465" priority="152" operator="equal">
      <formula>12</formula>
    </cfRule>
    <cfRule type="cellIs" dxfId="464" priority="153" operator="equal">
      <formula>11</formula>
    </cfRule>
    <cfRule type="cellIs" dxfId="463" priority="154" operator="equal">
      <formula>10</formula>
    </cfRule>
    <cfRule type="cellIs" dxfId="462" priority="155" operator="equal">
      <formula>9</formula>
    </cfRule>
    <cfRule type="cellIs" dxfId="461" priority="156" operator="equal">
      <formula>8</formula>
    </cfRule>
    <cfRule type="cellIs" dxfId="460" priority="157" operator="equal">
      <formula>7</formula>
    </cfRule>
    <cfRule type="cellIs" dxfId="459" priority="158" operator="equal">
      <formula>6</formula>
    </cfRule>
    <cfRule type="cellIs" dxfId="458" priority="159" operator="equal">
      <formula>5</formula>
    </cfRule>
    <cfRule type="cellIs" dxfId="457" priority="160" operator="equal">
      <formula>4</formula>
    </cfRule>
    <cfRule type="cellIs" dxfId="456" priority="161" operator="equal">
      <formula>3</formula>
    </cfRule>
    <cfRule type="cellIs" dxfId="455" priority="162" operator="equal">
      <formula>2</formula>
    </cfRule>
    <cfRule type="cellIs" dxfId="454" priority="163" operator="equal">
      <formula>1</formula>
    </cfRule>
  </conditionalFormatting>
  <conditionalFormatting sqref="N116:N118">
    <cfRule type="cellIs" dxfId="453" priority="100" operator="equal">
      <formula>16</formula>
    </cfRule>
    <cfRule type="cellIs" dxfId="452" priority="101" operator="equal">
      <formula>15</formula>
    </cfRule>
    <cfRule type="cellIs" dxfId="451" priority="102" operator="equal">
      <formula>14</formula>
    </cfRule>
    <cfRule type="cellIs" dxfId="450" priority="103" operator="equal">
      <formula>13</formula>
    </cfRule>
    <cfRule type="cellIs" dxfId="449" priority="104" operator="equal">
      <formula>12</formula>
    </cfRule>
    <cfRule type="cellIs" dxfId="448" priority="105" operator="equal">
      <formula>11</formula>
    </cfRule>
    <cfRule type="cellIs" dxfId="447" priority="106" operator="equal">
      <formula>10</formula>
    </cfRule>
    <cfRule type="cellIs" dxfId="446" priority="107" operator="equal">
      <formula>9</formula>
    </cfRule>
    <cfRule type="cellIs" dxfId="445" priority="108" operator="equal">
      <formula>8</formula>
    </cfRule>
    <cfRule type="cellIs" dxfId="444" priority="109" operator="equal">
      <formula>7</formula>
    </cfRule>
    <cfRule type="cellIs" dxfId="443" priority="110" operator="equal">
      <formula>6</formula>
    </cfRule>
    <cfRule type="cellIs" dxfId="442" priority="111" operator="equal">
      <formula>5</formula>
    </cfRule>
    <cfRule type="cellIs" dxfId="441" priority="112" operator="equal">
      <formula>4</formula>
    </cfRule>
    <cfRule type="cellIs" dxfId="440" priority="113" operator="equal">
      <formula>3</formula>
    </cfRule>
    <cfRule type="cellIs" dxfId="439" priority="114" operator="equal">
      <formula>2</formula>
    </cfRule>
    <cfRule type="cellIs" dxfId="438" priority="115" operator="equal">
      <formula>1</formula>
    </cfRule>
  </conditionalFormatting>
  <conditionalFormatting sqref="N6:N28">
    <cfRule type="cellIs" dxfId="437" priority="84" operator="equal">
      <formula>16</formula>
    </cfRule>
    <cfRule type="cellIs" dxfId="436" priority="85" operator="equal">
      <formula>15</formula>
    </cfRule>
    <cfRule type="cellIs" dxfId="435" priority="86" operator="equal">
      <formula>14</formula>
    </cfRule>
    <cfRule type="cellIs" dxfId="434" priority="87" operator="equal">
      <formula>13</formula>
    </cfRule>
    <cfRule type="cellIs" dxfId="433" priority="88" operator="equal">
      <formula>12</formula>
    </cfRule>
    <cfRule type="cellIs" dxfId="432" priority="89" operator="equal">
      <formula>11</formula>
    </cfRule>
    <cfRule type="cellIs" dxfId="431" priority="90" operator="equal">
      <formula>10</formula>
    </cfRule>
    <cfRule type="cellIs" dxfId="430" priority="91" operator="equal">
      <formula>9</formula>
    </cfRule>
    <cfRule type="cellIs" dxfId="429" priority="92" operator="equal">
      <formula>8</formula>
    </cfRule>
    <cfRule type="cellIs" dxfId="428" priority="93" operator="equal">
      <formula>7</formula>
    </cfRule>
    <cfRule type="cellIs" dxfId="427" priority="94" operator="equal">
      <formula>6</formula>
    </cfRule>
    <cfRule type="cellIs" dxfId="426" priority="95" operator="equal">
      <formula>5</formula>
    </cfRule>
    <cfRule type="cellIs" dxfId="425" priority="96" operator="equal">
      <formula>4</formula>
    </cfRule>
    <cfRule type="cellIs" dxfId="424" priority="97" operator="equal">
      <formula>3</formula>
    </cfRule>
    <cfRule type="cellIs" dxfId="423" priority="98" operator="equal">
      <formula>2</formula>
    </cfRule>
    <cfRule type="cellIs" dxfId="422" priority="99" operator="equal">
      <formula>1</formula>
    </cfRule>
  </conditionalFormatting>
  <conditionalFormatting sqref="R31:T31">
    <cfRule type="cellIs" dxfId="389" priority="51" operator="greaterThan">
      <formula>0</formula>
    </cfRule>
  </conditionalFormatting>
  <conditionalFormatting sqref="R32:T32">
    <cfRule type="cellIs" dxfId="388" priority="50" operator="greaterThan">
      <formula>0</formula>
    </cfRule>
  </conditionalFormatting>
  <conditionalFormatting sqref="R30:T30">
    <cfRule type="cellIs" dxfId="387" priority="49" operator="greaterThan">
      <formula>0</formula>
    </cfRule>
  </conditionalFormatting>
  <conditionalFormatting sqref="N113:N115">
    <cfRule type="cellIs" dxfId="287" priority="33" operator="equal">
      <formula>16</formula>
    </cfRule>
    <cfRule type="cellIs" dxfId="286" priority="34" operator="equal">
      <formula>15</formula>
    </cfRule>
    <cfRule type="cellIs" dxfId="285" priority="35" operator="equal">
      <formula>14</formula>
    </cfRule>
    <cfRule type="cellIs" dxfId="284" priority="36" operator="equal">
      <formula>13</formula>
    </cfRule>
    <cfRule type="cellIs" dxfId="283" priority="37" operator="equal">
      <formula>12</formula>
    </cfRule>
    <cfRule type="cellIs" dxfId="282" priority="38" operator="equal">
      <formula>11</formula>
    </cfRule>
    <cfRule type="cellIs" dxfId="281" priority="39" operator="equal">
      <formula>10</formula>
    </cfRule>
    <cfRule type="cellIs" dxfId="280" priority="40" operator="equal">
      <formula>9</formula>
    </cfRule>
    <cfRule type="cellIs" dxfId="279" priority="41" operator="equal">
      <formula>8</formula>
    </cfRule>
    <cfRule type="cellIs" dxfId="278" priority="42" operator="equal">
      <formula>7</formula>
    </cfRule>
    <cfRule type="cellIs" dxfId="277" priority="43" operator="equal">
      <formula>6</formula>
    </cfRule>
    <cfRule type="cellIs" dxfId="276" priority="44" operator="equal">
      <formula>5</formula>
    </cfRule>
    <cfRule type="cellIs" dxfId="275" priority="45" operator="equal">
      <formula>4</formula>
    </cfRule>
    <cfRule type="cellIs" dxfId="274" priority="46" operator="equal">
      <formula>3</formula>
    </cfRule>
    <cfRule type="cellIs" dxfId="273" priority="47" operator="equal">
      <formula>2</formula>
    </cfRule>
    <cfRule type="cellIs" dxfId="272" priority="48" operator="equal">
      <formula>1</formula>
    </cfRule>
  </conditionalFormatting>
  <conditionalFormatting sqref="N91:N104">
    <cfRule type="cellIs" dxfId="255" priority="17" operator="equal">
      <formula>16</formula>
    </cfRule>
    <cfRule type="cellIs" dxfId="254" priority="18" operator="equal">
      <formula>15</formula>
    </cfRule>
    <cfRule type="cellIs" dxfId="253" priority="19" operator="equal">
      <formula>14</formula>
    </cfRule>
    <cfRule type="cellIs" dxfId="252" priority="20" operator="equal">
      <formula>13</formula>
    </cfRule>
    <cfRule type="cellIs" dxfId="251" priority="21" operator="equal">
      <formula>12</formula>
    </cfRule>
    <cfRule type="cellIs" dxfId="250" priority="22" operator="equal">
      <formula>11</formula>
    </cfRule>
    <cfRule type="cellIs" dxfId="249" priority="23" operator="equal">
      <formula>10</formula>
    </cfRule>
    <cfRule type="cellIs" dxfId="248" priority="24" operator="equal">
      <formula>9</formula>
    </cfRule>
    <cfRule type="cellIs" dxfId="247" priority="25" operator="equal">
      <formula>8</formula>
    </cfRule>
    <cfRule type="cellIs" dxfId="246" priority="26" operator="equal">
      <formula>7</formula>
    </cfRule>
    <cfRule type="cellIs" dxfId="245" priority="27" operator="equal">
      <formula>6</formula>
    </cfRule>
    <cfRule type="cellIs" dxfId="244" priority="28" operator="equal">
      <formula>5</formula>
    </cfRule>
    <cfRule type="cellIs" dxfId="243" priority="29" operator="equal">
      <formula>4</formula>
    </cfRule>
    <cfRule type="cellIs" dxfId="242" priority="30" operator="equal">
      <formula>3</formula>
    </cfRule>
    <cfRule type="cellIs" dxfId="241" priority="31" operator="equal">
      <formula>2</formula>
    </cfRule>
    <cfRule type="cellIs" dxfId="240" priority="32" operator="equal">
      <formula>1</formula>
    </cfRule>
  </conditionalFormatting>
  <conditionalFormatting sqref="N105:N112">
    <cfRule type="cellIs" dxfId="223" priority="1" operator="equal">
      <formula>16</formula>
    </cfRule>
    <cfRule type="cellIs" dxfId="222" priority="2" operator="equal">
      <formula>15</formula>
    </cfRule>
    <cfRule type="cellIs" dxfId="221" priority="3" operator="equal">
      <formula>14</formula>
    </cfRule>
    <cfRule type="cellIs" dxfId="220" priority="4" operator="equal">
      <formula>13</formula>
    </cfRule>
    <cfRule type="cellIs" dxfId="219" priority="5" operator="equal">
      <formula>12</formula>
    </cfRule>
    <cfRule type="cellIs" dxfId="218" priority="6" operator="equal">
      <formula>11</formula>
    </cfRule>
    <cfRule type="cellIs" dxfId="217" priority="7" operator="equal">
      <formula>10</formula>
    </cfRule>
    <cfRule type="cellIs" dxfId="216" priority="8" operator="equal">
      <formula>9</formula>
    </cfRule>
    <cfRule type="cellIs" dxfId="215" priority="9" operator="equal">
      <formula>8</formula>
    </cfRule>
    <cfRule type="cellIs" dxfId="214" priority="10" operator="equal">
      <formula>7</formula>
    </cfRule>
    <cfRule type="cellIs" dxfId="213" priority="11" operator="equal">
      <formula>6</formula>
    </cfRule>
    <cfRule type="cellIs" dxfId="212" priority="12" operator="equal">
      <formula>5</formula>
    </cfRule>
    <cfRule type="cellIs" dxfId="211" priority="13" operator="equal">
      <formula>4</formula>
    </cfRule>
    <cfRule type="cellIs" dxfId="210" priority="14" operator="equal">
      <formula>3</formula>
    </cfRule>
    <cfRule type="cellIs" dxfId="209" priority="15" operator="equal">
      <formula>2</formula>
    </cfRule>
    <cfRule type="cellIs" dxfId="20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4.2240037359900375E-2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 t="shared" ref="AC6:AC29" si="7">$M6*AB6*4</f>
        <v>2.8723225404732256E-2</v>
      </c>
      <c r="AD6" s="156">
        <f>Poor!AD6</f>
        <v>0.33</v>
      </c>
      <c r="AE6" s="121">
        <f t="shared" ref="AE6:AE29" si="8"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8.6975165006226651E-2</v>
      </c>
      <c r="J7" s="24">
        <f t="shared" si="3"/>
        <v>8.6975165006226651E-2</v>
      </c>
      <c r="K7" s="22">
        <f t="shared" si="4"/>
        <v>8.6975165006226651E-2</v>
      </c>
      <c r="L7" s="22">
        <f t="shared" si="5"/>
        <v>8.6975165006226651E-2</v>
      </c>
      <c r="M7" s="177">
        <f t="shared" si="6"/>
        <v>8.6975165006226651E-2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1483.4878131131863</v>
      </c>
      <c r="S7" s="222">
        <f>IF($B$81=0,0,(SUMIF($N$6:$N$28,$U7,L$6:L$28)+SUMIF($N$91:$N$118,$U7,L$91:L$118))*$I$83*Poor!$B$81/$B$81)</f>
        <v>1483.4878131131863</v>
      </c>
      <c r="T7" s="222">
        <f>IF($B$81=0,0,(SUMIF($N$6:$N$28,$U7,M$6:M$28)+SUMIF($N$91:$N$118,$U7,M$91:M$118))*$I$83*Poor!$B$81/$B$81)</f>
        <v>1296.0767862872619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0.34790066002490661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0.34790066002490661</v>
      </c>
      <c r="AH7" s="123">
        <f t="shared" ref="AH7:AH30" si="12">SUM(Z7,AB7,AD7,AF7)</f>
        <v>1</v>
      </c>
      <c r="AI7" s="183">
        <f t="shared" ref="AI7:AI30" si="13">SUM(AA7,AC7,AE7,AG7)/4</f>
        <v>8.6975165006226651E-2</v>
      </c>
      <c r="AJ7" s="120">
        <f t="shared" ref="AJ7:AJ31" si="14">(AA7+AC7)/2</f>
        <v>0</v>
      </c>
      <c r="AK7" s="119">
        <f t="shared" ref="AK7:AK31" si="15">(AE7+AG7)/2</f>
        <v>0.1739503300124533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17973.714285714286</v>
      </c>
      <c r="S8" s="222">
        <f>IF($B$81=0,0,(SUMIF($N$6:$N$28,$U8,L$6:L$28)+SUMIF($N$91:$N$118,$U8,L$91:L$118))*$I$83*Poor!$B$81/$B$81)</f>
        <v>17973.714285714286</v>
      </c>
      <c r="T8" s="222">
        <f>IF($B$81=0,0,(SUMIF($N$6:$N$28,$U8,M$6:M$28)+SUMIF($N$91:$N$118,$U8,M$91:M$118))*$I$83*Poor!$B$81/$B$81)</f>
        <v>18041.846037708736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0.48736064757160646</v>
      </c>
      <c r="J9" s="24">
        <f t="shared" si="3"/>
        <v>3.1156921165343916E-2</v>
      </c>
      <c r="K9" s="22">
        <f t="shared" si="4"/>
        <v>4.3767753735990039E-2</v>
      </c>
      <c r="L9" s="22">
        <f t="shared" si="5"/>
        <v>4.3767753735990039E-2</v>
      </c>
      <c r="M9" s="224">
        <f t="shared" si="6"/>
        <v>3.1156921165343916E-2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1781.6393661467537</v>
      </c>
      <c r="S9" s="222">
        <f>IF($B$81=0,0,(SUMIF($N$6:$N$28,$U9,L$6:L$28)+SUMIF($N$91:$N$118,$U9,L$91:L$118))*$I$83*Poor!$B$81/$B$81)</f>
        <v>1781.6393661467537</v>
      </c>
      <c r="T9" s="222">
        <f>IF($B$81=0,0,(SUMIF($N$6:$N$28,$U9,M$6:M$28)+SUMIF($N$91:$N$118,$U9,M$91:M$118))*$I$83*Poor!$B$81/$B$81)</f>
        <v>1781.6393661467537</v>
      </c>
      <c r="U9" s="223">
        <v>3</v>
      </c>
      <c r="V9" s="56"/>
      <c r="W9" s="115"/>
      <c r="X9" s="118">
        <f>Poor!X9</f>
        <v>1</v>
      </c>
      <c r="Y9" s="183">
        <f t="shared" si="9"/>
        <v>0.12462768466137567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0.12462768466137567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3.1156921165343916E-2</v>
      </c>
      <c r="AJ9" s="120">
        <f t="shared" si="14"/>
        <v>6.2313842330687833E-2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2.0936372689796513E-2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2.0936372689796513E-2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25457.142857142862</v>
      </c>
      <c r="S11" s="222">
        <f>IF($B$81=0,0,(SUMIF($N$6:$N$28,$U11,L$6:L$28)+SUMIF($N$91:$N$118,$U11,L$91:L$118))*$I$83*Poor!$B$81/$B$81)</f>
        <v>25457.142857142862</v>
      </c>
      <c r="T11" s="222">
        <f>IF($B$81=0,0,(SUMIF($N$6:$N$28,$U11,M$6:M$28)+SUMIF($N$91:$N$118,$U11,M$91:M$118))*$I$83*Poor!$B$81/$B$81)</f>
        <v>25374.293087192527</v>
      </c>
      <c r="U11" s="223">
        <v>5</v>
      </c>
      <c r="V11" s="56"/>
      <c r="W11" s="115"/>
      <c r="X11" s="118">
        <f>Poor!X11</f>
        <v>1</v>
      </c>
      <c r="Y11" s="183">
        <f t="shared" si="9"/>
        <v>8.3745490759186053E-2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8.3745490759186053E-2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2.0936372689796513E-2</v>
      </c>
      <c r="AJ11" s="120">
        <f t="shared" si="14"/>
        <v>4.1872745379593027E-2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125485.7142857143</v>
      </c>
      <c r="S14" s="222">
        <f>IF($B$81=0,0,(SUMIF($N$6:$N$28,$U14,L$6:L$28)+SUMIF($N$91:$N$118,$U14,L$91:L$118))*$I$83*Poor!$B$81/$B$81)</f>
        <v>125485.7142857143</v>
      </c>
      <c r="T14" s="222">
        <f>IF($B$81=0,0,(SUMIF($N$6:$N$28,$U14,M$6:M$28)+SUMIF($N$91:$N$118,$U14,M$91:M$118))*$I$83*Poor!$B$81/$B$81)</f>
        <v>125485.7142857143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49542.857142857145</v>
      </c>
      <c r="S17" s="222">
        <f>IF($B$81=0,0,(SUMIF($N$6:$N$28,$U17,L$6:L$28)+SUMIF($N$91:$N$118,$U17,L$91:L$118))*$I$83*Poor!$B$81/$B$81)</f>
        <v>49542.857142857145</v>
      </c>
      <c r="T17" s="222">
        <f>IF($B$81=0,0,(SUMIF($N$6:$N$28,$U17,M$6:M$28)+SUMIF($N$91:$N$118,$U17,M$91:M$118))*$I$83*Poor!$B$81/$B$81)</f>
        <v>49542.857142857145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328.28942826758424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9.6047184570493443E-4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9.6047184570493443E-4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9154.2857142857138</v>
      </c>
      <c r="S20" s="222">
        <f>IF($B$81=0,0,(SUMIF($N$6:$N$28,$U20,L$6:L$28)+SUMIF($N$91:$N$118,$U20,L$91:L$118))*$I$83*Poor!$B$81/$B$81)</f>
        <v>9154.2857142857138</v>
      </c>
      <c r="T20" s="222">
        <f>IF($B$81=0,0,(SUMIF($N$6:$N$28,$U20,M$6:M$28)+SUMIF($N$91:$N$118,$U20,M$91:M$118))*$I$83*Poor!$B$81/$B$81)</f>
        <v>9154.2857142857138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18651.428571428572</v>
      </c>
      <c r="S21" s="222">
        <f>IF($B$81=0,0,(SUMIF($N$6:$N$28,$U21,L$6:L$28)+SUMIF($N$91:$N$118,$U21,L$91:L$118))*$I$83*Poor!$B$81/$B$81)</f>
        <v>18651.428571428572</v>
      </c>
      <c r="T21" s="222">
        <f>IF($B$81=0,0,(SUMIF($N$6:$N$28,$U21,M$6:M$28)+SUMIF($N$91:$N$118,$U21,M$91:M$118))*$I$83*Poor!$B$81/$B$81)</f>
        <v>18651.428571428572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249858.5594646704</v>
      </c>
      <c r="S23" s="179">
        <f>SUM(S7:S22)</f>
        <v>249858.5594646704</v>
      </c>
      <c r="T23" s="179">
        <f>SUM(T7:T22)</f>
        <v>249656.43041988861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25221.886954672507</v>
      </c>
      <c r="S24" s="41">
        <f>IF($B$81=0,0,(SUM(($B$70*$H$70))+((1-$D$29)*$I$83))*Poor!$B$81/$B$81)</f>
        <v>25221.886954672507</v>
      </c>
      <c r="T24" s="41">
        <f>IF($B$81=0,0,(SUM(($B$70*$H$70))+((1-$D$29)*$I$83))*Poor!$B$81/$B$81)</f>
        <v>25221.886954672507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39598.109176894708</v>
      </c>
      <c r="S25" s="41">
        <f>IF($B$81=0,0,(SUM(($B$70*$H$70),($B$71*$H$71))+((1-$D$29)*$I$83))*Poor!$B$81/$B$81)</f>
        <v>39598.109176894708</v>
      </c>
      <c r="T25" s="41">
        <f>IF($B$81=0,0,(SUM(($B$70*$H$70),($B$71*$H$71))+((1-$D$29)*$I$83))*Poor!$B$81/$B$81)</f>
        <v>39598.109176894708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66186.109176894708</v>
      </c>
      <c r="S26" s="41">
        <f>IF($B$81=0,0,(SUM(($B$70*$H$70),($B$71*$H$71),($B$72*$H$72))+((1-$D$29)*$I$83))*Poor!$B$81/$B$81)</f>
        <v>66186.109176894708</v>
      </c>
      <c r="T26" s="41">
        <f>IF($B$81=0,0,(SUM(($B$70*$H$70),($B$71*$H$71),($B$72*$H$72))+((1-$D$29)*$I$83))*Poor!$B$81/$B$81)</f>
        <v>66186.109176894708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4.7485403852711362E-2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4.7485403852711362E-2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0.18994161541084545</v>
      </c>
      <c r="Z27" s="156">
        <f>Poor!Z27</f>
        <v>0.25</v>
      </c>
      <c r="AA27" s="121">
        <f t="shared" si="16"/>
        <v>4.7485403852711362E-2</v>
      </c>
      <c r="AB27" s="156">
        <f>Poor!AB27</f>
        <v>0.25</v>
      </c>
      <c r="AC27" s="121">
        <f t="shared" si="7"/>
        <v>4.7485403852711362E-2</v>
      </c>
      <c r="AD27" s="156">
        <f>Poor!AD27</f>
        <v>0.25</v>
      </c>
      <c r="AE27" s="121">
        <f t="shared" si="8"/>
        <v>4.7485403852711362E-2</v>
      </c>
      <c r="AF27" s="122">
        <f t="shared" si="10"/>
        <v>0.25</v>
      </c>
      <c r="AG27" s="121">
        <f t="shared" si="11"/>
        <v>4.7485403852711362E-2</v>
      </c>
      <c r="AH27" s="123">
        <f t="shared" si="12"/>
        <v>1</v>
      </c>
      <c r="AI27" s="183">
        <f t="shared" si="13"/>
        <v>4.7485403852711362E-2</v>
      </c>
      <c r="AJ27" s="120">
        <f t="shared" si="14"/>
        <v>4.7485403852711362E-2</v>
      </c>
      <c r="AK27" s="119">
        <f t="shared" si="15"/>
        <v>4.7485403852711362E-2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0.44443900918270834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0.44443900918270834</v>
      </c>
      <c r="N29" s="229"/>
      <c r="P29" s="22"/>
      <c r="V29" s="56"/>
      <c r="W29" s="110"/>
      <c r="X29" s="118"/>
      <c r="Y29" s="183">
        <f t="shared" si="9"/>
        <v>1.7777560367308334</v>
      </c>
      <c r="Z29" s="156">
        <f>Poor!Z29</f>
        <v>0.25</v>
      </c>
      <c r="AA29" s="121">
        <f t="shared" si="16"/>
        <v>0.44443900918270834</v>
      </c>
      <c r="AB29" s="156">
        <f>Poor!AB29</f>
        <v>0.25</v>
      </c>
      <c r="AC29" s="121">
        <f t="shared" si="7"/>
        <v>0.44443900918270834</v>
      </c>
      <c r="AD29" s="156">
        <f>Poor!AD29</f>
        <v>0.25</v>
      </c>
      <c r="AE29" s="121">
        <f t="shared" si="8"/>
        <v>0.44443900918270834</v>
      </c>
      <c r="AF29" s="122">
        <f t="shared" si="10"/>
        <v>0.25</v>
      </c>
      <c r="AG29" s="121">
        <f t="shared" si="11"/>
        <v>0.44443900918270834</v>
      </c>
      <c r="AH29" s="123">
        <f t="shared" si="12"/>
        <v>1</v>
      </c>
      <c r="AI29" s="183">
        <f t="shared" si="13"/>
        <v>0.44443900918270834</v>
      </c>
      <c r="AJ29" s="120">
        <f t="shared" si="14"/>
        <v>0.44443900918270834</v>
      </c>
      <c r="AK29" s="119">
        <f t="shared" si="15"/>
        <v>0.44443900918270834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16.844130957834007</v>
      </c>
      <c r="J30" s="231">
        <f>IF(I$32&lt;=1,I30,1-SUM(J6:J29))</f>
        <v>0.26105157709306548</v>
      </c>
      <c r="K30" s="22">
        <f t="shared" si="4"/>
        <v>0.68160895442092151</v>
      </c>
      <c r="L30" s="22">
        <f>IF(L124=L119,0,IF(K30="",0,(L119-L124)/(B119-B124)*K30))</f>
        <v>0.68160895442092151</v>
      </c>
      <c r="M30" s="175">
        <f t="shared" si="6"/>
        <v>0.26105157709306548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1.0442063083722619</v>
      </c>
      <c r="Z30" s="122">
        <f>IF($Y30=0,0,AA30/($Y$30))</f>
        <v>8.9174052733051318E-2</v>
      </c>
      <c r="AA30" s="187">
        <f>IF(AA79*4/$I$83+SUM(AA6:AA29)&lt;1,AA79*4/$I$83,1-SUM(AA6:AA29))</f>
        <v>9.3116108406972931E-2</v>
      </c>
      <c r="AB30" s="122">
        <f>IF($Y30=0,0,AC30/($Y$30))</f>
        <v>0.43625750399883828</v>
      </c>
      <c r="AC30" s="187">
        <f>IF(AC79*4/$I$83+SUM(AC6:AC29)&lt;1,AC79*4/$I$83,1-SUM(AC6:AC29))</f>
        <v>0.45554283775032423</v>
      </c>
      <c r="AD30" s="122">
        <f>IF($Y30=0,0,AE30/($Y$30))</f>
        <v>0.40670358987840954</v>
      </c>
      <c r="AE30" s="187">
        <f>IF(AE79*4/$I$83+SUM(AE6:AE29)&lt;1,AE79*4/$I$83,1-SUM(AE6:AE29))</f>
        <v>0.42468245418868045</v>
      </c>
      <c r="AF30" s="122">
        <f>IF($Y30=0,0,AG30/($Y$30))</f>
        <v>7.1544095079792133E-2</v>
      </c>
      <c r="AG30" s="187">
        <f>IF(AG79*4/$I$83+SUM(AG6:AG29)&lt;1,AG79*4/$I$83,1-SUM(AG6:AG29))</f>
        <v>7.4706795409103854E-2</v>
      </c>
      <c r="AH30" s="123">
        <f t="shared" si="12"/>
        <v>1.0036792416900913</v>
      </c>
      <c r="AI30" s="183">
        <f t="shared" si="13"/>
        <v>0.26201204893877039</v>
      </c>
      <c r="AJ30" s="120">
        <f t="shared" si="14"/>
        <v>0.27432947307864858</v>
      </c>
      <c r="AK30" s="119">
        <f t="shared" si="15"/>
        <v>0.24969462479889215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-0.42676552353181529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17.807662445852234</v>
      </c>
      <c r="J32" s="17"/>
      <c r="L32" s="22">
        <f>SUM(L6:L30)</f>
        <v>1.4267655235318153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3.9961581126171803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-2.8428842630015976E-2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17175</v>
      </c>
      <c r="J37" s="38">
        <f>J91*I$83</f>
        <v>16146.571157369985</v>
      </c>
      <c r="K37" s="40">
        <f t="shared" ref="K37:K52" si="28">(B37/B$65)</f>
        <v>7.5064274510167908E-2</v>
      </c>
      <c r="L37" s="22">
        <f t="shared" ref="L37:L52" si="29">(K37*H37)</f>
        <v>7.5064274510167908E-2</v>
      </c>
      <c r="M37" s="24">
        <f t="shared" ref="M37:M52" si="30">J37/B$65</f>
        <v>7.4932343106941579E-2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16146.571157369985</v>
      </c>
      <c r="AH37" s="123">
        <f>SUM(Z37,AB37,AD37,AF37)</f>
        <v>1</v>
      </c>
      <c r="AI37" s="112">
        <f>SUM(AA37,AC37,AE37,AG37)</f>
        <v>16146.571157369985</v>
      </c>
      <c r="AJ37" s="148">
        <f>(AA37+AC37)</f>
        <v>0</v>
      </c>
      <c r="AK37" s="147">
        <f>(AE37+AG37)</f>
        <v>16146.571157369985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6450</v>
      </c>
      <c r="J38" s="38">
        <f t="shared" ref="J38:J64" si="33">J92*I$83</f>
        <v>4855.935293923475</v>
      </c>
      <c r="K38" s="40">
        <f t="shared" si="28"/>
        <v>2.2739718398752565E-2</v>
      </c>
      <c r="L38" s="22">
        <f t="shared" si="29"/>
        <v>2.2739718398752565E-2</v>
      </c>
      <c r="M38" s="24">
        <f t="shared" si="30"/>
        <v>2.2535224723751753E-2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4855.935293923475</v>
      </c>
      <c r="AH38" s="123">
        <f t="shared" ref="AH38:AI58" si="35">SUM(Z38,AB38,AD38,AF38)</f>
        <v>1</v>
      </c>
      <c r="AI38" s="112">
        <f t="shared" si="35"/>
        <v>4855.935293923475</v>
      </c>
      <c r="AJ38" s="148">
        <f t="shared" ref="AJ38:AJ64" si="36">(AA38+AC38)</f>
        <v>0</v>
      </c>
      <c r="AK38" s="147">
        <f t="shared" ref="AK38:AK64" si="37">(AE38+AG38)</f>
        <v>4855.935293923475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1200</v>
      </c>
      <c r="J39" s="38">
        <f t="shared" si="33"/>
        <v>1200</v>
      </c>
      <c r="K39" s="40">
        <f t="shared" si="28"/>
        <v>5.5689106282659339E-3</v>
      </c>
      <c r="L39" s="22">
        <f t="shared" si="29"/>
        <v>5.5689106282659339E-3</v>
      </c>
      <c r="M39" s="24">
        <f t="shared" si="30"/>
        <v>5.5689106282659339E-3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1200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1200</v>
      </c>
      <c r="AJ39" s="148">
        <f t="shared" si="36"/>
        <v>1200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1851.1719167340289</v>
      </c>
      <c r="K41" s="40">
        <f t="shared" si="28"/>
        <v>8.3533659423989017E-3</v>
      </c>
      <c r="L41" s="22">
        <f t="shared" si="29"/>
        <v>8.3533659423989017E-3</v>
      </c>
      <c r="M41" s="24">
        <f t="shared" si="30"/>
        <v>8.5908424682062945E-3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1851.1719167340289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1851.1719167340289</v>
      </c>
      <c r="AJ41" s="148">
        <f t="shared" si="36"/>
        <v>1851.1719167340289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3630</v>
      </c>
      <c r="J42" s="38">
        <f t="shared" si="33"/>
        <v>3630</v>
      </c>
      <c r="K42" s="40">
        <f t="shared" si="28"/>
        <v>1.6845954650504452E-2</v>
      </c>
      <c r="L42" s="22">
        <f t="shared" si="29"/>
        <v>1.6845954650504452E-2</v>
      </c>
      <c r="M42" s="24">
        <f t="shared" si="30"/>
        <v>1.6845954650504452E-2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907.5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1815</v>
      </c>
      <c r="AF42" s="122">
        <f t="shared" si="31"/>
        <v>0.25</v>
      </c>
      <c r="AG42" s="147">
        <f t="shared" si="34"/>
        <v>907.5</v>
      </c>
      <c r="AH42" s="123">
        <f t="shared" si="35"/>
        <v>1</v>
      </c>
      <c r="AI42" s="112">
        <f t="shared" si="35"/>
        <v>3630</v>
      </c>
      <c r="AJ42" s="148">
        <f t="shared" si="36"/>
        <v>907.5</v>
      </c>
      <c r="AK42" s="147">
        <f t="shared" si="37"/>
        <v>2722.5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222.14063000808343</v>
      </c>
      <c r="K43" s="40">
        <f t="shared" si="28"/>
        <v>1.0024039130878681E-3</v>
      </c>
      <c r="L43" s="22">
        <f t="shared" si="29"/>
        <v>1.0024039130878681E-3</v>
      </c>
      <c r="M43" s="24">
        <f t="shared" si="30"/>
        <v>1.0309010961847553E-3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55.535157502020859</v>
      </c>
      <c r="AB43" s="156">
        <f>Poor!AB43</f>
        <v>0.25</v>
      </c>
      <c r="AC43" s="147">
        <f t="shared" si="39"/>
        <v>55.535157502020859</v>
      </c>
      <c r="AD43" s="156">
        <f>Poor!AD43</f>
        <v>0.25</v>
      </c>
      <c r="AE43" s="147">
        <f t="shared" si="40"/>
        <v>55.535157502020859</v>
      </c>
      <c r="AF43" s="122">
        <f t="shared" si="31"/>
        <v>0.25</v>
      </c>
      <c r="AG43" s="147">
        <f t="shared" si="34"/>
        <v>55.535157502020859</v>
      </c>
      <c r="AH43" s="123">
        <f t="shared" si="35"/>
        <v>1</v>
      </c>
      <c r="AI43" s="112">
        <f t="shared" si="35"/>
        <v>222.14063000808343</v>
      </c>
      <c r="AJ43" s="148">
        <f t="shared" si="36"/>
        <v>111.07031500404172</v>
      </c>
      <c r="AK43" s="147">
        <f t="shared" si="37"/>
        <v>111.07031500404172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83.302736253031298</v>
      </c>
      <c r="K44" s="40">
        <f t="shared" si="28"/>
        <v>3.7590146740795055E-4</v>
      </c>
      <c r="L44" s="22">
        <f t="shared" si="29"/>
        <v>3.7590146740795055E-4</v>
      </c>
      <c r="M44" s="24">
        <f t="shared" si="30"/>
        <v>3.8658791106928325E-4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20.825684063257825</v>
      </c>
      <c r="AB44" s="156">
        <f>Poor!AB44</f>
        <v>0.25</v>
      </c>
      <c r="AC44" s="147">
        <f t="shared" si="39"/>
        <v>20.825684063257825</v>
      </c>
      <c r="AD44" s="156">
        <f>Poor!AD44</f>
        <v>0.25</v>
      </c>
      <c r="AE44" s="147">
        <f t="shared" si="40"/>
        <v>20.825684063257825</v>
      </c>
      <c r="AF44" s="122">
        <f t="shared" si="31"/>
        <v>0.25</v>
      </c>
      <c r="AG44" s="147">
        <f t="shared" si="34"/>
        <v>20.825684063257825</v>
      </c>
      <c r="AH44" s="123">
        <f t="shared" si="35"/>
        <v>1</v>
      </c>
      <c r="AI44" s="112">
        <f t="shared" si="35"/>
        <v>83.302736253031298</v>
      </c>
      <c r="AJ44" s="148">
        <f t="shared" si="36"/>
        <v>41.651368126515649</v>
      </c>
      <c r="AK44" s="147">
        <f t="shared" si="37"/>
        <v>41.651368126515649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10000</v>
      </c>
      <c r="J50" s="38">
        <f t="shared" si="33"/>
        <v>10000</v>
      </c>
      <c r="K50" s="40">
        <f t="shared" si="28"/>
        <v>4.6407588568882781E-2</v>
      </c>
      <c r="L50" s="22">
        <f t="shared" si="29"/>
        <v>4.6407588568882781E-2</v>
      </c>
      <c r="M50" s="24">
        <f t="shared" si="30"/>
        <v>4.6407588568882781E-2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2500</v>
      </c>
      <c r="AB50" s="156">
        <f>Poor!AB55</f>
        <v>0.25</v>
      </c>
      <c r="AC50" s="147">
        <f t="shared" si="39"/>
        <v>2500</v>
      </c>
      <c r="AD50" s="156">
        <f>Poor!AD55</f>
        <v>0.25</v>
      </c>
      <c r="AE50" s="147">
        <f t="shared" si="40"/>
        <v>2500</v>
      </c>
      <c r="AF50" s="122">
        <f t="shared" si="31"/>
        <v>0.25</v>
      </c>
      <c r="AG50" s="147">
        <f t="shared" si="34"/>
        <v>2500</v>
      </c>
      <c r="AH50" s="123">
        <f t="shared" si="35"/>
        <v>1</v>
      </c>
      <c r="AI50" s="112">
        <f t="shared" si="35"/>
        <v>10000</v>
      </c>
      <c r="AJ50" s="148">
        <f t="shared" si="36"/>
        <v>5000</v>
      </c>
      <c r="AK50" s="147">
        <f t="shared" si="37"/>
        <v>5000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72000</v>
      </c>
      <c r="J54" s="38">
        <f t="shared" si="33"/>
        <v>72000</v>
      </c>
      <c r="K54" s="40">
        <f t="shared" si="43"/>
        <v>0.33413463769595603</v>
      </c>
      <c r="L54" s="22">
        <f t="shared" si="44"/>
        <v>0.33413463769595603</v>
      </c>
      <c r="M54" s="24">
        <f t="shared" si="45"/>
        <v>0.33413463769595603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37800</v>
      </c>
      <c r="J55" s="38">
        <f t="shared" si="33"/>
        <v>37800</v>
      </c>
      <c r="K55" s="40">
        <f t="shared" si="43"/>
        <v>0.17542068479037692</v>
      </c>
      <c r="L55" s="22">
        <f t="shared" si="44"/>
        <v>0.17542068479037692</v>
      </c>
      <c r="M55" s="24">
        <f t="shared" si="45"/>
        <v>0.17542068479037692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43350</v>
      </c>
      <c r="J56" s="38">
        <f t="shared" si="33"/>
        <v>43350</v>
      </c>
      <c r="K56" s="40">
        <f t="shared" si="43"/>
        <v>0.20117689644610687</v>
      </c>
      <c r="L56" s="22">
        <f t="shared" si="44"/>
        <v>0.20117689644610687</v>
      </c>
      <c r="M56" s="24">
        <f t="shared" si="45"/>
        <v>0.20117689644610687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8010</v>
      </c>
      <c r="J57" s="38">
        <f t="shared" si="33"/>
        <v>8009.9999999999991</v>
      </c>
      <c r="K57" s="40">
        <f t="shared" si="43"/>
        <v>3.7172478443675112E-2</v>
      </c>
      <c r="L57" s="22">
        <f t="shared" si="44"/>
        <v>3.7172478443675112E-2</v>
      </c>
      <c r="M57" s="24">
        <f t="shared" si="45"/>
        <v>3.7172478443675105E-2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11820</v>
      </c>
      <c r="J59" s="38">
        <f t="shared" si="33"/>
        <v>11820</v>
      </c>
      <c r="K59" s="40">
        <f t="shared" si="43"/>
        <v>5.485376968841945E-2</v>
      </c>
      <c r="L59" s="22">
        <f t="shared" si="44"/>
        <v>5.485376968841945E-2</v>
      </c>
      <c r="M59" s="24">
        <f t="shared" si="45"/>
        <v>5.485376968841945E-2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2955</v>
      </c>
      <c r="AB59" s="156">
        <f>Poor!AB59</f>
        <v>0.25</v>
      </c>
      <c r="AC59" s="147">
        <f t="shared" si="39"/>
        <v>2955</v>
      </c>
      <c r="AD59" s="156">
        <f>Poor!AD59</f>
        <v>0.25</v>
      </c>
      <c r="AE59" s="147">
        <f t="shared" si="40"/>
        <v>2955</v>
      </c>
      <c r="AF59" s="122">
        <f t="shared" si="31"/>
        <v>0.25</v>
      </c>
      <c r="AG59" s="147">
        <f t="shared" si="34"/>
        <v>2955</v>
      </c>
      <c r="AH59" s="123">
        <f t="shared" ref="AH59:AI64" si="46">SUM(Z59,AB59,AD59,AF59)</f>
        <v>1</v>
      </c>
      <c r="AI59" s="112">
        <f t="shared" si="46"/>
        <v>11820</v>
      </c>
      <c r="AJ59" s="148">
        <f t="shared" si="36"/>
        <v>5910</v>
      </c>
      <c r="AK59" s="147">
        <f t="shared" si="37"/>
        <v>5910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4500</v>
      </c>
      <c r="J61" s="38">
        <f t="shared" si="33"/>
        <v>4500</v>
      </c>
      <c r="K61" s="40">
        <f t="shared" si="43"/>
        <v>2.0883414855997252E-2</v>
      </c>
      <c r="L61" s="22">
        <f t="shared" si="44"/>
        <v>2.0883414855997252E-2</v>
      </c>
      <c r="M61" s="24">
        <f t="shared" si="45"/>
        <v>2.0883414855997252E-2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1125</v>
      </c>
      <c r="AB61" s="156">
        <f>Poor!AB61</f>
        <v>0.25</v>
      </c>
      <c r="AC61" s="147">
        <f t="shared" si="39"/>
        <v>1125</v>
      </c>
      <c r="AD61" s="156">
        <f>Poor!AD61</f>
        <v>0.25</v>
      </c>
      <c r="AE61" s="147">
        <f t="shared" si="40"/>
        <v>1125</v>
      </c>
      <c r="AF61" s="122">
        <f t="shared" si="31"/>
        <v>0.25</v>
      </c>
      <c r="AG61" s="147">
        <f t="shared" si="34"/>
        <v>1125</v>
      </c>
      <c r="AH61" s="123">
        <f t="shared" si="46"/>
        <v>1</v>
      </c>
      <c r="AI61" s="112">
        <f t="shared" si="46"/>
        <v>4500</v>
      </c>
      <c r="AJ61" s="148">
        <f t="shared" si="36"/>
        <v>2250</v>
      </c>
      <c r="AK61" s="147">
        <f t="shared" si="37"/>
        <v>2250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215935</v>
      </c>
      <c r="J65" s="39">
        <f>SUM(J37:J64)</f>
        <v>215469.12173428861</v>
      </c>
      <c r="K65" s="40">
        <f>SUM(K37:K64)</f>
        <v>1.0000000000000002</v>
      </c>
      <c r="L65" s="22">
        <f>SUM(L37:L64)</f>
        <v>1.0000000000000002</v>
      </c>
      <c r="M65" s="24">
        <f>SUM(M37:M64)</f>
        <v>0.9999402350743386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10615.032758299309</v>
      </c>
      <c r="AB65" s="137"/>
      <c r="AC65" s="153">
        <f>SUM(AC37:AC64)</f>
        <v>6656.3608415652789</v>
      </c>
      <c r="AD65" s="137"/>
      <c r="AE65" s="153">
        <f>SUM(AE37:AE64)</f>
        <v>8471.360841565278</v>
      </c>
      <c r="AF65" s="137"/>
      <c r="AG65" s="153">
        <f>SUM(AG37:AG64)</f>
        <v>28566.367292858737</v>
      </c>
      <c r="AH65" s="137"/>
      <c r="AI65" s="153">
        <f>SUM(AI37:AI64)</f>
        <v>54309.121734288601</v>
      </c>
      <c r="AJ65" s="153">
        <f>SUM(AJ37:AJ64)</f>
        <v>17271.393599864587</v>
      </c>
      <c r="AK65" s="153">
        <f>SUM(AK37:AK64)</f>
        <v>37037.728134424018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70">
        <f>14533.3520267682*7/8</f>
        <v>12716.683023422174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12716.683023422176</v>
      </c>
      <c r="J70" s="51">
        <f>J124*I$83</f>
        <v>12716.683023422176</v>
      </c>
      <c r="K70" s="40">
        <f>B70/B$76</f>
        <v>5.9015059371187263E-2</v>
      </c>
      <c r="L70" s="22">
        <f>(L124*G$37*F$9/F$7)/B$130</f>
        <v>5.9015059371187256E-2</v>
      </c>
      <c r="M70" s="24">
        <f>J70/B$76</f>
        <v>5.9015059371187277E-2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3179.170755855544</v>
      </c>
      <c r="AB70" s="156">
        <f>Poor!AB70</f>
        <v>0.25</v>
      </c>
      <c r="AC70" s="147">
        <f>$J70*AB70</f>
        <v>3179.170755855544</v>
      </c>
      <c r="AD70" s="156">
        <f>Poor!AD70</f>
        <v>0.25</v>
      </c>
      <c r="AE70" s="147">
        <f>$J70*AD70</f>
        <v>3179.170755855544</v>
      </c>
      <c r="AF70" s="156">
        <f>Poor!AF70</f>
        <v>0.25</v>
      </c>
      <c r="AG70" s="147">
        <f>$J70*AF70</f>
        <v>3179.170755855544</v>
      </c>
      <c r="AH70" s="155">
        <f>SUM(Z70,AB70,AD70,AF70)</f>
        <v>1</v>
      </c>
      <c r="AI70" s="147">
        <f>SUM(AA70,AC70,AE70,AG70)</f>
        <v>12716.683023422176</v>
      </c>
      <c r="AJ70" s="148">
        <f>(AA70+AC70)</f>
        <v>6358.3415117110881</v>
      </c>
      <c r="AK70" s="147">
        <f>(AE70+AG70)</f>
        <v>6358.3415117110881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12579.194444444427</v>
      </c>
      <c r="J71" s="51">
        <f t="shared" ref="J71:J72" si="49">J125*I$83</f>
        <v>12579.194444444427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23264.5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16518.75</v>
      </c>
      <c r="K73" s="40">
        <f>B73/B$76</f>
        <v>7.6659535367223253E-2</v>
      </c>
      <c r="L73" s="22">
        <f>(L127*G$37*F$9/F$7)/B$130</f>
        <v>7.6659535367223239E-2</v>
      </c>
      <c r="M73" s="24">
        <f>J73/B$76</f>
        <v>7.6659535367223253E-2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1486.6875</v>
      </c>
      <c r="AB73" s="156">
        <f>Poor!AB73</f>
        <v>0.09</v>
      </c>
      <c r="AC73" s="147">
        <f>$H$73*$B$73*AB73</f>
        <v>1486.6875</v>
      </c>
      <c r="AD73" s="156">
        <f>Poor!AD73</f>
        <v>0.23</v>
      </c>
      <c r="AE73" s="147">
        <f>$H$73*$B$73*AD73</f>
        <v>3799.3125</v>
      </c>
      <c r="AF73" s="156">
        <f>Poor!AF73</f>
        <v>0.59</v>
      </c>
      <c r="AG73" s="147">
        <f>$H$73*$B$73*AF73</f>
        <v>9746.0625</v>
      </c>
      <c r="AH73" s="155">
        <f>SUM(Z73,AB73,AD73,AF73)</f>
        <v>1</v>
      </c>
      <c r="AI73" s="147">
        <f>SUM(AA73,AC73,AE73,AG73)</f>
        <v>16518.75</v>
      </c>
      <c r="AJ73" s="148">
        <f>(AA73+AC73)</f>
        <v>2973.375</v>
      </c>
      <c r="AK73" s="147">
        <f>(AE73+AG73)</f>
        <v>13545.375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203218.31697657786</v>
      </c>
      <c r="J74" s="51">
        <f>J128*I$83</f>
        <v>3149.4923824645871</v>
      </c>
      <c r="K74" s="40">
        <f>B74/B$76</f>
        <v>3.8162650535183681E-2</v>
      </c>
      <c r="L74" s="22">
        <f>(L128*G$37*F$9/F$7)/B$130</f>
        <v>3.8162650535183675E-2</v>
      </c>
      <c r="M74" s="24">
        <f>J74/B$76</f>
        <v>1.4616034668624697E-2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280.85299979624051</v>
      </c>
      <c r="AB74" s="156"/>
      <c r="AC74" s="147">
        <f>AC30*$I$83/4</f>
        <v>1373.9896856373553</v>
      </c>
      <c r="AD74" s="156"/>
      <c r="AE74" s="147">
        <f>AE30*$I$83/4</f>
        <v>1280.9098582430524</v>
      </c>
      <c r="AF74" s="156"/>
      <c r="AG74" s="147">
        <f>AG30*$I$83/4</f>
        <v>225.32758246412746</v>
      </c>
      <c r="AH74" s="155"/>
      <c r="AI74" s="147">
        <f>SUM(AA74,AC74,AE74,AG74)</f>
        <v>3161.0801261407755</v>
      </c>
      <c r="AJ74" s="148">
        <f>(AA74+AC74)</f>
        <v>1654.8426854335958</v>
      </c>
      <c r="AK74" s="147">
        <f>(AE74+AG74)</f>
        <v>1506.23744070718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147240.50188395748</v>
      </c>
      <c r="K75" s="40">
        <f>B75/B$76</f>
        <v>0.65982081226975331</v>
      </c>
      <c r="L75" s="22">
        <f>(L129*G$37*F$9/F$7)/B$130</f>
        <v>0.6598208122697532</v>
      </c>
      <c r="M75" s="24">
        <f>J75/B$76</f>
        <v>0.68330766321065095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7155.0090026475236</v>
      </c>
      <c r="AB75" s="158"/>
      <c r="AC75" s="149">
        <f>AA75+AC65-SUM(AC70,AC74)</f>
        <v>9258.2094027199037</v>
      </c>
      <c r="AD75" s="158"/>
      <c r="AE75" s="149">
        <f>AC75+AE65-SUM(AE70,AE74)</f>
        <v>13269.489630186587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38431.358584725647</v>
      </c>
      <c r="AJ75" s="151">
        <f>AJ76-SUM(AJ70,AJ74)</f>
        <v>9258.2094027199018</v>
      </c>
      <c r="AK75" s="149">
        <f>AJ75+AK76-SUM(AK70,AK74)</f>
        <v>38431.358584725655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215935.00000000006</v>
      </c>
      <c r="J76" s="51">
        <f>J130*I$83</f>
        <v>215469.12173428867</v>
      </c>
      <c r="K76" s="40">
        <f>SUM(K70:K75)</f>
        <v>0.83365805754334743</v>
      </c>
      <c r="L76" s="22">
        <f>SUM(L70:L75)</f>
        <v>0.83365805754334732</v>
      </c>
      <c r="M76" s="24">
        <f>SUM(M70:M75)</f>
        <v>0.83359829261768614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10615.032758299309</v>
      </c>
      <c r="AB76" s="137"/>
      <c r="AC76" s="153">
        <f>AC65</f>
        <v>6656.3608415652789</v>
      </c>
      <c r="AD76" s="137"/>
      <c r="AE76" s="153">
        <f>AE65</f>
        <v>8471.360841565278</v>
      </c>
      <c r="AF76" s="137"/>
      <c r="AG76" s="153">
        <f>AG65</f>
        <v>28566.367292858737</v>
      </c>
      <c r="AH76" s="137"/>
      <c r="AI76" s="153">
        <f>SUM(AA76,AC76,AE76,AG76)</f>
        <v>54309.121734288601</v>
      </c>
      <c r="AJ76" s="154">
        <f>SUM(AA76,AC76)</f>
        <v>17271.393599864587</v>
      </c>
      <c r="AK76" s="154">
        <f>SUM(AE76,AG76)</f>
        <v>37037.728134424018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12579.194444444422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7155.0090026475236</v>
      </c>
      <c r="AD78" s="112"/>
      <c r="AE78" s="112">
        <f>AC75</f>
        <v>9258.2094027199037</v>
      </c>
      <c r="AF78" s="112"/>
      <c r="AG78" s="112">
        <f>AE75</f>
        <v>13269.489630186587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7435.8620024437641</v>
      </c>
      <c r="AB79" s="112"/>
      <c r="AC79" s="112">
        <f>AA79-AA74+AC65-AC70</f>
        <v>10632.199088357258</v>
      </c>
      <c r="AD79" s="112"/>
      <c r="AE79" s="112">
        <f>AC79-AC74+AE65-AE70</f>
        <v>14550.399488429635</v>
      </c>
      <c r="AF79" s="112"/>
      <c r="AG79" s="112">
        <f>AE79-AE74+AG65-AG70</f>
        <v>38656.686167189779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22069.151085338442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1</v>
      </c>
      <c r="I91" s="22">
        <f t="shared" ref="I91" si="52">(D91*H91)</f>
        <v>1.4235820545356765</v>
      </c>
      <c r="J91" s="24">
        <f>IF(I$32&lt;=1+I$131,I91,L91+J$33*(I91-L91))</f>
        <v>1.3383388030227226</v>
      </c>
      <c r="K91" s="22">
        <f t="shared" ref="K91" si="53">(B91)</f>
        <v>1.3406951809091452</v>
      </c>
      <c r="L91" s="22">
        <f t="shared" ref="L91" si="54">(K91*H91)</f>
        <v>1.3406951809091452</v>
      </c>
      <c r="M91" s="227">
        <f t="shared" si="50"/>
        <v>1.3383388030227226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1</v>
      </c>
      <c r="I92" s="22">
        <f t="shared" ref="I92:I118" si="59">(D92*H92)</f>
        <v>0.53462033489112748</v>
      </c>
      <c r="J92" s="24">
        <f t="shared" ref="J92:J118" si="60">IF(I$32&lt;=1+I$131,I92,L92+J$33*(I92-L92))</f>
        <v>0.40249329504604864</v>
      </c>
      <c r="K92" s="22">
        <f t="shared" ref="K92:K118" si="61">(B92)</f>
        <v>0.40614568077000379</v>
      </c>
      <c r="L92" s="22">
        <f t="shared" ref="L92:L118" si="62">(K92*H92)</f>
        <v>0.40614568077000379</v>
      </c>
      <c r="M92" s="227">
        <f t="shared" ref="M92:M118" si="63">(J92)</f>
        <v>0.40249329504604864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1</v>
      </c>
      <c r="I93" s="22">
        <f t="shared" si="59"/>
        <v>9.9464248351837661E-2</v>
      </c>
      <c r="J93" s="24">
        <f t="shared" si="60"/>
        <v>9.9464248351837661E-2</v>
      </c>
      <c r="K93" s="22">
        <f t="shared" si="61"/>
        <v>9.9464248351837661E-2</v>
      </c>
      <c r="L93" s="22">
        <f t="shared" si="62"/>
        <v>9.9464248351837661E-2</v>
      </c>
      <c r="M93" s="227">
        <f t="shared" si="63"/>
        <v>9.9464248351837661E-2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0.15343785272331734</v>
      </c>
      <c r="K95" s="22">
        <f t="shared" si="61"/>
        <v>0.1491963725277565</v>
      </c>
      <c r="L95" s="22">
        <f t="shared" si="62"/>
        <v>0.1491963725277565</v>
      </c>
      <c r="M95" s="227">
        <f t="shared" si="63"/>
        <v>0.15343785272331734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</v>
      </c>
      <c r="I96" s="22">
        <f t="shared" si="59"/>
        <v>0.30087935126430893</v>
      </c>
      <c r="J96" s="24">
        <f t="shared" si="60"/>
        <v>0.30087935126430893</v>
      </c>
      <c r="K96" s="22">
        <f t="shared" si="61"/>
        <v>0.30087935126430893</v>
      </c>
      <c r="L96" s="22">
        <f t="shared" si="62"/>
        <v>0.30087935126430893</v>
      </c>
      <c r="M96" s="227">
        <f t="shared" si="63"/>
        <v>0.30087935126430893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1.8412542326798079E-2</v>
      </c>
      <c r="K97" s="22">
        <f t="shared" si="61"/>
        <v>1.7903564703330779E-2</v>
      </c>
      <c r="L97" s="22">
        <f t="shared" si="62"/>
        <v>1.7903564703330779E-2</v>
      </c>
      <c r="M97" s="227">
        <f t="shared" si="63"/>
        <v>1.8412542326798079E-2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6.9047033725492795E-3</v>
      </c>
      <c r="K98" s="22">
        <f t="shared" si="61"/>
        <v>6.7138367637490422E-3</v>
      </c>
      <c r="L98" s="22">
        <f t="shared" si="62"/>
        <v>6.7138367637490422E-3</v>
      </c>
      <c r="M98" s="227">
        <f t="shared" si="63"/>
        <v>6.9047033725492795E-3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</v>
      </c>
      <c r="I104" s="22">
        <f t="shared" si="59"/>
        <v>0.82886873626531388</v>
      </c>
      <c r="J104" s="24">
        <f t="shared" si="60"/>
        <v>0.82886873626531388</v>
      </c>
      <c r="K104" s="22">
        <f t="shared" si="61"/>
        <v>0.82886873626531388</v>
      </c>
      <c r="L104" s="22">
        <f t="shared" si="62"/>
        <v>0.82886873626531388</v>
      </c>
      <c r="M104" s="227">
        <f t="shared" si="63"/>
        <v>0.82886873626531388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</v>
      </c>
      <c r="I108" s="22">
        <f t="shared" si="59"/>
        <v>5.9678549011102602</v>
      </c>
      <c r="J108" s="24">
        <f t="shared" si="60"/>
        <v>5.9678549011102602</v>
      </c>
      <c r="K108" s="22">
        <f t="shared" si="61"/>
        <v>5.9678549011102602</v>
      </c>
      <c r="L108" s="22">
        <f t="shared" si="62"/>
        <v>5.9678549011102602</v>
      </c>
      <c r="M108" s="227">
        <f t="shared" si="63"/>
        <v>5.9678549011102602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1</v>
      </c>
      <c r="I109" s="22">
        <f t="shared" si="59"/>
        <v>3.1331238230828866</v>
      </c>
      <c r="J109" s="24">
        <f t="shared" si="60"/>
        <v>3.1331238230828866</v>
      </c>
      <c r="K109" s="22">
        <f t="shared" si="61"/>
        <v>3.1331238230828866</v>
      </c>
      <c r="L109" s="22">
        <f t="shared" si="62"/>
        <v>3.1331238230828866</v>
      </c>
      <c r="M109" s="227">
        <f t="shared" si="63"/>
        <v>3.1331238230828866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1</v>
      </c>
      <c r="I110" s="22">
        <f t="shared" si="59"/>
        <v>3.5931459717101357</v>
      </c>
      <c r="J110" s="24">
        <f t="shared" si="60"/>
        <v>3.5931459717101357</v>
      </c>
      <c r="K110" s="22">
        <f t="shared" si="61"/>
        <v>3.5931459717101357</v>
      </c>
      <c r="L110" s="22">
        <f t="shared" si="62"/>
        <v>3.5931459717101357</v>
      </c>
      <c r="M110" s="227">
        <f t="shared" si="63"/>
        <v>3.5931459717101357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</v>
      </c>
      <c r="I111" s="22">
        <f t="shared" si="59"/>
        <v>0.66392385774851637</v>
      </c>
      <c r="J111" s="24">
        <f t="shared" si="60"/>
        <v>0.66392385774851637</v>
      </c>
      <c r="K111" s="22">
        <f t="shared" si="61"/>
        <v>0.66392385774851637</v>
      </c>
      <c r="L111" s="22">
        <f t="shared" si="62"/>
        <v>0.66392385774851637</v>
      </c>
      <c r="M111" s="227">
        <f t="shared" si="63"/>
        <v>0.66392385774851637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</v>
      </c>
      <c r="I113" s="22">
        <f t="shared" si="59"/>
        <v>0.97972284626560102</v>
      </c>
      <c r="J113" s="24">
        <f t="shared" si="60"/>
        <v>0.97972284626560102</v>
      </c>
      <c r="K113" s="22">
        <f t="shared" si="61"/>
        <v>0.97972284626560102</v>
      </c>
      <c r="L113" s="22">
        <f t="shared" si="62"/>
        <v>0.97972284626560102</v>
      </c>
      <c r="M113" s="227">
        <f t="shared" si="63"/>
        <v>0.97972284626560102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</v>
      </c>
      <c r="I115" s="22">
        <f t="shared" si="59"/>
        <v>0.37299093131939126</v>
      </c>
      <c r="J115" s="24">
        <f t="shared" si="60"/>
        <v>0.37299093131939126</v>
      </c>
      <c r="K115" s="22">
        <f t="shared" si="61"/>
        <v>0.37299093131939126</v>
      </c>
      <c r="L115" s="22">
        <f t="shared" si="62"/>
        <v>0.37299093131939126</v>
      </c>
      <c r="M115" s="227">
        <f t="shared" si="63"/>
        <v>0.37299093131939126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17.898177056545059</v>
      </c>
      <c r="J119" s="24">
        <f>SUM(J91:J118)</f>
        <v>17.859561863609692</v>
      </c>
      <c r="K119" s="22">
        <f>SUM(K91:K118)</f>
        <v>17.86062930279224</v>
      </c>
      <c r="L119" s="22">
        <f>SUM(L91:L118)</f>
        <v>17.86062930279224</v>
      </c>
      <c r="M119" s="57">
        <f t="shared" si="50"/>
        <v>17.859561863609692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1.0540460987110509</v>
      </c>
      <c r="J124" s="237">
        <f>IF(SUMPRODUCT($B$124:$B124,$H$124:$H124)&lt;J$119,($B124*$H124),J$119)</f>
        <v>1.0540460987110509</v>
      </c>
      <c r="K124" s="22">
        <f>(B124)</f>
        <v>1.0540460987110509</v>
      </c>
      <c r="L124" s="29">
        <f>IF(SUMPRODUCT($B$124:$B124,$H$124:$H124)&lt;L$119,($B124*$H124),L$119)</f>
        <v>1.0540460987110509</v>
      </c>
      <c r="M124" s="57">
        <f t="shared" si="90"/>
        <v>1.0540460987110509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1.0426501002402309</v>
      </c>
      <c r="J125" s="237">
        <f>IF(SUMPRODUCT($B$124:$B125,$H$124:$H125)&lt;J$119,($B125*$H125),IF(SUMPRODUCT($B$124:$B124,$H$124:$H124)&lt;J$119,J$119-SUMPRODUCT($B$124:$B124,$H$124:$H124),0))</f>
        <v>1.0426501002402309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1.0426501002402309</v>
      </c>
      <c r="M125" s="57">
        <f t="shared" ref="M125:M126" si="92">(J125)</f>
        <v>1.0426501002402309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1.9283216714844396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1.9283216714844396</v>
      </c>
      <c r="M126" s="57">
        <f t="shared" si="92"/>
        <v>1.9283216714844396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1.3691875437182655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1.3691875437182655</v>
      </c>
      <c r="M127" s="57">
        <f t="shared" si="90"/>
        <v>1.3691875437182655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16.844130957834007</v>
      </c>
      <c r="J128" s="228">
        <f>(J30)</f>
        <v>0.26105157709306548</v>
      </c>
      <c r="K128" s="22">
        <f>(B128)</f>
        <v>0.68160895442092151</v>
      </c>
      <c r="L128" s="22">
        <f>IF(L124=L119,0,(L119-L124)/(B119-B124)*K128)</f>
        <v>0.68160895442092151</v>
      </c>
      <c r="M128" s="57">
        <f t="shared" si="90"/>
        <v>0.26105157709306548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12.20430487236264</v>
      </c>
      <c r="K129" s="29">
        <f>(B129)</f>
        <v>11.784814934217332</v>
      </c>
      <c r="L129" s="60">
        <f>IF(SUM(L124:L128)&gt;L130,0,L130-SUM(L124:L128))</f>
        <v>11.784814934217332</v>
      </c>
      <c r="M129" s="57">
        <f t="shared" si="90"/>
        <v>12.20430487236264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17.898177056545059</v>
      </c>
      <c r="J130" s="228">
        <f>(J119)</f>
        <v>17.859561863609692</v>
      </c>
      <c r="K130" s="22">
        <f>(B130)</f>
        <v>17.86062930279224</v>
      </c>
      <c r="L130" s="22">
        <f>(L119)</f>
        <v>17.86062930279224</v>
      </c>
      <c r="M130" s="57">
        <f t="shared" si="90"/>
        <v>17.859561863609692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1.0426501002402304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86" priority="116" operator="equal">
      <formula>16</formula>
    </cfRule>
    <cfRule type="cellIs" dxfId="385" priority="117" operator="equal">
      <formula>15</formula>
    </cfRule>
    <cfRule type="cellIs" dxfId="384" priority="118" operator="equal">
      <formula>14</formula>
    </cfRule>
    <cfRule type="cellIs" dxfId="383" priority="119" operator="equal">
      <formula>13</formula>
    </cfRule>
    <cfRule type="cellIs" dxfId="382" priority="120" operator="equal">
      <formula>12</formula>
    </cfRule>
    <cfRule type="cellIs" dxfId="381" priority="121" operator="equal">
      <formula>11</formula>
    </cfRule>
    <cfRule type="cellIs" dxfId="380" priority="122" operator="equal">
      <formula>10</formula>
    </cfRule>
    <cfRule type="cellIs" dxfId="379" priority="123" operator="equal">
      <formula>9</formula>
    </cfRule>
    <cfRule type="cellIs" dxfId="378" priority="124" operator="equal">
      <formula>8</formula>
    </cfRule>
    <cfRule type="cellIs" dxfId="377" priority="125" operator="equal">
      <formula>7</formula>
    </cfRule>
    <cfRule type="cellIs" dxfId="376" priority="126" operator="equal">
      <formula>6</formula>
    </cfRule>
    <cfRule type="cellIs" dxfId="375" priority="127" operator="equal">
      <formula>5</formula>
    </cfRule>
    <cfRule type="cellIs" dxfId="374" priority="128" operator="equal">
      <formula>4</formula>
    </cfRule>
    <cfRule type="cellIs" dxfId="373" priority="129" operator="equal">
      <formula>3</formula>
    </cfRule>
    <cfRule type="cellIs" dxfId="372" priority="130" operator="equal">
      <formula>2</formula>
    </cfRule>
    <cfRule type="cellIs" dxfId="371" priority="131" operator="equal">
      <formula>1</formula>
    </cfRule>
  </conditionalFormatting>
  <conditionalFormatting sqref="N29">
    <cfRule type="cellIs" dxfId="370" priority="100" operator="equal">
      <formula>16</formula>
    </cfRule>
    <cfRule type="cellIs" dxfId="369" priority="101" operator="equal">
      <formula>15</formula>
    </cfRule>
    <cfRule type="cellIs" dxfId="368" priority="102" operator="equal">
      <formula>14</formula>
    </cfRule>
    <cfRule type="cellIs" dxfId="367" priority="103" operator="equal">
      <formula>13</formula>
    </cfRule>
    <cfRule type="cellIs" dxfId="366" priority="104" operator="equal">
      <formula>12</formula>
    </cfRule>
    <cfRule type="cellIs" dxfId="365" priority="105" operator="equal">
      <formula>11</formula>
    </cfRule>
    <cfRule type="cellIs" dxfId="364" priority="106" operator="equal">
      <formula>10</formula>
    </cfRule>
    <cfRule type="cellIs" dxfId="363" priority="107" operator="equal">
      <formula>9</formula>
    </cfRule>
    <cfRule type="cellIs" dxfId="362" priority="108" operator="equal">
      <formula>8</formula>
    </cfRule>
    <cfRule type="cellIs" dxfId="361" priority="109" operator="equal">
      <formula>7</formula>
    </cfRule>
    <cfRule type="cellIs" dxfId="360" priority="110" operator="equal">
      <formula>6</formula>
    </cfRule>
    <cfRule type="cellIs" dxfId="359" priority="111" operator="equal">
      <formula>5</formula>
    </cfRule>
    <cfRule type="cellIs" dxfId="358" priority="112" operator="equal">
      <formula>4</formula>
    </cfRule>
    <cfRule type="cellIs" dxfId="357" priority="113" operator="equal">
      <formula>3</formula>
    </cfRule>
    <cfRule type="cellIs" dxfId="356" priority="114" operator="equal">
      <formula>2</formula>
    </cfRule>
    <cfRule type="cellIs" dxfId="355" priority="115" operator="equal">
      <formula>1</formula>
    </cfRule>
  </conditionalFormatting>
  <conditionalFormatting sqref="N113:N118">
    <cfRule type="cellIs" dxfId="354" priority="52" operator="equal">
      <formula>16</formula>
    </cfRule>
    <cfRule type="cellIs" dxfId="353" priority="53" operator="equal">
      <formula>15</formula>
    </cfRule>
    <cfRule type="cellIs" dxfId="352" priority="54" operator="equal">
      <formula>14</formula>
    </cfRule>
    <cfRule type="cellIs" dxfId="351" priority="55" operator="equal">
      <formula>13</formula>
    </cfRule>
    <cfRule type="cellIs" dxfId="350" priority="56" operator="equal">
      <formula>12</formula>
    </cfRule>
    <cfRule type="cellIs" dxfId="349" priority="57" operator="equal">
      <formula>11</formula>
    </cfRule>
    <cfRule type="cellIs" dxfId="348" priority="58" operator="equal">
      <formula>10</formula>
    </cfRule>
    <cfRule type="cellIs" dxfId="347" priority="59" operator="equal">
      <formula>9</formula>
    </cfRule>
    <cfRule type="cellIs" dxfId="346" priority="60" operator="equal">
      <formula>8</formula>
    </cfRule>
    <cfRule type="cellIs" dxfId="345" priority="61" operator="equal">
      <formula>7</formula>
    </cfRule>
    <cfRule type="cellIs" dxfId="344" priority="62" operator="equal">
      <formula>6</formula>
    </cfRule>
    <cfRule type="cellIs" dxfId="343" priority="63" operator="equal">
      <formula>5</formula>
    </cfRule>
    <cfRule type="cellIs" dxfId="342" priority="64" operator="equal">
      <formula>4</formula>
    </cfRule>
    <cfRule type="cellIs" dxfId="341" priority="65" operator="equal">
      <formula>3</formula>
    </cfRule>
    <cfRule type="cellIs" dxfId="340" priority="66" operator="equal">
      <formula>2</formula>
    </cfRule>
    <cfRule type="cellIs" dxfId="339" priority="67" operator="equal">
      <formula>1</formula>
    </cfRule>
  </conditionalFormatting>
  <conditionalFormatting sqref="N6:N28">
    <cfRule type="cellIs" dxfId="338" priority="36" operator="equal">
      <formula>16</formula>
    </cfRule>
    <cfRule type="cellIs" dxfId="337" priority="37" operator="equal">
      <formula>15</formula>
    </cfRule>
    <cfRule type="cellIs" dxfId="336" priority="38" operator="equal">
      <formula>14</formula>
    </cfRule>
    <cfRule type="cellIs" dxfId="335" priority="39" operator="equal">
      <formula>13</formula>
    </cfRule>
    <cfRule type="cellIs" dxfId="334" priority="40" operator="equal">
      <formula>12</formula>
    </cfRule>
    <cfRule type="cellIs" dxfId="333" priority="41" operator="equal">
      <formula>11</formula>
    </cfRule>
    <cfRule type="cellIs" dxfId="332" priority="42" operator="equal">
      <formula>10</formula>
    </cfRule>
    <cfRule type="cellIs" dxfId="331" priority="43" operator="equal">
      <formula>9</formula>
    </cfRule>
    <cfRule type="cellIs" dxfId="330" priority="44" operator="equal">
      <formula>8</formula>
    </cfRule>
    <cfRule type="cellIs" dxfId="329" priority="45" operator="equal">
      <formula>7</formula>
    </cfRule>
    <cfRule type="cellIs" dxfId="328" priority="46" operator="equal">
      <formula>6</formula>
    </cfRule>
    <cfRule type="cellIs" dxfId="327" priority="47" operator="equal">
      <formula>5</formula>
    </cfRule>
    <cfRule type="cellIs" dxfId="326" priority="48" operator="equal">
      <formula>4</formula>
    </cfRule>
    <cfRule type="cellIs" dxfId="325" priority="49" operator="equal">
      <formula>3</formula>
    </cfRule>
    <cfRule type="cellIs" dxfId="324" priority="50" operator="equal">
      <formula>2</formula>
    </cfRule>
    <cfRule type="cellIs" dxfId="323" priority="51" operator="equal">
      <formula>1</formula>
    </cfRule>
  </conditionalFormatting>
  <conditionalFormatting sqref="N91:N104">
    <cfRule type="cellIs" dxfId="322" priority="20" operator="equal">
      <formula>16</formula>
    </cfRule>
    <cfRule type="cellIs" dxfId="321" priority="21" operator="equal">
      <formula>15</formula>
    </cfRule>
    <cfRule type="cellIs" dxfId="320" priority="22" operator="equal">
      <formula>14</formula>
    </cfRule>
    <cfRule type="cellIs" dxfId="319" priority="23" operator="equal">
      <formula>13</formula>
    </cfRule>
    <cfRule type="cellIs" dxfId="318" priority="24" operator="equal">
      <formula>12</formula>
    </cfRule>
    <cfRule type="cellIs" dxfId="317" priority="25" operator="equal">
      <formula>11</formula>
    </cfRule>
    <cfRule type="cellIs" dxfId="316" priority="26" operator="equal">
      <formula>10</formula>
    </cfRule>
    <cfRule type="cellIs" dxfId="315" priority="27" operator="equal">
      <formula>9</formula>
    </cfRule>
    <cfRule type="cellIs" dxfId="314" priority="28" operator="equal">
      <formula>8</formula>
    </cfRule>
    <cfRule type="cellIs" dxfId="313" priority="29" operator="equal">
      <formula>7</formula>
    </cfRule>
    <cfRule type="cellIs" dxfId="312" priority="30" operator="equal">
      <formula>6</formula>
    </cfRule>
    <cfRule type="cellIs" dxfId="311" priority="31" operator="equal">
      <formula>5</formula>
    </cfRule>
    <cfRule type="cellIs" dxfId="310" priority="32" operator="equal">
      <formula>4</formula>
    </cfRule>
    <cfRule type="cellIs" dxfId="309" priority="33" operator="equal">
      <formula>3</formula>
    </cfRule>
    <cfRule type="cellIs" dxfId="308" priority="34" operator="equal">
      <formula>2</formula>
    </cfRule>
    <cfRule type="cellIs" dxfId="307" priority="35" operator="equal">
      <formula>1</formula>
    </cfRule>
  </conditionalFormatting>
  <conditionalFormatting sqref="N105:N112">
    <cfRule type="cellIs" dxfId="306" priority="4" operator="equal">
      <formula>16</formula>
    </cfRule>
    <cfRule type="cellIs" dxfId="305" priority="5" operator="equal">
      <formula>15</formula>
    </cfRule>
    <cfRule type="cellIs" dxfId="304" priority="6" operator="equal">
      <formula>14</formula>
    </cfRule>
    <cfRule type="cellIs" dxfId="303" priority="7" operator="equal">
      <formula>13</formula>
    </cfRule>
    <cfRule type="cellIs" dxfId="302" priority="8" operator="equal">
      <formula>12</formula>
    </cfRule>
    <cfRule type="cellIs" dxfId="301" priority="9" operator="equal">
      <formula>11</formula>
    </cfRule>
    <cfRule type="cellIs" dxfId="300" priority="10" operator="equal">
      <formula>10</formula>
    </cfRule>
    <cfRule type="cellIs" dxfId="299" priority="11" operator="equal">
      <formula>9</formula>
    </cfRule>
    <cfRule type="cellIs" dxfId="298" priority="12" operator="equal">
      <formula>8</formula>
    </cfRule>
    <cfRule type="cellIs" dxfId="297" priority="13" operator="equal">
      <formula>7</formula>
    </cfRule>
    <cfRule type="cellIs" dxfId="296" priority="14" operator="equal">
      <formula>6</formula>
    </cfRule>
    <cfRule type="cellIs" dxfId="295" priority="15" operator="equal">
      <formula>5</formula>
    </cfRule>
    <cfRule type="cellIs" dxfId="294" priority="16" operator="equal">
      <formula>4</formula>
    </cfRule>
    <cfRule type="cellIs" dxfId="293" priority="17" operator="equal">
      <formula>3</formula>
    </cfRule>
    <cfRule type="cellIs" dxfId="292" priority="18" operator="equal">
      <formula>2</formula>
    </cfRule>
    <cfRule type="cellIs" dxfId="291" priority="19" operator="equal">
      <formula>1</formula>
    </cfRule>
  </conditionalFormatting>
  <conditionalFormatting sqref="R31:T31">
    <cfRule type="cellIs" dxfId="290" priority="3" operator="greaterThan">
      <formula>0</formula>
    </cfRule>
  </conditionalFormatting>
  <conditionalFormatting sqref="R32:T32">
    <cfRule type="cellIs" dxfId="289" priority="2" operator="greaterThan">
      <formula>0</formula>
    </cfRule>
  </conditionalFormatting>
  <conditionalFormatting sqref="R30:T30">
    <cfRule type="cellIs" dxfId="28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ZA1XX, 59100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ZA1XX, 59100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1331.0740354377069</v>
      </c>
      <c r="C72" s="109">
        <f>Poor!R7</f>
        <v>2690.7217518210364</v>
      </c>
      <c r="D72" s="109">
        <f>Middle!R7</f>
        <v>2349.2729231101148</v>
      </c>
      <c r="E72" s="109">
        <f>Rich!R7</f>
        <v>1483.4878131131863</v>
      </c>
      <c r="F72" s="109">
        <f>V.Poor!T7</f>
        <v>1331.1546817000178</v>
      </c>
      <c r="G72" s="109">
        <f>Poor!T7</f>
        <v>2687.6794044984299</v>
      </c>
      <c r="H72" s="109">
        <f>Middle!T7</f>
        <v>2044.8819804398197</v>
      </c>
      <c r="I72" s="109">
        <f>Rich!T7</f>
        <v>1296.0767862872619</v>
      </c>
    </row>
    <row r="73" spans="1:9">
      <c r="A73" t="str">
        <f>V.Poor!Q8</f>
        <v>Own crops sold</v>
      </c>
      <c r="B73" s="109">
        <f>V.Poor!R8</f>
        <v>21</v>
      </c>
      <c r="C73" s="109">
        <f>Poor!R8</f>
        <v>1240.3333333333333</v>
      </c>
      <c r="D73" s="109">
        <f>Middle!R8</f>
        <v>8826.6666666666661</v>
      </c>
      <c r="E73" s="109">
        <f>Rich!R8</f>
        <v>17973.714285714286</v>
      </c>
      <c r="F73" s="109">
        <f>V.Poor!T8</f>
        <v>16</v>
      </c>
      <c r="G73" s="109">
        <f>Poor!T8</f>
        <v>1246.3857696952919</v>
      </c>
      <c r="H73" s="109">
        <f>Middle!T8</f>
        <v>8959.7785906486897</v>
      </c>
      <c r="I73" s="109">
        <f>Rich!T8</f>
        <v>18041.846037708736</v>
      </c>
    </row>
    <row r="74" spans="1:9">
      <c r="A74" t="str">
        <f>V.Poor!Q9</f>
        <v>Animal products consumed</v>
      </c>
      <c r="B74" s="109">
        <f>V.Poor!R9</f>
        <v>488.39581252890434</v>
      </c>
      <c r="C74" s="109">
        <f>Poor!R9</f>
        <v>890.35843770425038</v>
      </c>
      <c r="D74" s="109">
        <f>Middle!R9</f>
        <v>1557.6299831957979</v>
      </c>
      <c r="E74" s="109">
        <f>Rich!R9</f>
        <v>1781.6393661467537</v>
      </c>
      <c r="F74" s="109">
        <f>V.Poor!T9</f>
        <v>488.39581252890434</v>
      </c>
      <c r="G74" s="109">
        <f>Poor!T9</f>
        <v>890.35843770425038</v>
      </c>
      <c r="H74" s="109">
        <f>Middle!T9</f>
        <v>1557.6299831957979</v>
      </c>
      <c r="I74" s="109">
        <f>Rich!T9</f>
        <v>1781.6393661467537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2475</v>
      </c>
      <c r="C76" s="109">
        <f>Poor!R11</f>
        <v>8166.3333333333339</v>
      </c>
      <c r="D76" s="109">
        <f>Middle!R11</f>
        <v>17714.285714285714</v>
      </c>
      <c r="E76" s="109">
        <f>Rich!R11</f>
        <v>25457.142857142862</v>
      </c>
      <c r="F76" s="109">
        <f>V.Poor!T11</f>
        <v>1475</v>
      </c>
      <c r="G76" s="109">
        <f>Poor!T11</f>
        <v>8176.7470228755883</v>
      </c>
      <c r="H76" s="109">
        <f>Middle!T11</f>
        <v>17685.030346377578</v>
      </c>
      <c r="I76" s="109">
        <f>Rich!T11</f>
        <v>25374.293087192527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98.504612527759264</v>
      </c>
      <c r="D77" s="109">
        <f>Middle!R12</f>
        <v>69.17381228253457</v>
      </c>
      <c r="E77" s="109">
        <f>Rich!R12</f>
        <v>0</v>
      </c>
      <c r="F77" s="109">
        <f>V.Poor!T12</f>
        <v>0</v>
      </c>
      <c r="G77" s="109">
        <f>Poor!T12</f>
        <v>98.196873591756002</v>
      </c>
      <c r="H77" s="109">
        <f>Middle!T12</f>
        <v>68.067098431320673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4321.2010398225593</v>
      </c>
      <c r="C78" s="109">
        <f>Poor!R13</f>
        <v>2013.3333333333335</v>
      </c>
      <c r="D78" s="109">
        <f>Middle!R13</f>
        <v>48457.142857142855</v>
      </c>
      <c r="E78" s="109">
        <f>Rich!R13</f>
        <v>0</v>
      </c>
      <c r="F78" s="109">
        <f>V.Poor!T13</f>
        <v>4322.345093316856</v>
      </c>
      <c r="G78" s="109">
        <f>Poor!T13</f>
        <v>2013.3333333333335</v>
      </c>
      <c r="H78" s="109">
        <f>Middle!T13</f>
        <v>48457.142857142855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22925.714285714286</v>
      </c>
      <c r="E79" s="109">
        <f>Rich!R14</f>
        <v>125485.7142857143</v>
      </c>
      <c r="F79" s="109">
        <f>V.Poor!T14</f>
        <v>0</v>
      </c>
      <c r="G79" s="109">
        <f>Poor!T14</f>
        <v>0</v>
      </c>
      <c r="H79" s="109">
        <f>Middle!T14</f>
        <v>22925.714285714286</v>
      </c>
      <c r="I79" s="109">
        <f>Rich!T14</f>
        <v>125485.7142857143</v>
      </c>
    </row>
    <row r="80" spans="1:9">
      <c r="A80" t="str">
        <f>V.Poor!Q15</f>
        <v>Labour - public works</v>
      </c>
      <c r="B80" s="109">
        <f>V.Poor!R15</f>
        <v>4080.0000000000005</v>
      </c>
      <c r="C80" s="109">
        <f>Poor!R15</f>
        <v>7372</v>
      </c>
      <c r="D80" s="109">
        <f>Middle!R15</f>
        <v>952.38095238095241</v>
      </c>
      <c r="E80" s="109">
        <f>Rich!R15</f>
        <v>0</v>
      </c>
      <c r="F80" s="109">
        <f>V.Poor!T15</f>
        <v>4080.0000000000005</v>
      </c>
      <c r="G80" s="109">
        <f>Poor!T15</f>
        <v>7372</v>
      </c>
      <c r="H80" s="109">
        <f>Middle!T15</f>
        <v>952.38095238095241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1280</v>
      </c>
      <c r="C82" s="109">
        <f>Poor!R17</f>
        <v>933.33333333333337</v>
      </c>
      <c r="D82" s="109">
        <f>Middle!R17</f>
        <v>0</v>
      </c>
      <c r="E82" s="109">
        <f>Rich!R17</f>
        <v>49542.857142857145</v>
      </c>
      <c r="F82" s="109">
        <f>V.Poor!T17</f>
        <v>1280</v>
      </c>
      <c r="G82" s="109">
        <f>Poor!T17</f>
        <v>933.33333333333337</v>
      </c>
      <c r="H82" s="109">
        <f>Middle!T17</f>
        <v>0</v>
      </c>
      <c r="I82" s="109">
        <f>Rich!T17</f>
        <v>49542.857142857145</v>
      </c>
    </row>
    <row r="83" spans="1:9">
      <c r="A83" t="str">
        <f>V.Poor!Q18</f>
        <v>Food transfer - official</v>
      </c>
      <c r="B83" s="109">
        <f>V.Poor!R18</f>
        <v>2066.4008161399674</v>
      </c>
      <c r="C83" s="109">
        <f>Poor!R18</f>
        <v>2107.0126482810269</v>
      </c>
      <c r="D83" s="109">
        <f>Middle!R18</f>
        <v>1875.2040370549289</v>
      </c>
      <c r="E83" s="109">
        <f>Rich!R18</f>
        <v>328.28942826758424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19168</v>
      </c>
      <c r="C85" s="109">
        <f>Poor!R20</f>
        <v>25414</v>
      </c>
      <c r="D85" s="109">
        <f>Middle!R20</f>
        <v>7593.142857142856</v>
      </c>
      <c r="E85" s="109">
        <f>Rich!R20</f>
        <v>9154.2857142857138</v>
      </c>
      <c r="F85" s="109">
        <f>V.Poor!T20</f>
        <v>19168</v>
      </c>
      <c r="G85" s="109">
        <f>Poor!T20</f>
        <v>25414</v>
      </c>
      <c r="H85" s="109">
        <f>Middle!T20</f>
        <v>7593.142857142856</v>
      </c>
      <c r="I85" s="109">
        <f>Rich!T20</f>
        <v>9154.2857142857138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283.33333333333331</v>
      </c>
      <c r="D86" s="109">
        <f>Middle!R21</f>
        <v>5085.7142857142853</v>
      </c>
      <c r="E86" s="109">
        <f>Rich!R21</f>
        <v>18651.428571428572</v>
      </c>
      <c r="F86" s="109">
        <f>V.Poor!T21</f>
        <v>0</v>
      </c>
      <c r="G86" s="109">
        <f>Poor!T21</f>
        <v>283.33333333333331</v>
      </c>
      <c r="H86" s="109">
        <f>Middle!T21</f>
        <v>5085.7142857142853</v>
      </c>
      <c r="I86" s="109">
        <f>Rich!T21</f>
        <v>18651.428571428572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767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35231.071703929134</v>
      </c>
      <c r="C88" s="109">
        <f>Poor!R23</f>
        <v>51976.264117000741</v>
      </c>
      <c r="D88" s="109">
        <f>Middle!R23</f>
        <v>117406.32837469099</v>
      </c>
      <c r="E88" s="109">
        <f>Rich!R23</f>
        <v>249858.5594646704</v>
      </c>
      <c r="F88" s="109">
        <f>V.Poor!T23</f>
        <v>34227.296403685745</v>
      </c>
      <c r="G88" s="109">
        <f>Poor!T23</f>
        <v>51989.380156646344</v>
      </c>
      <c r="H88" s="109">
        <f>Middle!T23</f>
        <v>117204.68727424336</v>
      </c>
      <c r="I88" s="109">
        <f>Rich!T23</f>
        <v>249656.43041988861</v>
      </c>
    </row>
    <row r="89" spans="1:9">
      <c r="A89" t="str">
        <f>V.Poor!Q24</f>
        <v>Food Poverty line</v>
      </c>
      <c r="B89" s="109">
        <f>V.Poor!R24</f>
        <v>25222.651681256466</v>
      </c>
      <c r="C89" s="109">
        <f>Poor!R24</f>
        <v>25222.651681256466</v>
      </c>
      <c r="D89" s="109">
        <f>Middle!R24</f>
        <v>25222.651681256481</v>
      </c>
      <c r="E89" s="109">
        <f>Rich!R24</f>
        <v>25221.886954672507</v>
      </c>
      <c r="F89" s="109">
        <f>V.Poor!T24</f>
        <v>25222.651681256466</v>
      </c>
      <c r="G89" s="109">
        <f>Poor!T24</f>
        <v>25222.651681256466</v>
      </c>
      <c r="H89" s="109">
        <f>Middle!T24</f>
        <v>25222.651681256481</v>
      </c>
      <c r="I89" s="109">
        <f>Rich!T24</f>
        <v>25221.886954672507</v>
      </c>
    </row>
    <row r="90" spans="1:9">
      <c r="A90" s="108" t="str">
        <f>V.Poor!Q25</f>
        <v>Lower Bound Poverty line</v>
      </c>
      <c r="B90" s="109">
        <f>V.Poor!R25</f>
        <v>39598.873903478692</v>
      </c>
      <c r="C90" s="109">
        <f>Poor!R25</f>
        <v>39598.873903478685</v>
      </c>
      <c r="D90" s="109">
        <f>Middle!R25</f>
        <v>39598.873903478685</v>
      </c>
      <c r="E90" s="109">
        <f>Rich!R25</f>
        <v>39598.109176894708</v>
      </c>
      <c r="F90" s="109">
        <f>V.Poor!T25</f>
        <v>39598.873903478692</v>
      </c>
      <c r="G90" s="109">
        <f>Poor!T25</f>
        <v>39598.873903478685</v>
      </c>
      <c r="H90" s="109">
        <f>Middle!T25</f>
        <v>39598.873903478685</v>
      </c>
      <c r="I90" s="109">
        <f>Rich!T25</f>
        <v>39598.109176894708</v>
      </c>
    </row>
    <row r="91" spans="1:9">
      <c r="A91" s="108" t="str">
        <f>V.Poor!Q26</f>
        <v>Upper Bound Poverty line</v>
      </c>
      <c r="B91" s="109">
        <f>V.Poor!R26</f>
        <v>66186.8739034787</v>
      </c>
      <c r="C91" s="109">
        <f>Poor!R26</f>
        <v>66186.8739034787</v>
      </c>
      <c r="D91" s="109">
        <f>Middle!R26</f>
        <v>66186.873903478685</v>
      </c>
      <c r="E91" s="109">
        <f>Rich!R26</f>
        <v>66186.109176894708</v>
      </c>
      <c r="F91" s="109">
        <f>V.Poor!T26</f>
        <v>66186.8739034787</v>
      </c>
      <c r="G91" s="109">
        <f>Poor!T26</f>
        <v>66186.8739034787</v>
      </c>
      <c r="H91" s="109">
        <f>Middle!T26</f>
        <v>66186.873903478685</v>
      </c>
      <c r="I91" s="109">
        <f>Rich!T26</f>
        <v>66186.109176894708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25222.651681256466</v>
      </c>
      <c r="G93" s="109">
        <f>Poor!T24</f>
        <v>25222.651681256466</v>
      </c>
      <c r="H93" s="109">
        <f>Middle!T24</f>
        <v>25222.651681256481</v>
      </c>
      <c r="I93" s="109">
        <f>Rich!T24</f>
        <v>25221.886954672507</v>
      </c>
    </row>
    <row r="94" spans="1:9">
      <c r="A94" t="str">
        <f>V.Poor!Q25</f>
        <v>Lower Bound Poverty line</v>
      </c>
      <c r="F94" s="109">
        <f>V.Poor!T25</f>
        <v>39598.873903478692</v>
      </c>
      <c r="G94" s="109">
        <f>Poor!T25</f>
        <v>39598.873903478685</v>
      </c>
      <c r="H94" s="109">
        <f>Middle!T25</f>
        <v>39598.873903478685</v>
      </c>
      <c r="I94" s="109">
        <f>Rich!T25</f>
        <v>39598.109176894708</v>
      </c>
    </row>
    <row r="95" spans="1:9">
      <c r="A95" t="str">
        <f>V.Poor!Q26</f>
        <v>Upper Bound Poverty line</v>
      </c>
      <c r="F95" s="109">
        <f>V.Poor!T26</f>
        <v>66186.8739034787</v>
      </c>
      <c r="G95" s="109">
        <f>Poor!T26</f>
        <v>66186.8739034787</v>
      </c>
      <c r="H95" s="109">
        <f>Middle!T26</f>
        <v>66186.873903478685</v>
      </c>
      <c r="I95" s="109">
        <f>Rich!T26</f>
        <v>66186.109176894708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4367.8021995495583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5371.5774997929475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30955.802199549566</v>
      </c>
      <c r="C100" s="239">
        <f t="shared" si="0"/>
        <v>14210.609786477959</v>
      </c>
      <c r="D100" s="239">
        <f t="shared" si="0"/>
        <v>0</v>
      </c>
      <c r="E100" s="239">
        <f t="shared" si="0"/>
        <v>0</v>
      </c>
      <c r="F100" s="239">
        <f t="shared" si="0"/>
        <v>31959.577499792955</v>
      </c>
      <c r="G100" s="239">
        <f t="shared" si="0"/>
        <v>14197.493746832355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ZA1XX, 59100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1331.0740354377069</v>
      </c>
      <c r="C3" s="203">
        <f>Income!C72</f>
        <v>2690.7217518210364</v>
      </c>
      <c r="D3" s="203">
        <f>Income!D72</f>
        <v>2349.2729231101148</v>
      </c>
      <c r="E3" s="203">
        <f>Income!E72</f>
        <v>1483.4878131131863</v>
      </c>
      <c r="F3" s="204">
        <f>IF(F$2&lt;=($B$2+$C$2+$D$2),IF(F$2&lt;=($B$2+$C$2),IF(F$2&lt;=$B$2,$B3,$C3),$D3),$E3)</f>
        <v>1331.0740354377069</v>
      </c>
      <c r="G3" s="204">
        <f t="shared" ref="G3:AW7" si="0">IF(G$2&lt;=($B$2+$C$2+$D$2),IF(G$2&lt;=($B$2+$C$2),IF(G$2&lt;=$B$2,$B3,$C3),$D3),$E3)</f>
        <v>1331.0740354377069</v>
      </c>
      <c r="H3" s="204">
        <f t="shared" si="0"/>
        <v>1331.0740354377069</v>
      </c>
      <c r="I3" s="204">
        <f t="shared" si="0"/>
        <v>1331.0740354377069</v>
      </c>
      <c r="J3" s="204">
        <f t="shared" si="0"/>
        <v>1331.0740354377069</v>
      </c>
      <c r="K3" s="204">
        <f t="shared" si="0"/>
        <v>1331.0740354377069</v>
      </c>
      <c r="L3" s="204">
        <f t="shared" si="0"/>
        <v>1331.0740354377069</v>
      </c>
      <c r="M3" s="204">
        <f t="shared" si="0"/>
        <v>1331.0740354377069</v>
      </c>
      <c r="N3" s="204">
        <f t="shared" si="0"/>
        <v>1331.0740354377069</v>
      </c>
      <c r="O3" s="204">
        <f t="shared" si="0"/>
        <v>1331.0740354377069</v>
      </c>
      <c r="P3" s="204">
        <f t="shared" si="0"/>
        <v>1331.0740354377069</v>
      </c>
      <c r="Q3" s="204">
        <f t="shared" si="0"/>
        <v>1331.0740354377069</v>
      </c>
      <c r="R3" s="204">
        <f t="shared" si="0"/>
        <v>1331.0740354377069</v>
      </c>
      <c r="S3" s="204">
        <f t="shared" si="0"/>
        <v>1331.0740354377069</v>
      </c>
      <c r="T3" s="204">
        <f t="shared" si="0"/>
        <v>1331.0740354377069</v>
      </c>
      <c r="U3" s="204">
        <f t="shared" si="0"/>
        <v>1331.0740354377069</v>
      </c>
      <c r="V3" s="204">
        <f t="shared" si="0"/>
        <v>1331.0740354377069</v>
      </c>
      <c r="W3" s="204">
        <f t="shared" si="0"/>
        <v>1331.0740354377069</v>
      </c>
      <c r="X3" s="204">
        <f t="shared" si="0"/>
        <v>1331.0740354377069</v>
      </c>
      <c r="Y3" s="204">
        <f t="shared" si="0"/>
        <v>1331.0740354377069</v>
      </c>
      <c r="Z3" s="204">
        <f t="shared" si="0"/>
        <v>1331.0740354377069</v>
      </c>
      <c r="AA3" s="204">
        <f t="shared" si="0"/>
        <v>1331.0740354377069</v>
      </c>
      <c r="AB3" s="204">
        <f t="shared" si="0"/>
        <v>1331.0740354377069</v>
      </c>
      <c r="AC3" s="204">
        <f t="shared" si="0"/>
        <v>1331.0740354377069</v>
      </c>
      <c r="AD3" s="204">
        <f t="shared" si="0"/>
        <v>1331.0740354377069</v>
      </c>
      <c r="AE3" s="204">
        <f t="shared" si="0"/>
        <v>1331.0740354377069</v>
      </c>
      <c r="AF3" s="204">
        <f t="shared" si="0"/>
        <v>1331.0740354377069</v>
      </c>
      <c r="AG3" s="204">
        <f t="shared" si="0"/>
        <v>1331.0740354377069</v>
      </c>
      <c r="AH3" s="204">
        <f t="shared" si="0"/>
        <v>1331.0740354377069</v>
      </c>
      <c r="AI3" s="204">
        <f t="shared" si="0"/>
        <v>1331.0740354377069</v>
      </c>
      <c r="AJ3" s="204">
        <f t="shared" si="0"/>
        <v>1331.0740354377069</v>
      </c>
      <c r="AK3" s="204">
        <f t="shared" si="0"/>
        <v>1331.0740354377069</v>
      </c>
      <c r="AL3" s="204">
        <f t="shared" si="0"/>
        <v>1331.0740354377069</v>
      </c>
      <c r="AM3" s="204">
        <f t="shared" si="0"/>
        <v>1331.0740354377069</v>
      </c>
      <c r="AN3" s="204">
        <f t="shared" si="0"/>
        <v>1331.0740354377069</v>
      </c>
      <c r="AO3" s="204">
        <f t="shared" si="0"/>
        <v>1331.0740354377069</v>
      </c>
      <c r="AP3" s="204">
        <f t="shared" si="0"/>
        <v>1331.0740354377069</v>
      </c>
      <c r="AQ3" s="204">
        <f t="shared" si="0"/>
        <v>1331.0740354377069</v>
      </c>
      <c r="AR3" s="204">
        <f t="shared" si="0"/>
        <v>1331.0740354377069</v>
      </c>
      <c r="AS3" s="204">
        <f t="shared" si="0"/>
        <v>1331.0740354377069</v>
      </c>
      <c r="AT3" s="204">
        <f t="shared" si="0"/>
        <v>1331.0740354377069</v>
      </c>
      <c r="AU3" s="204">
        <f t="shared" si="0"/>
        <v>1331.0740354377069</v>
      </c>
      <c r="AV3" s="204">
        <f t="shared" si="0"/>
        <v>1331.0740354377069</v>
      </c>
      <c r="AW3" s="204">
        <f t="shared" si="0"/>
        <v>1331.0740354377069</v>
      </c>
      <c r="AX3" s="204">
        <f t="shared" ref="AX3:BZ10" si="1">IF(AX$2&lt;=($B$2+$C$2+$D$2),IF(AX$2&lt;=($B$2+$C$2),IF(AX$2&lt;=$B$2,$B3,$C3),$D3),$E3)</f>
        <v>1331.0740354377069</v>
      </c>
      <c r="AY3" s="204">
        <f t="shared" si="1"/>
        <v>1331.0740354377069</v>
      </c>
      <c r="AZ3" s="204">
        <f t="shared" si="1"/>
        <v>1331.0740354377069</v>
      </c>
      <c r="BA3" s="204">
        <f t="shared" si="1"/>
        <v>1331.0740354377069</v>
      </c>
      <c r="BB3" s="204">
        <f t="shared" si="1"/>
        <v>1331.0740354377069</v>
      </c>
      <c r="BC3" s="204">
        <f t="shared" si="1"/>
        <v>1331.0740354377069</v>
      </c>
      <c r="BD3" s="204">
        <f t="shared" si="1"/>
        <v>2690.7217518210364</v>
      </c>
      <c r="BE3" s="204">
        <f t="shared" si="1"/>
        <v>2690.7217518210364</v>
      </c>
      <c r="BF3" s="204">
        <f t="shared" si="1"/>
        <v>2690.7217518210364</v>
      </c>
      <c r="BG3" s="204">
        <f t="shared" si="1"/>
        <v>2690.7217518210364</v>
      </c>
      <c r="BH3" s="204">
        <f t="shared" si="1"/>
        <v>2690.7217518210364</v>
      </c>
      <c r="BI3" s="204">
        <f t="shared" si="1"/>
        <v>2690.7217518210364</v>
      </c>
      <c r="BJ3" s="204">
        <f t="shared" si="1"/>
        <v>2690.7217518210364</v>
      </c>
      <c r="BK3" s="204">
        <f t="shared" si="1"/>
        <v>2690.7217518210364</v>
      </c>
      <c r="BL3" s="204">
        <f t="shared" si="1"/>
        <v>2690.7217518210364</v>
      </c>
      <c r="BM3" s="204">
        <f t="shared" si="1"/>
        <v>2690.7217518210364</v>
      </c>
      <c r="BN3" s="204">
        <f t="shared" si="1"/>
        <v>2690.7217518210364</v>
      </c>
      <c r="BO3" s="204">
        <f t="shared" si="1"/>
        <v>2690.7217518210364</v>
      </c>
      <c r="BP3" s="204">
        <f t="shared" si="1"/>
        <v>2690.7217518210364</v>
      </c>
      <c r="BQ3" s="204">
        <f t="shared" si="1"/>
        <v>2690.7217518210364</v>
      </c>
      <c r="BR3" s="204">
        <f t="shared" si="1"/>
        <v>2690.7217518210364</v>
      </c>
      <c r="BS3" s="204">
        <f t="shared" si="1"/>
        <v>2690.7217518210364</v>
      </c>
      <c r="BT3" s="204">
        <f t="shared" si="1"/>
        <v>2690.7217518210364</v>
      </c>
      <c r="BU3" s="204">
        <f t="shared" si="1"/>
        <v>2690.7217518210364</v>
      </c>
      <c r="BV3" s="204">
        <f t="shared" si="1"/>
        <v>2690.7217518210364</v>
      </c>
      <c r="BW3" s="204">
        <f t="shared" si="1"/>
        <v>2690.7217518210364</v>
      </c>
      <c r="BX3" s="204">
        <f t="shared" si="1"/>
        <v>2690.7217518210364</v>
      </c>
      <c r="BY3" s="204">
        <f t="shared" si="1"/>
        <v>2690.7217518210364</v>
      </c>
      <c r="BZ3" s="204">
        <f t="shared" si="1"/>
        <v>2690.7217518210364</v>
      </c>
      <c r="CA3" s="204">
        <f t="shared" ref="CA3:CR15" si="2">IF(CA$2&lt;=($B$2+$C$2+$D$2),IF(CA$2&lt;=($B$2+$C$2),IF(CA$2&lt;=$B$2,$B3,$C3),$D3),$E3)</f>
        <v>2690.7217518210364</v>
      </c>
      <c r="CB3" s="204">
        <f t="shared" si="2"/>
        <v>2690.7217518210364</v>
      </c>
      <c r="CC3" s="204">
        <f t="shared" si="2"/>
        <v>2690.7217518210364</v>
      </c>
      <c r="CD3" s="204">
        <f t="shared" si="2"/>
        <v>2690.7217518210364</v>
      </c>
      <c r="CE3" s="204">
        <f t="shared" si="2"/>
        <v>2690.7217518210364</v>
      </c>
      <c r="CF3" s="204">
        <f t="shared" si="2"/>
        <v>2690.7217518210364</v>
      </c>
      <c r="CG3" s="204">
        <f t="shared" si="2"/>
        <v>2690.7217518210364</v>
      </c>
      <c r="CH3" s="204">
        <f t="shared" si="2"/>
        <v>2349.2729231101148</v>
      </c>
      <c r="CI3" s="204">
        <f t="shared" si="2"/>
        <v>2349.2729231101148</v>
      </c>
      <c r="CJ3" s="204">
        <f t="shared" si="2"/>
        <v>2349.2729231101148</v>
      </c>
      <c r="CK3" s="204">
        <f t="shared" si="2"/>
        <v>2349.2729231101148</v>
      </c>
      <c r="CL3" s="204">
        <f t="shared" si="2"/>
        <v>2349.2729231101148</v>
      </c>
      <c r="CM3" s="204">
        <f t="shared" si="2"/>
        <v>2349.2729231101148</v>
      </c>
      <c r="CN3" s="204">
        <f t="shared" si="2"/>
        <v>2349.2729231101148</v>
      </c>
      <c r="CO3" s="204">
        <f t="shared" si="2"/>
        <v>2349.2729231101148</v>
      </c>
      <c r="CP3" s="204">
        <f t="shared" si="2"/>
        <v>2349.2729231101148</v>
      </c>
      <c r="CQ3" s="204">
        <f t="shared" si="2"/>
        <v>2349.2729231101148</v>
      </c>
      <c r="CR3" s="204">
        <f t="shared" si="2"/>
        <v>2349.2729231101148</v>
      </c>
      <c r="CS3" s="204">
        <f t="shared" ref="CS3:DA15" si="3">IF(CS$2&lt;=($B$2+$C$2+$D$2),IF(CS$2&lt;=($B$2+$C$2),IF(CS$2&lt;=$B$2,$B3,$C3),$D3),$E3)</f>
        <v>2349.2729231101148</v>
      </c>
      <c r="CT3" s="204">
        <f t="shared" si="3"/>
        <v>2349.2729231101148</v>
      </c>
      <c r="CU3" s="204">
        <f t="shared" si="3"/>
        <v>2349.2729231101148</v>
      </c>
      <c r="CV3" s="204">
        <f t="shared" si="3"/>
        <v>2349.2729231101148</v>
      </c>
      <c r="CW3" s="204">
        <f t="shared" si="3"/>
        <v>1483.4878131131863</v>
      </c>
      <c r="CX3" s="204">
        <f t="shared" si="3"/>
        <v>1483.4878131131863</v>
      </c>
      <c r="CY3" s="204">
        <f t="shared" si="3"/>
        <v>1483.4878131131863</v>
      </c>
      <c r="CZ3" s="204">
        <f t="shared" si="3"/>
        <v>1483.4878131131863</v>
      </c>
      <c r="DA3" s="204">
        <f t="shared" si="3"/>
        <v>1483.4878131131863</v>
      </c>
      <c r="DB3" s="204"/>
    </row>
    <row r="4" spans="1:106">
      <c r="A4" s="201" t="str">
        <f>Income!A73</f>
        <v>Own crops sold</v>
      </c>
      <c r="B4" s="203">
        <f>Income!B73</f>
        <v>21</v>
      </c>
      <c r="C4" s="203">
        <f>Income!C73</f>
        <v>1240.3333333333333</v>
      </c>
      <c r="D4" s="203">
        <f>Income!D73</f>
        <v>8826.6666666666661</v>
      </c>
      <c r="E4" s="203">
        <f>Income!E73</f>
        <v>17973.714285714286</v>
      </c>
      <c r="F4" s="204">
        <f t="shared" ref="F4:U17" si="4">IF(F$2&lt;=($B$2+$C$2+$D$2),IF(F$2&lt;=($B$2+$C$2),IF(F$2&lt;=$B$2,$B4,$C4),$D4),$E4)</f>
        <v>21</v>
      </c>
      <c r="G4" s="204">
        <f t="shared" si="0"/>
        <v>21</v>
      </c>
      <c r="H4" s="204">
        <f t="shared" si="0"/>
        <v>21</v>
      </c>
      <c r="I4" s="204">
        <f t="shared" si="0"/>
        <v>21</v>
      </c>
      <c r="J4" s="204">
        <f t="shared" si="0"/>
        <v>21</v>
      </c>
      <c r="K4" s="204">
        <f t="shared" si="0"/>
        <v>21</v>
      </c>
      <c r="L4" s="204">
        <f t="shared" si="0"/>
        <v>21</v>
      </c>
      <c r="M4" s="204">
        <f t="shared" si="0"/>
        <v>21</v>
      </c>
      <c r="N4" s="204">
        <f t="shared" si="0"/>
        <v>21</v>
      </c>
      <c r="O4" s="204">
        <f t="shared" si="0"/>
        <v>21</v>
      </c>
      <c r="P4" s="204">
        <f t="shared" si="0"/>
        <v>21</v>
      </c>
      <c r="Q4" s="204">
        <f t="shared" si="0"/>
        <v>21</v>
      </c>
      <c r="R4" s="204">
        <f t="shared" si="0"/>
        <v>21</v>
      </c>
      <c r="S4" s="204">
        <f t="shared" si="0"/>
        <v>21</v>
      </c>
      <c r="T4" s="204">
        <f t="shared" si="0"/>
        <v>21</v>
      </c>
      <c r="U4" s="204">
        <f t="shared" si="0"/>
        <v>21</v>
      </c>
      <c r="V4" s="204">
        <f t="shared" si="0"/>
        <v>21</v>
      </c>
      <c r="W4" s="204">
        <f t="shared" si="0"/>
        <v>21</v>
      </c>
      <c r="X4" s="204">
        <f t="shared" si="0"/>
        <v>21</v>
      </c>
      <c r="Y4" s="204">
        <f t="shared" si="0"/>
        <v>21</v>
      </c>
      <c r="Z4" s="204">
        <f t="shared" si="0"/>
        <v>21</v>
      </c>
      <c r="AA4" s="204">
        <f t="shared" si="0"/>
        <v>21</v>
      </c>
      <c r="AB4" s="204">
        <f t="shared" si="0"/>
        <v>21</v>
      </c>
      <c r="AC4" s="204">
        <f t="shared" si="0"/>
        <v>21</v>
      </c>
      <c r="AD4" s="204">
        <f t="shared" si="0"/>
        <v>21</v>
      </c>
      <c r="AE4" s="204">
        <f t="shared" si="0"/>
        <v>21</v>
      </c>
      <c r="AF4" s="204">
        <f t="shared" si="0"/>
        <v>21</v>
      </c>
      <c r="AG4" s="204">
        <f t="shared" si="0"/>
        <v>21</v>
      </c>
      <c r="AH4" s="204">
        <f t="shared" si="0"/>
        <v>21</v>
      </c>
      <c r="AI4" s="204">
        <f t="shared" si="0"/>
        <v>21</v>
      </c>
      <c r="AJ4" s="204">
        <f t="shared" si="0"/>
        <v>21</v>
      </c>
      <c r="AK4" s="204">
        <f t="shared" si="0"/>
        <v>21</v>
      </c>
      <c r="AL4" s="204">
        <f t="shared" si="0"/>
        <v>21</v>
      </c>
      <c r="AM4" s="204">
        <f t="shared" si="0"/>
        <v>21</v>
      </c>
      <c r="AN4" s="204">
        <f t="shared" si="0"/>
        <v>21</v>
      </c>
      <c r="AO4" s="204">
        <f t="shared" si="0"/>
        <v>21</v>
      </c>
      <c r="AP4" s="204">
        <f t="shared" si="0"/>
        <v>21</v>
      </c>
      <c r="AQ4" s="204">
        <f t="shared" si="0"/>
        <v>21</v>
      </c>
      <c r="AR4" s="204">
        <f t="shared" si="0"/>
        <v>21</v>
      </c>
      <c r="AS4" s="204">
        <f t="shared" si="0"/>
        <v>21</v>
      </c>
      <c r="AT4" s="204">
        <f t="shared" si="0"/>
        <v>21</v>
      </c>
      <c r="AU4" s="204">
        <f t="shared" si="0"/>
        <v>21</v>
      </c>
      <c r="AV4" s="204">
        <f t="shared" si="0"/>
        <v>21</v>
      </c>
      <c r="AW4" s="204">
        <f t="shared" si="0"/>
        <v>21</v>
      </c>
      <c r="AX4" s="204">
        <f t="shared" si="1"/>
        <v>21</v>
      </c>
      <c r="AY4" s="204">
        <f t="shared" si="1"/>
        <v>21</v>
      </c>
      <c r="AZ4" s="204">
        <f t="shared" si="1"/>
        <v>21</v>
      </c>
      <c r="BA4" s="204">
        <f t="shared" si="1"/>
        <v>21</v>
      </c>
      <c r="BB4" s="204">
        <f t="shared" si="1"/>
        <v>21</v>
      </c>
      <c r="BC4" s="204">
        <f t="shared" si="1"/>
        <v>21</v>
      </c>
      <c r="BD4" s="204">
        <f t="shared" si="1"/>
        <v>1240.3333333333333</v>
      </c>
      <c r="BE4" s="204">
        <f t="shared" si="1"/>
        <v>1240.3333333333333</v>
      </c>
      <c r="BF4" s="204">
        <f t="shared" si="1"/>
        <v>1240.3333333333333</v>
      </c>
      <c r="BG4" s="204">
        <f t="shared" si="1"/>
        <v>1240.3333333333333</v>
      </c>
      <c r="BH4" s="204">
        <f t="shared" si="1"/>
        <v>1240.3333333333333</v>
      </c>
      <c r="BI4" s="204">
        <f t="shared" si="1"/>
        <v>1240.3333333333333</v>
      </c>
      <c r="BJ4" s="204">
        <f t="shared" si="1"/>
        <v>1240.3333333333333</v>
      </c>
      <c r="BK4" s="204">
        <f t="shared" si="1"/>
        <v>1240.3333333333333</v>
      </c>
      <c r="BL4" s="204">
        <f t="shared" si="1"/>
        <v>1240.3333333333333</v>
      </c>
      <c r="BM4" s="204">
        <f t="shared" si="1"/>
        <v>1240.3333333333333</v>
      </c>
      <c r="BN4" s="204">
        <f t="shared" si="1"/>
        <v>1240.3333333333333</v>
      </c>
      <c r="BO4" s="204">
        <f t="shared" si="1"/>
        <v>1240.3333333333333</v>
      </c>
      <c r="BP4" s="204">
        <f t="shared" si="1"/>
        <v>1240.3333333333333</v>
      </c>
      <c r="BQ4" s="204">
        <f t="shared" si="1"/>
        <v>1240.3333333333333</v>
      </c>
      <c r="BR4" s="204">
        <f t="shared" si="1"/>
        <v>1240.3333333333333</v>
      </c>
      <c r="BS4" s="204">
        <f t="shared" si="1"/>
        <v>1240.3333333333333</v>
      </c>
      <c r="BT4" s="204">
        <f t="shared" si="1"/>
        <v>1240.3333333333333</v>
      </c>
      <c r="BU4" s="204">
        <f t="shared" si="1"/>
        <v>1240.3333333333333</v>
      </c>
      <c r="BV4" s="204">
        <f t="shared" si="1"/>
        <v>1240.3333333333333</v>
      </c>
      <c r="BW4" s="204">
        <f t="shared" si="1"/>
        <v>1240.3333333333333</v>
      </c>
      <c r="BX4" s="204">
        <f t="shared" si="1"/>
        <v>1240.3333333333333</v>
      </c>
      <c r="BY4" s="204">
        <f t="shared" si="1"/>
        <v>1240.3333333333333</v>
      </c>
      <c r="BZ4" s="204">
        <f t="shared" si="1"/>
        <v>1240.3333333333333</v>
      </c>
      <c r="CA4" s="204">
        <f t="shared" si="2"/>
        <v>1240.3333333333333</v>
      </c>
      <c r="CB4" s="204">
        <f t="shared" si="2"/>
        <v>1240.3333333333333</v>
      </c>
      <c r="CC4" s="204">
        <f t="shared" si="2"/>
        <v>1240.3333333333333</v>
      </c>
      <c r="CD4" s="204">
        <f t="shared" si="2"/>
        <v>1240.3333333333333</v>
      </c>
      <c r="CE4" s="204">
        <f t="shared" si="2"/>
        <v>1240.3333333333333</v>
      </c>
      <c r="CF4" s="204">
        <f t="shared" si="2"/>
        <v>1240.3333333333333</v>
      </c>
      <c r="CG4" s="204">
        <f t="shared" si="2"/>
        <v>1240.3333333333333</v>
      </c>
      <c r="CH4" s="204">
        <f t="shared" si="2"/>
        <v>8826.6666666666661</v>
      </c>
      <c r="CI4" s="204">
        <f t="shared" si="2"/>
        <v>8826.6666666666661</v>
      </c>
      <c r="CJ4" s="204">
        <f t="shared" si="2"/>
        <v>8826.6666666666661</v>
      </c>
      <c r="CK4" s="204">
        <f t="shared" si="2"/>
        <v>8826.6666666666661</v>
      </c>
      <c r="CL4" s="204">
        <f t="shared" si="2"/>
        <v>8826.6666666666661</v>
      </c>
      <c r="CM4" s="204">
        <f t="shared" si="2"/>
        <v>8826.6666666666661</v>
      </c>
      <c r="CN4" s="204">
        <f t="shared" si="2"/>
        <v>8826.6666666666661</v>
      </c>
      <c r="CO4" s="204">
        <f t="shared" si="2"/>
        <v>8826.6666666666661</v>
      </c>
      <c r="CP4" s="204">
        <f t="shared" si="2"/>
        <v>8826.6666666666661</v>
      </c>
      <c r="CQ4" s="204">
        <f t="shared" si="2"/>
        <v>8826.6666666666661</v>
      </c>
      <c r="CR4" s="204">
        <f t="shared" si="2"/>
        <v>8826.6666666666661</v>
      </c>
      <c r="CS4" s="204">
        <f t="shared" si="3"/>
        <v>8826.6666666666661</v>
      </c>
      <c r="CT4" s="204">
        <f t="shared" si="3"/>
        <v>8826.6666666666661</v>
      </c>
      <c r="CU4" s="204">
        <f t="shared" si="3"/>
        <v>8826.6666666666661</v>
      </c>
      <c r="CV4" s="204">
        <f t="shared" si="3"/>
        <v>8826.6666666666661</v>
      </c>
      <c r="CW4" s="204">
        <f t="shared" si="3"/>
        <v>17973.714285714286</v>
      </c>
      <c r="CX4" s="204">
        <f t="shared" si="3"/>
        <v>17973.714285714286</v>
      </c>
      <c r="CY4" s="204">
        <f t="shared" si="3"/>
        <v>17973.714285714286</v>
      </c>
      <c r="CZ4" s="204">
        <f t="shared" si="3"/>
        <v>17973.714285714286</v>
      </c>
      <c r="DA4" s="204">
        <f t="shared" si="3"/>
        <v>17973.714285714286</v>
      </c>
      <c r="DB4" s="204"/>
    </row>
    <row r="5" spans="1:106">
      <c r="A5" s="201" t="str">
        <f>Income!A74</f>
        <v>Animal products consumed</v>
      </c>
      <c r="B5" s="203">
        <f>Income!B74</f>
        <v>488.39581252890434</v>
      </c>
      <c r="C5" s="203">
        <f>Income!C74</f>
        <v>890.35843770425038</v>
      </c>
      <c r="D5" s="203">
        <f>Income!D74</f>
        <v>1557.6299831957979</v>
      </c>
      <c r="E5" s="203">
        <f>Income!E74</f>
        <v>1781.6393661467537</v>
      </c>
      <c r="F5" s="204">
        <f t="shared" si="4"/>
        <v>488.39581252890434</v>
      </c>
      <c r="G5" s="204">
        <f t="shared" si="0"/>
        <v>488.39581252890434</v>
      </c>
      <c r="H5" s="204">
        <f t="shared" si="0"/>
        <v>488.39581252890434</v>
      </c>
      <c r="I5" s="204">
        <f t="shared" si="0"/>
        <v>488.39581252890434</v>
      </c>
      <c r="J5" s="204">
        <f t="shared" si="0"/>
        <v>488.39581252890434</v>
      </c>
      <c r="K5" s="204">
        <f t="shared" si="0"/>
        <v>488.39581252890434</v>
      </c>
      <c r="L5" s="204">
        <f t="shared" si="0"/>
        <v>488.39581252890434</v>
      </c>
      <c r="M5" s="204">
        <f t="shared" si="0"/>
        <v>488.39581252890434</v>
      </c>
      <c r="N5" s="204">
        <f t="shared" si="0"/>
        <v>488.39581252890434</v>
      </c>
      <c r="O5" s="204">
        <f t="shared" si="0"/>
        <v>488.39581252890434</v>
      </c>
      <c r="P5" s="204">
        <f t="shared" si="0"/>
        <v>488.39581252890434</v>
      </c>
      <c r="Q5" s="204">
        <f t="shared" si="0"/>
        <v>488.39581252890434</v>
      </c>
      <c r="R5" s="204">
        <f t="shared" si="0"/>
        <v>488.39581252890434</v>
      </c>
      <c r="S5" s="204">
        <f t="shared" si="0"/>
        <v>488.39581252890434</v>
      </c>
      <c r="T5" s="204">
        <f t="shared" si="0"/>
        <v>488.39581252890434</v>
      </c>
      <c r="U5" s="204">
        <f t="shared" si="0"/>
        <v>488.39581252890434</v>
      </c>
      <c r="V5" s="204">
        <f t="shared" si="0"/>
        <v>488.39581252890434</v>
      </c>
      <c r="W5" s="204">
        <f t="shared" si="0"/>
        <v>488.39581252890434</v>
      </c>
      <c r="X5" s="204">
        <f t="shared" si="0"/>
        <v>488.39581252890434</v>
      </c>
      <c r="Y5" s="204">
        <f t="shared" si="0"/>
        <v>488.39581252890434</v>
      </c>
      <c r="Z5" s="204">
        <f t="shared" si="0"/>
        <v>488.39581252890434</v>
      </c>
      <c r="AA5" s="204">
        <f t="shared" si="0"/>
        <v>488.39581252890434</v>
      </c>
      <c r="AB5" s="204">
        <f t="shared" si="0"/>
        <v>488.39581252890434</v>
      </c>
      <c r="AC5" s="204">
        <f t="shared" si="0"/>
        <v>488.39581252890434</v>
      </c>
      <c r="AD5" s="204">
        <f t="shared" si="0"/>
        <v>488.39581252890434</v>
      </c>
      <c r="AE5" s="204">
        <f t="shared" si="0"/>
        <v>488.39581252890434</v>
      </c>
      <c r="AF5" s="204">
        <f t="shared" si="0"/>
        <v>488.39581252890434</v>
      </c>
      <c r="AG5" s="204">
        <f t="shared" si="0"/>
        <v>488.39581252890434</v>
      </c>
      <c r="AH5" s="204">
        <f t="shared" si="0"/>
        <v>488.39581252890434</v>
      </c>
      <c r="AI5" s="204">
        <f t="shared" si="0"/>
        <v>488.39581252890434</v>
      </c>
      <c r="AJ5" s="204">
        <f t="shared" si="0"/>
        <v>488.39581252890434</v>
      </c>
      <c r="AK5" s="204">
        <f t="shared" si="0"/>
        <v>488.39581252890434</v>
      </c>
      <c r="AL5" s="204">
        <f t="shared" si="0"/>
        <v>488.39581252890434</v>
      </c>
      <c r="AM5" s="204">
        <f t="shared" si="0"/>
        <v>488.39581252890434</v>
      </c>
      <c r="AN5" s="204">
        <f t="shared" si="0"/>
        <v>488.39581252890434</v>
      </c>
      <c r="AO5" s="204">
        <f t="shared" si="0"/>
        <v>488.39581252890434</v>
      </c>
      <c r="AP5" s="204">
        <f t="shared" si="0"/>
        <v>488.39581252890434</v>
      </c>
      <c r="AQ5" s="204">
        <f t="shared" si="0"/>
        <v>488.39581252890434</v>
      </c>
      <c r="AR5" s="204">
        <f t="shared" si="0"/>
        <v>488.39581252890434</v>
      </c>
      <c r="AS5" s="204">
        <f t="shared" si="0"/>
        <v>488.39581252890434</v>
      </c>
      <c r="AT5" s="204">
        <f t="shared" si="0"/>
        <v>488.39581252890434</v>
      </c>
      <c r="AU5" s="204">
        <f t="shared" si="0"/>
        <v>488.39581252890434</v>
      </c>
      <c r="AV5" s="204">
        <f t="shared" si="0"/>
        <v>488.39581252890434</v>
      </c>
      <c r="AW5" s="204">
        <f t="shared" si="0"/>
        <v>488.39581252890434</v>
      </c>
      <c r="AX5" s="204">
        <f t="shared" si="1"/>
        <v>488.39581252890434</v>
      </c>
      <c r="AY5" s="204">
        <f t="shared" si="1"/>
        <v>488.39581252890434</v>
      </c>
      <c r="AZ5" s="204">
        <f t="shared" si="1"/>
        <v>488.39581252890434</v>
      </c>
      <c r="BA5" s="204">
        <f t="shared" si="1"/>
        <v>488.39581252890434</v>
      </c>
      <c r="BB5" s="204">
        <f t="shared" si="1"/>
        <v>488.39581252890434</v>
      </c>
      <c r="BC5" s="204">
        <f t="shared" si="1"/>
        <v>488.39581252890434</v>
      </c>
      <c r="BD5" s="204">
        <f t="shared" si="1"/>
        <v>890.35843770425038</v>
      </c>
      <c r="BE5" s="204">
        <f t="shared" si="1"/>
        <v>890.35843770425038</v>
      </c>
      <c r="BF5" s="204">
        <f t="shared" si="1"/>
        <v>890.35843770425038</v>
      </c>
      <c r="BG5" s="204">
        <f t="shared" si="1"/>
        <v>890.35843770425038</v>
      </c>
      <c r="BH5" s="204">
        <f t="shared" si="1"/>
        <v>890.35843770425038</v>
      </c>
      <c r="BI5" s="204">
        <f t="shared" si="1"/>
        <v>890.35843770425038</v>
      </c>
      <c r="BJ5" s="204">
        <f t="shared" si="1"/>
        <v>890.35843770425038</v>
      </c>
      <c r="BK5" s="204">
        <f t="shared" si="1"/>
        <v>890.35843770425038</v>
      </c>
      <c r="BL5" s="204">
        <f t="shared" si="1"/>
        <v>890.35843770425038</v>
      </c>
      <c r="BM5" s="204">
        <f t="shared" si="1"/>
        <v>890.35843770425038</v>
      </c>
      <c r="BN5" s="204">
        <f t="shared" si="1"/>
        <v>890.35843770425038</v>
      </c>
      <c r="BO5" s="204">
        <f t="shared" si="1"/>
        <v>890.35843770425038</v>
      </c>
      <c r="BP5" s="204">
        <f t="shared" si="1"/>
        <v>890.35843770425038</v>
      </c>
      <c r="BQ5" s="204">
        <f t="shared" si="1"/>
        <v>890.35843770425038</v>
      </c>
      <c r="BR5" s="204">
        <f t="shared" si="1"/>
        <v>890.35843770425038</v>
      </c>
      <c r="BS5" s="204">
        <f t="shared" si="1"/>
        <v>890.35843770425038</v>
      </c>
      <c r="BT5" s="204">
        <f t="shared" si="1"/>
        <v>890.35843770425038</v>
      </c>
      <c r="BU5" s="204">
        <f t="shared" si="1"/>
        <v>890.35843770425038</v>
      </c>
      <c r="BV5" s="204">
        <f t="shared" si="1"/>
        <v>890.35843770425038</v>
      </c>
      <c r="BW5" s="204">
        <f t="shared" si="1"/>
        <v>890.35843770425038</v>
      </c>
      <c r="BX5" s="204">
        <f t="shared" si="1"/>
        <v>890.35843770425038</v>
      </c>
      <c r="BY5" s="204">
        <f t="shared" si="1"/>
        <v>890.35843770425038</v>
      </c>
      <c r="BZ5" s="204">
        <f t="shared" si="1"/>
        <v>890.35843770425038</v>
      </c>
      <c r="CA5" s="204">
        <f t="shared" si="2"/>
        <v>890.35843770425038</v>
      </c>
      <c r="CB5" s="204">
        <f t="shared" si="2"/>
        <v>890.35843770425038</v>
      </c>
      <c r="CC5" s="204">
        <f t="shared" si="2"/>
        <v>890.35843770425038</v>
      </c>
      <c r="CD5" s="204">
        <f t="shared" si="2"/>
        <v>890.35843770425038</v>
      </c>
      <c r="CE5" s="204">
        <f t="shared" si="2"/>
        <v>890.35843770425038</v>
      </c>
      <c r="CF5" s="204">
        <f t="shared" si="2"/>
        <v>890.35843770425038</v>
      </c>
      <c r="CG5" s="204">
        <f t="shared" si="2"/>
        <v>890.35843770425038</v>
      </c>
      <c r="CH5" s="204">
        <f t="shared" si="2"/>
        <v>1557.6299831957979</v>
      </c>
      <c r="CI5" s="204">
        <f t="shared" si="2"/>
        <v>1557.6299831957979</v>
      </c>
      <c r="CJ5" s="204">
        <f t="shared" si="2"/>
        <v>1557.6299831957979</v>
      </c>
      <c r="CK5" s="204">
        <f t="shared" si="2"/>
        <v>1557.6299831957979</v>
      </c>
      <c r="CL5" s="204">
        <f t="shared" si="2"/>
        <v>1557.6299831957979</v>
      </c>
      <c r="CM5" s="204">
        <f t="shared" si="2"/>
        <v>1557.6299831957979</v>
      </c>
      <c r="CN5" s="204">
        <f t="shared" si="2"/>
        <v>1557.6299831957979</v>
      </c>
      <c r="CO5" s="204">
        <f t="shared" si="2"/>
        <v>1557.6299831957979</v>
      </c>
      <c r="CP5" s="204">
        <f t="shared" si="2"/>
        <v>1557.6299831957979</v>
      </c>
      <c r="CQ5" s="204">
        <f t="shared" si="2"/>
        <v>1557.6299831957979</v>
      </c>
      <c r="CR5" s="204">
        <f t="shared" si="2"/>
        <v>1557.6299831957979</v>
      </c>
      <c r="CS5" s="204">
        <f t="shared" si="3"/>
        <v>1557.6299831957979</v>
      </c>
      <c r="CT5" s="204">
        <f t="shared" si="3"/>
        <v>1557.6299831957979</v>
      </c>
      <c r="CU5" s="204">
        <f t="shared" si="3"/>
        <v>1557.6299831957979</v>
      </c>
      <c r="CV5" s="204">
        <f t="shared" si="3"/>
        <v>1557.6299831957979</v>
      </c>
      <c r="CW5" s="204">
        <f t="shared" si="3"/>
        <v>1781.6393661467537</v>
      </c>
      <c r="CX5" s="204">
        <f t="shared" si="3"/>
        <v>1781.6393661467537</v>
      </c>
      <c r="CY5" s="204">
        <f t="shared" si="3"/>
        <v>1781.6393661467537</v>
      </c>
      <c r="CZ5" s="204">
        <f t="shared" si="3"/>
        <v>1781.6393661467537</v>
      </c>
      <c r="DA5" s="204">
        <f t="shared" si="3"/>
        <v>1781.6393661467537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2475</v>
      </c>
      <c r="C7" s="203">
        <f>Income!C76</f>
        <v>8166.3333333333339</v>
      </c>
      <c r="D7" s="203">
        <f>Income!D76</f>
        <v>17714.285714285714</v>
      </c>
      <c r="E7" s="203">
        <f>Income!E76</f>
        <v>25457.142857142862</v>
      </c>
      <c r="F7" s="204">
        <f t="shared" si="4"/>
        <v>2475</v>
      </c>
      <c r="G7" s="204">
        <f t="shared" si="0"/>
        <v>2475</v>
      </c>
      <c r="H7" s="204">
        <f t="shared" si="0"/>
        <v>2475</v>
      </c>
      <c r="I7" s="204">
        <f t="shared" si="0"/>
        <v>2475</v>
      </c>
      <c r="J7" s="204">
        <f t="shared" si="0"/>
        <v>2475</v>
      </c>
      <c r="K7" s="204">
        <f t="shared" si="0"/>
        <v>2475</v>
      </c>
      <c r="L7" s="204">
        <f t="shared" si="0"/>
        <v>2475</v>
      </c>
      <c r="M7" s="204">
        <f t="shared" si="0"/>
        <v>2475</v>
      </c>
      <c r="N7" s="204">
        <f t="shared" si="0"/>
        <v>2475</v>
      </c>
      <c r="O7" s="204">
        <f t="shared" si="0"/>
        <v>2475</v>
      </c>
      <c r="P7" s="204">
        <f t="shared" si="0"/>
        <v>2475</v>
      </c>
      <c r="Q7" s="204">
        <f t="shared" si="0"/>
        <v>2475</v>
      </c>
      <c r="R7" s="204">
        <f t="shared" si="0"/>
        <v>2475</v>
      </c>
      <c r="S7" s="204">
        <f t="shared" si="0"/>
        <v>2475</v>
      </c>
      <c r="T7" s="204">
        <f t="shared" si="0"/>
        <v>2475</v>
      </c>
      <c r="U7" s="204">
        <f t="shared" si="0"/>
        <v>2475</v>
      </c>
      <c r="V7" s="204">
        <f t="shared" si="0"/>
        <v>2475</v>
      </c>
      <c r="W7" s="204">
        <f t="shared" si="0"/>
        <v>2475</v>
      </c>
      <c r="X7" s="204">
        <f t="shared" si="0"/>
        <v>2475</v>
      </c>
      <c r="Y7" s="204">
        <f t="shared" si="0"/>
        <v>2475</v>
      </c>
      <c r="Z7" s="204">
        <f t="shared" si="0"/>
        <v>2475</v>
      </c>
      <c r="AA7" s="204">
        <f t="shared" si="0"/>
        <v>2475</v>
      </c>
      <c r="AB7" s="204">
        <f t="shared" si="0"/>
        <v>2475</v>
      </c>
      <c r="AC7" s="204">
        <f t="shared" si="0"/>
        <v>2475</v>
      </c>
      <c r="AD7" s="204">
        <f t="shared" si="0"/>
        <v>2475</v>
      </c>
      <c r="AE7" s="204">
        <f t="shared" si="0"/>
        <v>2475</v>
      </c>
      <c r="AF7" s="204">
        <f t="shared" si="0"/>
        <v>2475</v>
      </c>
      <c r="AG7" s="204">
        <f t="shared" si="0"/>
        <v>2475</v>
      </c>
      <c r="AH7" s="204">
        <f t="shared" si="0"/>
        <v>2475</v>
      </c>
      <c r="AI7" s="204">
        <f t="shared" si="0"/>
        <v>2475</v>
      </c>
      <c r="AJ7" s="204">
        <f t="shared" si="0"/>
        <v>2475</v>
      </c>
      <c r="AK7" s="204">
        <f t="shared" si="0"/>
        <v>2475</v>
      </c>
      <c r="AL7" s="204">
        <f t="shared" si="0"/>
        <v>2475</v>
      </c>
      <c r="AM7" s="204">
        <f t="shared" si="0"/>
        <v>2475</v>
      </c>
      <c r="AN7" s="204">
        <f t="shared" si="0"/>
        <v>2475</v>
      </c>
      <c r="AO7" s="204">
        <f t="shared" si="0"/>
        <v>2475</v>
      </c>
      <c r="AP7" s="204">
        <f t="shared" si="0"/>
        <v>2475</v>
      </c>
      <c r="AQ7" s="204">
        <f t="shared" si="0"/>
        <v>2475</v>
      </c>
      <c r="AR7" s="204">
        <f t="shared" si="0"/>
        <v>2475</v>
      </c>
      <c r="AS7" s="204">
        <f t="shared" si="0"/>
        <v>2475</v>
      </c>
      <c r="AT7" s="204">
        <f t="shared" si="0"/>
        <v>2475</v>
      </c>
      <c r="AU7" s="204">
        <f t="shared" ref="AU7:BJ8" si="5">IF(AU$2&lt;=($B$2+$C$2+$D$2),IF(AU$2&lt;=($B$2+$C$2),IF(AU$2&lt;=$B$2,$B7,$C7),$D7),$E7)</f>
        <v>2475</v>
      </c>
      <c r="AV7" s="204">
        <f t="shared" si="5"/>
        <v>2475</v>
      </c>
      <c r="AW7" s="204">
        <f t="shared" si="5"/>
        <v>2475</v>
      </c>
      <c r="AX7" s="204">
        <f t="shared" si="5"/>
        <v>2475</v>
      </c>
      <c r="AY7" s="204">
        <f t="shared" si="5"/>
        <v>2475</v>
      </c>
      <c r="AZ7" s="204">
        <f t="shared" si="5"/>
        <v>2475</v>
      </c>
      <c r="BA7" s="204">
        <f t="shared" si="5"/>
        <v>2475</v>
      </c>
      <c r="BB7" s="204">
        <f t="shared" si="5"/>
        <v>2475</v>
      </c>
      <c r="BC7" s="204">
        <f t="shared" si="5"/>
        <v>2475</v>
      </c>
      <c r="BD7" s="204">
        <f t="shared" si="5"/>
        <v>8166.3333333333339</v>
      </c>
      <c r="BE7" s="204">
        <f t="shared" si="5"/>
        <v>8166.3333333333339</v>
      </c>
      <c r="BF7" s="204">
        <f t="shared" si="5"/>
        <v>8166.3333333333339</v>
      </c>
      <c r="BG7" s="204">
        <f t="shared" si="5"/>
        <v>8166.3333333333339</v>
      </c>
      <c r="BH7" s="204">
        <f t="shared" si="5"/>
        <v>8166.3333333333339</v>
      </c>
      <c r="BI7" s="204">
        <f t="shared" si="5"/>
        <v>8166.3333333333339</v>
      </c>
      <c r="BJ7" s="204">
        <f t="shared" si="5"/>
        <v>8166.3333333333339</v>
      </c>
      <c r="BK7" s="204">
        <f t="shared" si="1"/>
        <v>8166.3333333333339</v>
      </c>
      <c r="BL7" s="204">
        <f t="shared" si="1"/>
        <v>8166.3333333333339</v>
      </c>
      <c r="BM7" s="204">
        <f t="shared" si="1"/>
        <v>8166.3333333333339</v>
      </c>
      <c r="BN7" s="204">
        <f t="shared" si="1"/>
        <v>8166.3333333333339</v>
      </c>
      <c r="BO7" s="204">
        <f t="shared" si="1"/>
        <v>8166.3333333333339</v>
      </c>
      <c r="BP7" s="204">
        <f t="shared" si="1"/>
        <v>8166.3333333333339</v>
      </c>
      <c r="BQ7" s="204">
        <f t="shared" si="1"/>
        <v>8166.3333333333339</v>
      </c>
      <c r="BR7" s="204">
        <f t="shared" si="1"/>
        <v>8166.3333333333339</v>
      </c>
      <c r="BS7" s="204">
        <f t="shared" si="1"/>
        <v>8166.3333333333339</v>
      </c>
      <c r="BT7" s="204">
        <f t="shared" si="1"/>
        <v>8166.3333333333339</v>
      </c>
      <c r="BU7" s="204">
        <f t="shared" si="1"/>
        <v>8166.3333333333339</v>
      </c>
      <c r="BV7" s="204">
        <f t="shared" si="1"/>
        <v>8166.3333333333339</v>
      </c>
      <c r="BW7" s="204">
        <f t="shared" si="1"/>
        <v>8166.3333333333339</v>
      </c>
      <c r="BX7" s="204">
        <f t="shared" si="1"/>
        <v>8166.3333333333339</v>
      </c>
      <c r="BY7" s="204">
        <f t="shared" si="1"/>
        <v>8166.3333333333339</v>
      </c>
      <c r="BZ7" s="204">
        <f t="shared" si="1"/>
        <v>8166.3333333333339</v>
      </c>
      <c r="CA7" s="204">
        <f t="shared" si="2"/>
        <v>8166.3333333333339</v>
      </c>
      <c r="CB7" s="204">
        <f t="shared" si="2"/>
        <v>8166.3333333333339</v>
      </c>
      <c r="CC7" s="204">
        <f t="shared" si="2"/>
        <v>8166.3333333333339</v>
      </c>
      <c r="CD7" s="204">
        <f t="shared" si="2"/>
        <v>8166.3333333333339</v>
      </c>
      <c r="CE7" s="204">
        <f t="shared" si="2"/>
        <v>8166.3333333333339</v>
      </c>
      <c r="CF7" s="204">
        <f t="shared" si="2"/>
        <v>8166.3333333333339</v>
      </c>
      <c r="CG7" s="204">
        <f t="shared" si="2"/>
        <v>8166.3333333333339</v>
      </c>
      <c r="CH7" s="204">
        <f t="shared" si="2"/>
        <v>17714.285714285714</v>
      </c>
      <c r="CI7" s="204">
        <f t="shared" si="2"/>
        <v>17714.285714285714</v>
      </c>
      <c r="CJ7" s="204">
        <f t="shared" si="2"/>
        <v>17714.285714285714</v>
      </c>
      <c r="CK7" s="204">
        <f t="shared" si="2"/>
        <v>17714.285714285714</v>
      </c>
      <c r="CL7" s="204">
        <f t="shared" si="2"/>
        <v>17714.285714285714</v>
      </c>
      <c r="CM7" s="204">
        <f t="shared" si="2"/>
        <v>17714.285714285714</v>
      </c>
      <c r="CN7" s="204">
        <f t="shared" si="2"/>
        <v>17714.285714285714</v>
      </c>
      <c r="CO7" s="204">
        <f t="shared" si="2"/>
        <v>17714.285714285714</v>
      </c>
      <c r="CP7" s="204">
        <f t="shared" si="2"/>
        <v>17714.285714285714</v>
      </c>
      <c r="CQ7" s="204">
        <f t="shared" si="2"/>
        <v>17714.285714285714</v>
      </c>
      <c r="CR7" s="204">
        <f t="shared" si="2"/>
        <v>17714.285714285714</v>
      </c>
      <c r="CS7" s="204">
        <f t="shared" si="3"/>
        <v>17714.285714285714</v>
      </c>
      <c r="CT7" s="204">
        <f t="shared" si="3"/>
        <v>17714.285714285714</v>
      </c>
      <c r="CU7" s="204">
        <f t="shared" si="3"/>
        <v>17714.285714285714</v>
      </c>
      <c r="CV7" s="204">
        <f t="shared" si="3"/>
        <v>17714.285714285714</v>
      </c>
      <c r="CW7" s="204">
        <f t="shared" si="3"/>
        <v>25457.142857142862</v>
      </c>
      <c r="CX7" s="204">
        <f t="shared" si="3"/>
        <v>25457.142857142862</v>
      </c>
      <c r="CY7" s="204">
        <f t="shared" si="3"/>
        <v>25457.142857142862</v>
      </c>
      <c r="CZ7" s="204">
        <f t="shared" si="3"/>
        <v>25457.142857142862</v>
      </c>
      <c r="DA7" s="204">
        <f t="shared" si="3"/>
        <v>25457.142857142862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98.504612527759264</v>
      </c>
      <c r="D8" s="203">
        <f>Income!D77</f>
        <v>69.17381228253457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98.504612527759264</v>
      </c>
      <c r="BE8" s="204">
        <f t="shared" si="5"/>
        <v>98.504612527759264</v>
      </c>
      <c r="BF8" s="204">
        <f t="shared" si="5"/>
        <v>98.504612527759264</v>
      </c>
      <c r="BG8" s="204">
        <f t="shared" si="5"/>
        <v>98.504612527759264</v>
      </c>
      <c r="BH8" s="204">
        <f t="shared" si="5"/>
        <v>98.504612527759264</v>
      </c>
      <c r="BI8" s="204">
        <f t="shared" si="5"/>
        <v>98.504612527759264</v>
      </c>
      <c r="BJ8" s="204">
        <f t="shared" si="5"/>
        <v>98.504612527759264</v>
      </c>
      <c r="BK8" s="204">
        <f t="shared" si="1"/>
        <v>98.504612527759264</v>
      </c>
      <c r="BL8" s="204">
        <f t="shared" si="1"/>
        <v>98.504612527759264</v>
      </c>
      <c r="BM8" s="204">
        <f t="shared" si="1"/>
        <v>98.504612527759264</v>
      </c>
      <c r="BN8" s="204">
        <f t="shared" si="1"/>
        <v>98.504612527759264</v>
      </c>
      <c r="BO8" s="204">
        <f t="shared" si="1"/>
        <v>98.504612527759264</v>
      </c>
      <c r="BP8" s="204">
        <f t="shared" si="1"/>
        <v>98.504612527759264</v>
      </c>
      <c r="BQ8" s="204">
        <f t="shared" si="1"/>
        <v>98.504612527759264</v>
      </c>
      <c r="BR8" s="204">
        <f t="shared" si="1"/>
        <v>98.504612527759264</v>
      </c>
      <c r="BS8" s="204">
        <f t="shared" si="1"/>
        <v>98.504612527759264</v>
      </c>
      <c r="BT8" s="204">
        <f t="shared" si="1"/>
        <v>98.504612527759264</v>
      </c>
      <c r="BU8" s="204">
        <f t="shared" si="1"/>
        <v>98.504612527759264</v>
      </c>
      <c r="BV8" s="204">
        <f t="shared" si="1"/>
        <v>98.504612527759264</v>
      </c>
      <c r="BW8" s="204">
        <f t="shared" si="1"/>
        <v>98.504612527759264</v>
      </c>
      <c r="BX8" s="204">
        <f t="shared" si="1"/>
        <v>98.504612527759264</v>
      </c>
      <c r="BY8" s="204">
        <f t="shared" si="1"/>
        <v>98.504612527759264</v>
      </c>
      <c r="BZ8" s="204">
        <f t="shared" si="1"/>
        <v>98.504612527759264</v>
      </c>
      <c r="CA8" s="204">
        <f t="shared" si="2"/>
        <v>98.504612527759264</v>
      </c>
      <c r="CB8" s="204">
        <f t="shared" si="2"/>
        <v>98.504612527759264</v>
      </c>
      <c r="CC8" s="204">
        <f t="shared" si="2"/>
        <v>98.504612527759264</v>
      </c>
      <c r="CD8" s="204">
        <f t="shared" si="2"/>
        <v>98.504612527759264</v>
      </c>
      <c r="CE8" s="204">
        <f t="shared" si="2"/>
        <v>98.504612527759264</v>
      </c>
      <c r="CF8" s="204">
        <f t="shared" si="2"/>
        <v>98.504612527759264</v>
      </c>
      <c r="CG8" s="204">
        <f t="shared" si="2"/>
        <v>98.504612527759264</v>
      </c>
      <c r="CH8" s="204">
        <f t="shared" si="2"/>
        <v>69.17381228253457</v>
      </c>
      <c r="CI8" s="204">
        <f t="shared" si="2"/>
        <v>69.17381228253457</v>
      </c>
      <c r="CJ8" s="204">
        <f t="shared" si="2"/>
        <v>69.17381228253457</v>
      </c>
      <c r="CK8" s="204">
        <f t="shared" si="2"/>
        <v>69.17381228253457</v>
      </c>
      <c r="CL8" s="204">
        <f t="shared" si="2"/>
        <v>69.17381228253457</v>
      </c>
      <c r="CM8" s="204">
        <f t="shared" si="2"/>
        <v>69.17381228253457</v>
      </c>
      <c r="CN8" s="204">
        <f t="shared" si="2"/>
        <v>69.17381228253457</v>
      </c>
      <c r="CO8" s="204">
        <f t="shared" si="2"/>
        <v>69.17381228253457</v>
      </c>
      <c r="CP8" s="204">
        <f t="shared" si="2"/>
        <v>69.17381228253457</v>
      </c>
      <c r="CQ8" s="204">
        <f t="shared" si="2"/>
        <v>69.17381228253457</v>
      </c>
      <c r="CR8" s="204">
        <f t="shared" si="2"/>
        <v>69.17381228253457</v>
      </c>
      <c r="CS8" s="204">
        <f t="shared" si="3"/>
        <v>69.17381228253457</v>
      </c>
      <c r="CT8" s="204">
        <f t="shared" si="3"/>
        <v>69.17381228253457</v>
      </c>
      <c r="CU8" s="204">
        <f t="shared" si="3"/>
        <v>69.17381228253457</v>
      </c>
      <c r="CV8" s="204">
        <f t="shared" si="3"/>
        <v>69.17381228253457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4321.2010398225593</v>
      </c>
      <c r="C9" s="203">
        <f>Income!C78</f>
        <v>2013.3333333333335</v>
      </c>
      <c r="D9" s="203">
        <f>Income!D78</f>
        <v>48457.142857142855</v>
      </c>
      <c r="E9" s="203">
        <f>Income!E78</f>
        <v>0</v>
      </c>
      <c r="F9" s="204">
        <f t="shared" si="4"/>
        <v>4321.2010398225593</v>
      </c>
      <c r="G9" s="204">
        <f t="shared" si="4"/>
        <v>4321.2010398225593</v>
      </c>
      <c r="H9" s="204">
        <f t="shared" si="4"/>
        <v>4321.2010398225593</v>
      </c>
      <c r="I9" s="204">
        <f t="shared" si="4"/>
        <v>4321.2010398225593</v>
      </c>
      <c r="J9" s="204">
        <f t="shared" si="4"/>
        <v>4321.2010398225593</v>
      </c>
      <c r="K9" s="204">
        <f t="shared" si="4"/>
        <v>4321.2010398225593</v>
      </c>
      <c r="L9" s="204">
        <f t="shared" si="4"/>
        <v>4321.2010398225593</v>
      </c>
      <c r="M9" s="204">
        <f t="shared" si="4"/>
        <v>4321.2010398225593</v>
      </c>
      <c r="N9" s="204">
        <f t="shared" si="4"/>
        <v>4321.2010398225593</v>
      </c>
      <c r="O9" s="204">
        <f t="shared" si="4"/>
        <v>4321.2010398225593</v>
      </c>
      <c r="P9" s="204">
        <f t="shared" si="4"/>
        <v>4321.2010398225593</v>
      </c>
      <c r="Q9" s="204">
        <f t="shared" si="4"/>
        <v>4321.2010398225593</v>
      </c>
      <c r="R9" s="204">
        <f t="shared" si="4"/>
        <v>4321.2010398225593</v>
      </c>
      <c r="S9" s="204">
        <f t="shared" si="4"/>
        <v>4321.2010398225593</v>
      </c>
      <c r="T9" s="204">
        <f t="shared" si="4"/>
        <v>4321.2010398225593</v>
      </c>
      <c r="U9" s="204">
        <f t="shared" si="4"/>
        <v>4321.2010398225593</v>
      </c>
      <c r="V9" s="204">
        <f t="shared" si="6"/>
        <v>4321.2010398225593</v>
      </c>
      <c r="W9" s="204">
        <f t="shared" si="6"/>
        <v>4321.2010398225593</v>
      </c>
      <c r="X9" s="204">
        <f t="shared" si="6"/>
        <v>4321.2010398225593</v>
      </c>
      <c r="Y9" s="204">
        <f t="shared" si="6"/>
        <v>4321.2010398225593</v>
      </c>
      <c r="Z9" s="204">
        <f t="shared" si="6"/>
        <v>4321.2010398225593</v>
      </c>
      <c r="AA9" s="204">
        <f t="shared" si="6"/>
        <v>4321.2010398225593</v>
      </c>
      <c r="AB9" s="204">
        <f t="shared" si="6"/>
        <v>4321.2010398225593</v>
      </c>
      <c r="AC9" s="204">
        <f t="shared" si="6"/>
        <v>4321.2010398225593</v>
      </c>
      <c r="AD9" s="204">
        <f t="shared" si="6"/>
        <v>4321.2010398225593</v>
      </c>
      <c r="AE9" s="204">
        <f t="shared" si="6"/>
        <v>4321.2010398225593</v>
      </c>
      <c r="AF9" s="204">
        <f t="shared" si="6"/>
        <v>4321.2010398225593</v>
      </c>
      <c r="AG9" s="204">
        <f t="shared" si="6"/>
        <v>4321.2010398225593</v>
      </c>
      <c r="AH9" s="204">
        <f t="shared" si="6"/>
        <v>4321.2010398225593</v>
      </c>
      <c r="AI9" s="204">
        <f t="shared" si="6"/>
        <v>4321.2010398225593</v>
      </c>
      <c r="AJ9" s="204">
        <f t="shared" si="6"/>
        <v>4321.2010398225593</v>
      </c>
      <c r="AK9" s="204">
        <f t="shared" si="6"/>
        <v>4321.2010398225593</v>
      </c>
      <c r="AL9" s="204">
        <f t="shared" si="7"/>
        <v>4321.2010398225593</v>
      </c>
      <c r="AM9" s="204">
        <f t="shared" si="7"/>
        <v>4321.2010398225593</v>
      </c>
      <c r="AN9" s="204">
        <f t="shared" si="7"/>
        <v>4321.2010398225593</v>
      </c>
      <c r="AO9" s="204">
        <f t="shared" si="7"/>
        <v>4321.2010398225593</v>
      </c>
      <c r="AP9" s="204">
        <f t="shared" si="7"/>
        <v>4321.2010398225593</v>
      </c>
      <c r="AQ9" s="204">
        <f t="shared" si="7"/>
        <v>4321.2010398225593</v>
      </c>
      <c r="AR9" s="204">
        <f t="shared" si="7"/>
        <v>4321.2010398225593</v>
      </c>
      <c r="AS9" s="204">
        <f t="shared" si="7"/>
        <v>4321.2010398225593</v>
      </c>
      <c r="AT9" s="204">
        <f t="shared" si="7"/>
        <v>4321.2010398225593</v>
      </c>
      <c r="AU9" s="204">
        <f t="shared" si="7"/>
        <v>4321.2010398225593</v>
      </c>
      <c r="AV9" s="204">
        <f t="shared" si="7"/>
        <v>4321.2010398225593</v>
      </c>
      <c r="AW9" s="204">
        <f t="shared" si="7"/>
        <v>4321.2010398225593</v>
      </c>
      <c r="AX9" s="204">
        <f t="shared" si="1"/>
        <v>4321.2010398225593</v>
      </c>
      <c r="AY9" s="204">
        <f t="shared" si="1"/>
        <v>4321.2010398225593</v>
      </c>
      <c r="AZ9" s="204">
        <f t="shared" si="1"/>
        <v>4321.2010398225593</v>
      </c>
      <c r="BA9" s="204">
        <f t="shared" si="1"/>
        <v>4321.2010398225593</v>
      </c>
      <c r="BB9" s="204">
        <f t="shared" si="1"/>
        <v>4321.2010398225593</v>
      </c>
      <c r="BC9" s="204">
        <f t="shared" si="1"/>
        <v>4321.2010398225593</v>
      </c>
      <c r="BD9" s="204">
        <f t="shared" si="1"/>
        <v>2013.3333333333335</v>
      </c>
      <c r="BE9" s="204">
        <f t="shared" si="1"/>
        <v>2013.3333333333335</v>
      </c>
      <c r="BF9" s="204">
        <f t="shared" si="1"/>
        <v>2013.3333333333335</v>
      </c>
      <c r="BG9" s="204">
        <f t="shared" si="1"/>
        <v>2013.3333333333335</v>
      </c>
      <c r="BH9" s="204">
        <f t="shared" si="1"/>
        <v>2013.3333333333335</v>
      </c>
      <c r="BI9" s="204">
        <f t="shared" si="1"/>
        <v>2013.3333333333335</v>
      </c>
      <c r="BJ9" s="204">
        <f t="shared" si="1"/>
        <v>2013.3333333333335</v>
      </c>
      <c r="BK9" s="204">
        <f t="shared" si="1"/>
        <v>2013.3333333333335</v>
      </c>
      <c r="BL9" s="204">
        <f t="shared" si="1"/>
        <v>2013.3333333333335</v>
      </c>
      <c r="BM9" s="204">
        <f t="shared" si="1"/>
        <v>2013.3333333333335</v>
      </c>
      <c r="BN9" s="204">
        <f t="shared" si="1"/>
        <v>2013.3333333333335</v>
      </c>
      <c r="BO9" s="204">
        <f t="shared" si="1"/>
        <v>2013.3333333333335</v>
      </c>
      <c r="BP9" s="204">
        <f t="shared" si="1"/>
        <v>2013.3333333333335</v>
      </c>
      <c r="BQ9" s="204">
        <f t="shared" si="1"/>
        <v>2013.3333333333335</v>
      </c>
      <c r="BR9" s="204">
        <f t="shared" si="1"/>
        <v>2013.3333333333335</v>
      </c>
      <c r="BS9" s="204">
        <f t="shared" si="1"/>
        <v>2013.3333333333335</v>
      </c>
      <c r="BT9" s="204">
        <f t="shared" si="1"/>
        <v>2013.3333333333335</v>
      </c>
      <c r="BU9" s="204">
        <f t="shared" si="1"/>
        <v>2013.3333333333335</v>
      </c>
      <c r="BV9" s="204">
        <f t="shared" si="1"/>
        <v>2013.3333333333335</v>
      </c>
      <c r="BW9" s="204">
        <f t="shared" si="1"/>
        <v>2013.3333333333335</v>
      </c>
      <c r="BX9" s="204">
        <f t="shared" si="1"/>
        <v>2013.3333333333335</v>
      </c>
      <c r="BY9" s="204">
        <f t="shared" si="1"/>
        <v>2013.3333333333335</v>
      </c>
      <c r="BZ9" s="204">
        <f t="shared" si="1"/>
        <v>2013.3333333333335</v>
      </c>
      <c r="CA9" s="204">
        <f t="shared" si="2"/>
        <v>2013.3333333333335</v>
      </c>
      <c r="CB9" s="204">
        <f t="shared" si="2"/>
        <v>2013.3333333333335</v>
      </c>
      <c r="CC9" s="204">
        <f t="shared" si="2"/>
        <v>2013.3333333333335</v>
      </c>
      <c r="CD9" s="204">
        <f t="shared" si="2"/>
        <v>2013.3333333333335</v>
      </c>
      <c r="CE9" s="204">
        <f t="shared" si="2"/>
        <v>2013.3333333333335</v>
      </c>
      <c r="CF9" s="204">
        <f t="shared" si="2"/>
        <v>2013.3333333333335</v>
      </c>
      <c r="CG9" s="204">
        <f t="shared" si="2"/>
        <v>2013.3333333333335</v>
      </c>
      <c r="CH9" s="204">
        <f t="shared" si="2"/>
        <v>48457.142857142855</v>
      </c>
      <c r="CI9" s="204">
        <f t="shared" si="2"/>
        <v>48457.142857142855</v>
      </c>
      <c r="CJ9" s="204">
        <f t="shared" si="2"/>
        <v>48457.142857142855</v>
      </c>
      <c r="CK9" s="204">
        <f t="shared" si="2"/>
        <v>48457.142857142855</v>
      </c>
      <c r="CL9" s="204">
        <f t="shared" si="2"/>
        <v>48457.142857142855</v>
      </c>
      <c r="CM9" s="204">
        <f t="shared" si="2"/>
        <v>48457.142857142855</v>
      </c>
      <c r="CN9" s="204">
        <f t="shared" si="2"/>
        <v>48457.142857142855</v>
      </c>
      <c r="CO9" s="204">
        <f t="shared" si="2"/>
        <v>48457.142857142855</v>
      </c>
      <c r="CP9" s="204">
        <f t="shared" si="2"/>
        <v>48457.142857142855</v>
      </c>
      <c r="CQ9" s="204">
        <f t="shared" si="2"/>
        <v>48457.142857142855</v>
      </c>
      <c r="CR9" s="204">
        <f t="shared" si="2"/>
        <v>48457.142857142855</v>
      </c>
      <c r="CS9" s="204">
        <f t="shared" si="3"/>
        <v>48457.142857142855</v>
      </c>
      <c r="CT9" s="204">
        <f t="shared" si="3"/>
        <v>48457.142857142855</v>
      </c>
      <c r="CU9" s="204">
        <f t="shared" si="3"/>
        <v>48457.142857142855</v>
      </c>
      <c r="CV9" s="204">
        <f t="shared" si="3"/>
        <v>48457.142857142855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22925.714285714286</v>
      </c>
      <c r="E10" s="203">
        <f>Income!E79</f>
        <v>125485.7142857143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22925.714285714286</v>
      </c>
      <c r="CI10" s="204">
        <f t="shared" si="2"/>
        <v>22925.714285714286</v>
      </c>
      <c r="CJ10" s="204">
        <f t="shared" si="2"/>
        <v>22925.714285714286</v>
      </c>
      <c r="CK10" s="204">
        <f t="shared" si="2"/>
        <v>22925.714285714286</v>
      </c>
      <c r="CL10" s="204">
        <f t="shared" si="2"/>
        <v>22925.714285714286</v>
      </c>
      <c r="CM10" s="204">
        <f t="shared" si="2"/>
        <v>22925.714285714286</v>
      </c>
      <c r="CN10" s="204">
        <f t="shared" si="2"/>
        <v>22925.714285714286</v>
      </c>
      <c r="CO10" s="204">
        <f t="shared" si="2"/>
        <v>22925.714285714286</v>
      </c>
      <c r="CP10" s="204">
        <f t="shared" si="2"/>
        <v>22925.714285714286</v>
      </c>
      <c r="CQ10" s="204">
        <f t="shared" si="2"/>
        <v>22925.714285714286</v>
      </c>
      <c r="CR10" s="204">
        <f t="shared" si="2"/>
        <v>22925.714285714286</v>
      </c>
      <c r="CS10" s="204">
        <f t="shared" si="3"/>
        <v>22925.714285714286</v>
      </c>
      <c r="CT10" s="204">
        <f t="shared" si="3"/>
        <v>22925.714285714286</v>
      </c>
      <c r="CU10" s="204">
        <f t="shared" si="3"/>
        <v>22925.714285714286</v>
      </c>
      <c r="CV10" s="204">
        <f t="shared" si="3"/>
        <v>22925.714285714286</v>
      </c>
      <c r="CW10" s="204">
        <f t="shared" si="3"/>
        <v>125485.7142857143</v>
      </c>
      <c r="CX10" s="204">
        <f t="shared" si="3"/>
        <v>125485.7142857143</v>
      </c>
      <c r="CY10" s="204">
        <f t="shared" si="3"/>
        <v>125485.7142857143</v>
      </c>
      <c r="CZ10" s="204">
        <f t="shared" si="3"/>
        <v>125485.7142857143</v>
      </c>
      <c r="DA10" s="204">
        <f t="shared" si="3"/>
        <v>125485.7142857143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1280</v>
      </c>
      <c r="C12" s="203">
        <f>Income!C82</f>
        <v>933.33333333333337</v>
      </c>
      <c r="D12" s="203">
        <f>Income!D82</f>
        <v>0</v>
      </c>
      <c r="E12" s="203">
        <f>Income!E82</f>
        <v>49542.857142857145</v>
      </c>
      <c r="F12" s="204">
        <f t="shared" si="4"/>
        <v>1280</v>
      </c>
      <c r="G12" s="204">
        <f t="shared" si="4"/>
        <v>1280</v>
      </c>
      <c r="H12" s="204">
        <f t="shared" si="4"/>
        <v>1280</v>
      </c>
      <c r="I12" s="204">
        <f t="shared" si="4"/>
        <v>1280</v>
      </c>
      <c r="J12" s="204">
        <f t="shared" si="4"/>
        <v>1280</v>
      </c>
      <c r="K12" s="204">
        <f t="shared" si="4"/>
        <v>1280</v>
      </c>
      <c r="L12" s="204">
        <f t="shared" si="4"/>
        <v>1280</v>
      </c>
      <c r="M12" s="204">
        <f t="shared" si="4"/>
        <v>1280</v>
      </c>
      <c r="N12" s="204">
        <f t="shared" si="4"/>
        <v>1280</v>
      </c>
      <c r="O12" s="204">
        <f t="shared" si="4"/>
        <v>1280</v>
      </c>
      <c r="P12" s="204">
        <f t="shared" si="4"/>
        <v>1280</v>
      </c>
      <c r="Q12" s="204">
        <f t="shared" si="4"/>
        <v>1280</v>
      </c>
      <c r="R12" s="204">
        <f t="shared" si="4"/>
        <v>1280</v>
      </c>
      <c r="S12" s="204">
        <f t="shared" si="4"/>
        <v>1280</v>
      </c>
      <c r="T12" s="204">
        <f t="shared" si="4"/>
        <v>1280</v>
      </c>
      <c r="U12" s="204">
        <f t="shared" si="4"/>
        <v>1280</v>
      </c>
      <c r="V12" s="204">
        <f t="shared" si="6"/>
        <v>1280</v>
      </c>
      <c r="W12" s="204">
        <f t="shared" si="6"/>
        <v>1280</v>
      </c>
      <c r="X12" s="204">
        <f t="shared" si="6"/>
        <v>1280</v>
      </c>
      <c r="Y12" s="204">
        <f t="shared" si="6"/>
        <v>1280</v>
      </c>
      <c r="Z12" s="204">
        <f t="shared" si="6"/>
        <v>1280</v>
      </c>
      <c r="AA12" s="204">
        <f t="shared" si="6"/>
        <v>1280</v>
      </c>
      <c r="AB12" s="204">
        <f t="shared" si="6"/>
        <v>1280</v>
      </c>
      <c r="AC12" s="204">
        <f t="shared" si="6"/>
        <v>1280</v>
      </c>
      <c r="AD12" s="204">
        <f t="shared" si="6"/>
        <v>1280</v>
      </c>
      <c r="AE12" s="204">
        <f t="shared" si="6"/>
        <v>1280</v>
      </c>
      <c r="AF12" s="204">
        <f t="shared" si="6"/>
        <v>1280</v>
      </c>
      <c r="AG12" s="204">
        <f t="shared" si="6"/>
        <v>1280</v>
      </c>
      <c r="AH12" s="204">
        <f t="shared" si="6"/>
        <v>1280</v>
      </c>
      <c r="AI12" s="204">
        <f t="shared" si="6"/>
        <v>1280</v>
      </c>
      <c r="AJ12" s="204">
        <f t="shared" si="6"/>
        <v>1280</v>
      </c>
      <c r="AK12" s="204">
        <f t="shared" si="6"/>
        <v>1280</v>
      </c>
      <c r="AL12" s="204">
        <f t="shared" si="7"/>
        <v>1280</v>
      </c>
      <c r="AM12" s="204">
        <f t="shared" si="7"/>
        <v>1280</v>
      </c>
      <c r="AN12" s="204">
        <f t="shared" si="7"/>
        <v>1280</v>
      </c>
      <c r="AO12" s="204">
        <f t="shared" si="7"/>
        <v>1280</v>
      </c>
      <c r="AP12" s="204">
        <f t="shared" si="7"/>
        <v>1280</v>
      </c>
      <c r="AQ12" s="204">
        <f t="shared" si="7"/>
        <v>1280</v>
      </c>
      <c r="AR12" s="204">
        <f t="shared" si="7"/>
        <v>1280</v>
      </c>
      <c r="AS12" s="204">
        <f t="shared" si="7"/>
        <v>1280</v>
      </c>
      <c r="AT12" s="204">
        <f t="shared" si="7"/>
        <v>1280</v>
      </c>
      <c r="AU12" s="204">
        <f t="shared" si="7"/>
        <v>1280</v>
      </c>
      <c r="AV12" s="204">
        <f t="shared" si="7"/>
        <v>1280</v>
      </c>
      <c r="AW12" s="204">
        <f t="shared" si="7"/>
        <v>1280</v>
      </c>
      <c r="AX12" s="204">
        <f t="shared" si="8"/>
        <v>1280</v>
      </c>
      <c r="AY12" s="204">
        <f t="shared" si="8"/>
        <v>1280</v>
      </c>
      <c r="AZ12" s="204">
        <f t="shared" si="8"/>
        <v>1280</v>
      </c>
      <c r="BA12" s="204">
        <f t="shared" si="8"/>
        <v>1280</v>
      </c>
      <c r="BB12" s="204">
        <f t="shared" si="8"/>
        <v>1280</v>
      </c>
      <c r="BC12" s="204">
        <f t="shared" si="8"/>
        <v>1280</v>
      </c>
      <c r="BD12" s="204">
        <f t="shared" si="8"/>
        <v>933.33333333333337</v>
      </c>
      <c r="BE12" s="204">
        <f t="shared" si="8"/>
        <v>933.33333333333337</v>
      </c>
      <c r="BF12" s="204">
        <f t="shared" si="8"/>
        <v>933.33333333333337</v>
      </c>
      <c r="BG12" s="204">
        <f t="shared" si="8"/>
        <v>933.33333333333337</v>
      </c>
      <c r="BH12" s="204">
        <f t="shared" si="8"/>
        <v>933.33333333333337</v>
      </c>
      <c r="BI12" s="204">
        <f t="shared" si="8"/>
        <v>933.33333333333337</v>
      </c>
      <c r="BJ12" s="204">
        <f t="shared" si="8"/>
        <v>933.33333333333337</v>
      </c>
      <c r="BK12" s="204">
        <f t="shared" si="8"/>
        <v>933.33333333333337</v>
      </c>
      <c r="BL12" s="204">
        <f t="shared" si="8"/>
        <v>933.33333333333337</v>
      </c>
      <c r="BM12" s="204">
        <f t="shared" si="8"/>
        <v>933.33333333333337</v>
      </c>
      <c r="BN12" s="204">
        <f t="shared" si="8"/>
        <v>933.33333333333337</v>
      </c>
      <c r="BO12" s="204">
        <f t="shared" si="8"/>
        <v>933.33333333333337</v>
      </c>
      <c r="BP12" s="204">
        <f t="shared" si="8"/>
        <v>933.33333333333337</v>
      </c>
      <c r="BQ12" s="204">
        <f t="shared" si="8"/>
        <v>933.33333333333337</v>
      </c>
      <c r="BR12" s="204">
        <f t="shared" si="8"/>
        <v>933.33333333333337</v>
      </c>
      <c r="BS12" s="204">
        <f t="shared" si="8"/>
        <v>933.33333333333337</v>
      </c>
      <c r="BT12" s="204">
        <f t="shared" si="8"/>
        <v>933.33333333333337</v>
      </c>
      <c r="BU12" s="204">
        <f t="shared" si="8"/>
        <v>933.33333333333337</v>
      </c>
      <c r="BV12" s="204">
        <f t="shared" si="8"/>
        <v>933.33333333333337</v>
      </c>
      <c r="BW12" s="204">
        <f t="shared" si="8"/>
        <v>933.33333333333337</v>
      </c>
      <c r="BX12" s="204">
        <f t="shared" si="8"/>
        <v>933.33333333333337</v>
      </c>
      <c r="BY12" s="204">
        <f t="shared" si="8"/>
        <v>933.33333333333337</v>
      </c>
      <c r="BZ12" s="204">
        <f t="shared" si="8"/>
        <v>933.33333333333337</v>
      </c>
      <c r="CA12" s="204">
        <f t="shared" si="2"/>
        <v>933.33333333333337</v>
      </c>
      <c r="CB12" s="204">
        <f t="shared" si="2"/>
        <v>933.33333333333337</v>
      </c>
      <c r="CC12" s="204">
        <f t="shared" si="2"/>
        <v>933.33333333333337</v>
      </c>
      <c r="CD12" s="204">
        <f t="shared" si="2"/>
        <v>933.33333333333337</v>
      </c>
      <c r="CE12" s="204">
        <f t="shared" si="2"/>
        <v>933.33333333333337</v>
      </c>
      <c r="CF12" s="204">
        <f t="shared" si="2"/>
        <v>933.33333333333337</v>
      </c>
      <c r="CG12" s="204">
        <f t="shared" si="2"/>
        <v>933.33333333333337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49542.857142857145</v>
      </c>
      <c r="CX12" s="204">
        <f t="shared" si="3"/>
        <v>49542.857142857145</v>
      </c>
      <c r="CY12" s="204">
        <f t="shared" si="3"/>
        <v>49542.857142857145</v>
      </c>
      <c r="CZ12" s="204">
        <f t="shared" si="3"/>
        <v>49542.857142857145</v>
      </c>
      <c r="DA12" s="204">
        <f t="shared" si="3"/>
        <v>49542.857142857145</v>
      </c>
      <c r="DB12" s="204"/>
    </row>
    <row r="13" spans="1:106">
      <c r="A13" s="201" t="str">
        <f>Income!A83</f>
        <v>Food transfer - official</v>
      </c>
      <c r="B13" s="203">
        <f>Income!B83</f>
        <v>2066.4008161399674</v>
      </c>
      <c r="C13" s="203">
        <f>Income!C83</f>
        <v>2107.0126482810269</v>
      </c>
      <c r="D13" s="203">
        <f>Income!D83</f>
        <v>1875.2040370549289</v>
      </c>
      <c r="E13" s="203">
        <f>Income!E83</f>
        <v>328.28942826758424</v>
      </c>
      <c r="F13" s="204">
        <f t="shared" si="4"/>
        <v>2066.4008161399674</v>
      </c>
      <c r="G13" s="204">
        <f t="shared" si="4"/>
        <v>2066.4008161399674</v>
      </c>
      <c r="H13" s="204">
        <f t="shared" si="4"/>
        <v>2066.4008161399674</v>
      </c>
      <c r="I13" s="204">
        <f t="shared" si="4"/>
        <v>2066.4008161399674</v>
      </c>
      <c r="J13" s="204">
        <f t="shared" si="4"/>
        <v>2066.4008161399674</v>
      </c>
      <c r="K13" s="204">
        <f t="shared" si="4"/>
        <v>2066.4008161399674</v>
      </c>
      <c r="L13" s="204">
        <f t="shared" si="4"/>
        <v>2066.4008161399674</v>
      </c>
      <c r="M13" s="204">
        <f t="shared" si="4"/>
        <v>2066.4008161399674</v>
      </c>
      <c r="N13" s="204">
        <f t="shared" si="4"/>
        <v>2066.4008161399674</v>
      </c>
      <c r="O13" s="204">
        <f t="shared" si="4"/>
        <v>2066.4008161399674</v>
      </c>
      <c r="P13" s="204">
        <f t="shared" si="4"/>
        <v>2066.4008161399674</v>
      </c>
      <c r="Q13" s="204">
        <f t="shared" si="4"/>
        <v>2066.4008161399674</v>
      </c>
      <c r="R13" s="204">
        <f t="shared" si="4"/>
        <v>2066.4008161399674</v>
      </c>
      <c r="S13" s="204">
        <f t="shared" si="4"/>
        <v>2066.4008161399674</v>
      </c>
      <c r="T13" s="204">
        <f t="shared" si="4"/>
        <v>2066.4008161399674</v>
      </c>
      <c r="U13" s="204">
        <f t="shared" si="4"/>
        <v>2066.4008161399674</v>
      </c>
      <c r="V13" s="204">
        <f t="shared" si="6"/>
        <v>2066.4008161399674</v>
      </c>
      <c r="W13" s="204">
        <f t="shared" si="6"/>
        <v>2066.4008161399674</v>
      </c>
      <c r="X13" s="204">
        <f t="shared" si="6"/>
        <v>2066.4008161399674</v>
      </c>
      <c r="Y13" s="204">
        <f t="shared" si="6"/>
        <v>2066.4008161399674</v>
      </c>
      <c r="Z13" s="204">
        <f t="shared" si="6"/>
        <v>2066.4008161399674</v>
      </c>
      <c r="AA13" s="204">
        <f t="shared" si="6"/>
        <v>2066.4008161399674</v>
      </c>
      <c r="AB13" s="204">
        <f t="shared" si="6"/>
        <v>2066.4008161399674</v>
      </c>
      <c r="AC13" s="204">
        <f t="shared" si="6"/>
        <v>2066.4008161399674</v>
      </c>
      <c r="AD13" s="204">
        <f t="shared" si="6"/>
        <v>2066.4008161399674</v>
      </c>
      <c r="AE13" s="204">
        <f t="shared" si="6"/>
        <v>2066.4008161399674</v>
      </c>
      <c r="AF13" s="204">
        <f t="shared" si="6"/>
        <v>2066.4008161399674</v>
      </c>
      <c r="AG13" s="204">
        <f t="shared" si="6"/>
        <v>2066.4008161399674</v>
      </c>
      <c r="AH13" s="204">
        <f t="shared" si="6"/>
        <v>2066.4008161399674</v>
      </c>
      <c r="AI13" s="204">
        <f t="shared" si="6"/>
        <v>2066.4008161399674</v>
      </c>
      <c r="AJ13" s="204">
        <f t="shared" si="6"/>
        <v>2066.4008161399674</v>
      </c>
      <c r="AK13" s="204">
        <f t="shared" si="6"/>
        <v>2066.4008161399674</v>
      </c>
      <c r="AL13" s="204">
        <f t="shared" si="7"/>
        <v>2066.4008161399674</v>
      </c>
      <c r="AM13" s="204">
        <f t="shared" si="7"/>
        <v>2066.4008161399674</v>
      </c>
      <c r="AN13" s="204">
        <f t="shared" si="7"/>
        <v>2066.4008161399674</v>
      </c>
      <c r="AO13" s="204">
        <f t="shared" si="7"/>
        <v>2066.4008161399674</v>
      </c>
      <c r="AP13" s="204">
        <f t="shared" si="7"/>
        <v>2066.4008161399674</v>
      </c>
      <c r="AQ13" s="204">
        <f t="shared" si="7"/>
        <v>2066.4008161399674</v>
      </c>
      <c r="AR13" s="204">
        <f t="shared" si="7"/>
        <v>2066.4008161399674</v>
      </c>
      <c r="AS13" s="204">
        <f t="shared" si="7"/>
        <v>2066.4008161399674</v>
      </c>
      <c r="AT13" s="204">
        <f t="shared" si="7"/>
        <v>2066.4008161399674</v>
      </c>
      <c r="AU13" s="204">
        <f t="shared" si="7"/>
        <v>2066.4008161399674</v>
      </c>
      <c r="AV13" s="204">
        <f t="shared" si="7"/>
        <v>2066.4008161399674</v>
      </c>
      <c r="AW13" s="204">
        <f t="shared" si="7"/>
        <v>2066.4008161399674</v>
      </c>
      <c r="AX13" s="204">
        <f t="shared" si="8"/>
        <v>2066.4008161399674</v>
      </c>
      <c r="AY13" s="204">
        <f t="shared" si="8"/>
        <v>2066.4008161399674</v>
      </c>
      <c r="AZ13" s="204">
        <f t="shared" si="8"/>
        <v>2066.4008161399674</v>
      </c>
      <c r="BA13" s="204">
        <f t="shared" si="8"/>
        <v>2066.4008161399674</v>
      </c>
      <c r="BB13" s="204">
        <f t="shared" si="8"/>
        <v>2066.4008161399674</v>
      </c>
      <c r="BC13" s="204">
        <f t="shared" si="8"/>
        <v>2066.4008161399674</v>
      </c>
      <c r="BD13" s="204">
        <f t="shared" si="8"/>
        <v>2107.0126482810269</v>
      </c>
      <c r="BE13" s="204">
        <f t="shared" si="8"/>
        <v>2107.0126482810269</v>
      </c>
      <c r="BF13" s="204">
        <f t="shared" si="8"/>
        <v>2107.0126482810269</v>
      </c>
      <c r="BG13" s="204">
        <f t="shared" si="8"/>
        <v>2107.0126482810269</v>
      </c>
      <c r="BH13" s="204">
        <f t="shared" si="8"/>
        <v>2107.0126482810269</v>
      </c>
      <c r="BI13" s="204">
        <f t="shared" si="8"/>
        <v>2107.0126482810269</v>
      </c>
      <c r="BJ13" s="204">
        <f t="shared" si="8"/>
        <v>2107.0126482810269</v>
      </c>
      <c r="BK13" s="204">
        <f t="shared" si="8"/>
        <v>2107.0126482810269</v>
      </c>
      <c r="BL13" s="204">
        <f t="shared" si="8"/>
        <v>2107.0126482810269</v>
      </c>
      <c r="BM13" s="204">
        <f t="shared" si="8"/>
        <v>2107.0126482810269</v>
      </c>
      <c r="BN13" s="204">
        <f t="shared" si="8"/>
        <v>2107.0126482810269</v>
      </c>
      <c r="BO13" s="204">
        <f t="shared" si="8"/>
        <v>2107.0126482810269</v>
      </c>
      <c r="BP13" s="204">
        <f t="shared" si="8"/>
        <v>2107.0126482810269</v>
      </c>
      <c r="BQ13" s="204">
        <f t="shared" si="8"/>
        <v>2107.0126482810269</v>
      </c>
      <c r="BR13" s="204">
        <f t="shared" si="8"/>
        <v>2107.0126482810269</v>
      </c>
      <c r="BS13" s="204">
        <f t="shared" si="8"/>
        <v>2107.0126482810269</v>
      </c>
      <c r="BT13" s="204">
        <f t="shared" si="8"/>
        <v>2107.0126482810269</v>
      </c>
      <c r="BU13" s="204">
        <f t="shared" si="8"/>
        <v>2107.0126482810269</v>
      </c>
      <c r="BV13" s="204">
        <f t="shared" si="8"/>
        <v>2107.0126482810269</v>
      </c>
      <c r="BW13" s="204">
        <f t="shared" si="8"/>
        <v>2107.0126482810269</v>
      </c>
      <c r="BX13" s="204">
        <f t="shared" si="8"/>
        <v>2107.0126482810269</v>
      </c>
      <c r="BY13" s="204">
        <f t="shared" si="8"/>
        <v>2107.0126482810269</v>
      </c>
      <c r="BZ13" s="204">
        <f t="shared" si="8"/>
        <v>2107.0126482810269</v>
      </c>
      <c r="CA13" s="204">
        <f t="shared" si="2"/>
        <v>2107.0126482810269</v>
      </c>
      <c r="CB13" s="204">
        <f t="shared" si="2"/>
        <v>2107.0126482810269</v>
      </c>
      <c r="CC13" s="204">
        <f t="shared" si="2"/>
        <v>2107.0126482810269</v>
      </c>
      <c r="CD13" s="204">
        <f t="shared" si="2"/>
        <v>2107.0126482810269</v>
      </c>
      <c r="CE13" s="204">
        <f t="shared" si="2"/>
        <v>2107.0126482810269</v>
      </c>
      <c r="CF13" s="204">
        <f t="shared" si="2"/>
        <v>2107.0126482810269</v>
      </c>
      <c r="CG13" s="204">
        <f t="shared" si="2"/>
        <v>2107.0126482810269</v>
      </c>
      <c r="CH13" s="204">
        <f t="shared" si="2"/>
        <v>1875.2040370549289</v>
      </c>
      <c r="CI13" s="204">
        <f t="shared" si="2"/>
        <v>1875.2040370549289</v>
      </c>
      <c r="CJ13" s="204">
        <f t="shared" si="2"/>
        <v>1875.2040370549289</v>
      </c>
      <c r="CK13" s="204">
        <f t="shared" si="2"/>
        <v>1875.2040370549289</v>
      </c>
      <c r="CL13" s="204">
        <f t="shared" si="2"/>
        <v>1875.2040370549289</v>
      </c>
      <c r="CM13" s="204">
        <f t="shared" si="2"/>
        <v>1875.2040370549289</v>
      </c>
      <c r="CN13" s="204">
        <f t="shared" si="2"/>
        <v>1875.2040370549289</v>
      </c>
      <c r="CO13" s="204">
        <f t="shared" si="2"/>
        <v>1875.2040370549289</v>
      </c>
      <c r="CP13" s="204">
        <f t="shared" si="2"/>
        <v>1875.2040370549289</v>
      </c>
      <c r="CQ13" s="204">
        <f t="shared" si="2"/>
        <v>1875.2040370549289</v>
      </c>
      <c r="CR13" s="204">
        <f t="shared" si="2"/>
        <v>1875.2040370549289</v>
      </c>
      <c r="CS13" s="204">
        <f t="shared" si="3"/>
        <v>1875.2040370549289</v>
      </c>
      <c r="CT13" s="204">
        <f t="shared" si="3"/>
        <v>1875.2040370549289</v>
      </c>
      <c r="CU13" s="204">
        <f t="shared" si="3"/>
        <v>1875.2040370549289</v>
      </c>
      <c r="CV13" s="204">
        <f t="shared" si="3"/>
        <v>1875.2040370549289</v>
      </c>
      <c r="CW13" s="204">
        <f t="shared" si="3"/>
        <v>328.28942826758424</v>
      </c>
      <c r="CX13" s="204">
        <f t="shared" si="3"/>
        <v>328.28942826758424</v>
      </c>
      <c r="CY13" s="204">
        <f t="shared" si="3"/>
        <v>328.28942826758424</v>
      </c>
      <c r="CZ13" s="204">
        <f t="shared" si="3"/>
        <v>328.28942826758424</v>
      </c>
      <c r="DA13" s="204">
        <f t="shared" si="3"/>
        <v>328.28942826758424</v>
      </c>
      <c r="DB13" s="204"/>
    </row>
    <row r="14" spans="1:106">
      <c r="A14" s="201" t="str">
        <f>Income!A85</f>
        <v>Cash transfer - official</v>
      </c>
      <c r="B14" s="203">
        <f>Income!B85</f>
        <v>19168</v>
      </c>
      <c r="C14" s="203">
        <f>Income!C85</f>
        <v>25414</v>
      </c>
      <c r="D14" s="203">
        <f>Income!D85</f>
        <v>7593.142857142856</v>
      </c>
      <c r="E14" s="203">
        <f>Income!E85</f>
        <v>9154.2857142857138</v>
      </c>
      <c r="F14" s="204">
        <f t="shared" si="4"/>
        <v>19168</v>
      </c>
      <c r="G14" s="204">
        <f t="shared" si="4"/>
        <v>19168</v>
      </c>
      <c r="H14" s="204">
        <f t="shared" si="4"/>
        <v>19168</v>
      </c>
      <c r="I14" s="204">
        <f t="shared" si="4"/>
        <v>19168</v>
      </c>
      <c r="J14" s="204">
        <f t="shared" si="4"/>
        <v>19168</v>
      </c>
      <c r="K14" s="204">
        <f t="shared" si="4"/>
        <v>19168</v>
      </c>
      <c r="L14" s="204">
        <f t="shared" si="4"/>
        <v>19168</v>
      </c>
      <c r="M14" s="204">
        <f t="shared" si="4"/>
        <v>19168</v>
      </c>
      <c r="N14" s="204">
        <f t="shared" si="4"/>
        <v>19168</v>
      </c>
      <c r="O14" s="204">
        <f t="shared" si="4"/>
        <v>19168</v>
      </c>
      <c r="P14" s="204">
        <f t="shared" si="4"/>
        <v>19168</v>
      </c>
      <c r="Q14" s="204">
        <f t="shared" si="4"/>
        <v>19168</v>
      </c>
      <c r="R14" s="204">
        <f t="shared" si="4"/>
        <v>19168</v>
      </c>
      <c r="S14" s="204">
        <f t="shared" si="4"/>
        <v>19168</v>
      </c>
      <c r="T14" s="204">
        <f t="shared" si="4"/>
        <v>19168</v>
      </c>
      <c r="U14" s="204">
        <f t="shared" si="4"/>
        <v>19168</v>
      </c>
      <c r="V14" s="204">
        <f t="shared" si="6"/>
        <v>19168</v>
      </c>
      <c r="W14" s="204">
        <f t="shared" si="6"/>
        <v>19168</v>
      </c>
      <c r="X14" s="204">
        <f t="shared" si="6"/>
        <v>19168</v>
      </c>
      <c r="Y14" s="204">
        <f t="shared" si="6"/>
        <v>19168</v>
      </c>
      <c r="Z14" s="204">
        <f t="shared" si="6"/>
        <v>19168</v>
      </c>
      <c r="AA14" s="204">
        <f t="shared" si="6"/>
        <v>19168</v>
      </c>
      <c r="AB14" s="204">
        <f t="shared" si="6"/>
        <v>19168</v>
      </c>
      <c r="AC14" s="204">
        <f t="shared" si="6"/>
        <v>19168</v>
      </c>
      <c r="AD14" s="204">
        <f t="shared" si="6"/>
        <v>19168</v>
      </c>
      <c r="AE14" s="204">
        <f t="shared" si="6"/>
        <v>19168</v>
      </c>
      <c r="AF14" s="204">
        <f t="shared" si="6"/>
        <v>19168</v>
      </c>
      <c r="AG14" s="204">
        <f t="shared" si="6"/>
        <v>19168</v>
      </c>
      <c r="AH14" s="204">
        <f t="shared" si="6"/>
        <v>19168</v>
      </c>
      <c r="AI14" s="204">
        <f t="shared" si="6"/>
        <v>19168</v>
      </c>
      <c r="AJ14" s="204">
        <f t="shared" si="6"/>
        <v>19168</v>
      </c>
      <c r="AK14" s="204">
        <f t="shared" si="6"/>
        <v>19168</v>
      </c>
      <c r="AL14" s="204">
        <f t="shared" si="7"/>
        <v>19168</v>
      </c>
      <c r="AM14" s="204">
        <f t="shared" si="7"/>
        <v>19168</v>
      </c>
      <c r="AN14" s="204">
        <f t="shared" si="7"/>
        <v>19168</v>
      </c>
      <c r="AO14" s="204">
        <f t="shared" si="7"/>
        <v>19168</v>
      </c>
      <c r="AP14" s="204">
        <f t="shared" si="7"/>
        <v>19168</v>
      </c>
      <c r="AQ14" s="204">
        <f t="shared" si="7"/>
        <v>19168</v>
      </c>
      <c r="AR14" s="204">
        <f t="shared" si="7"/>
        <v>19168</v>
      </c>
      <c r="AS14" s="204">
        <f t="shared" si="7"/>
        <v>19168</v>
      </c>
      <c r="AT14" s="204">
        <f t="shared" si="7"/>
        <v>19168</v>
      </c>
      <c r="AU14" s="204">
        <f t="shared" si="7"/>
        <v>19168</v>
      </c>
      <c r="AV14" s="204">
        <f t="shared" si="7"/>
        <v>19168</v>
      </c>
      <c r="AW14" s="204">
        <f t="shared" si="7"/>
        <v>19168</v>
      </c>
      <c r="AX14" s="204">
        <f t="shared" si="7"/>
        <v>19168</v>
      </c>
      <c r="AY14" s="204">
        <f t="shared" si="7"/>
        <v>19168</v>
      </c>
      <c r="AZ14" s="204">
        <f t="shared" si="7"/>
        <v>19168</v>
      </c>
      <c r="BA14" s="204">
        <f t="shared" si="7"/>
        <v>19168</v>
      </c>
      <c r="BB14" s="204">
        <f t="shared" si="8"/>
        <v>19168</v>
      </c>
      <c r="BC14" s="204">
        <f t="shared" si="8"/>
        <v>19168</v>
      </c>
      <c r="BD14" s="204">
        <f t="shared" si="8"/>
        <v>25414</v>
      </c>
      <c r="BE14" s="204">
        <f t="shared" si="8"/>
        <v>25414</v>
      </c>
      <c r="BF14" s="204">
        <f t="shared" si="8"/>
        <v>25414</v>
      </c>
      <c r="BG14" s="204">
        <f t="shared" si="8"/>
        <v>25414</v>
      </c>
      <c r="BH14" s="204">
        <f t="shared" si="8"/>
        <v>25414</v>
      </c>
      <c r="BI14" s="204">
        <f t="shared" si="8"/>
        <v>25414</v>
      </c>
      <c r="BJ14" s="204">
        <f t="shared" si="8"/>
        <v>25414</v>
      </c>
      <c r="BK14" s="204">
        <f t="shared" si="8"/>
        <v>25414</v>
      </c>
      <c r="BL14" s="204">
        <f t="shared" si="8"/>
        <v>25414</v>
      </c>
      <c r="BM14" s="204">
        <f t="shared" si="8"/>
        <v>25414</v>
      </c>
      <c r="BN14" s="204">
        <f t="shared" si="8"/>
        <v>25414</v>
      </c>
      <c r="BO14" s="204">
        <f t="shared" si="8"/>
        <v>25414</v>
      </c>
      <c r="BP14" s="204">
        <f t="shared" si="8"/>
        <v>25414</v>
      </c>
      <c r="BQ14" s="204">
        <f t="shared" si="8"/>
        <v>25414</v>
      </c>
      <c r="BR14" s="204">
        <f t="shared" si="8"/>
        <v>25414</v>
      </c>
      <c r="BS14" s="204">
        <f t="shared" si="8"/>
        <v>25414</v>
      </c>
      <c r="BT14" s="204">
        <f t="shared" si="8"/>
        <v>25414</v>
      </c>
      <c r="BU14" s="204">
        <f t="shared" si="8"/>
        <v>25414</v>
      </c>
      <c r="BV14" s="204">
        <f t="shared" si="8"/>
        <v>25414</v>
      </c>
      <c r="BW14" s="204">
        <f t="shared" si="8"/>
        <v>25414</v>
      </c>
      <c r="BX14" s="204">
        <f t="shared" si="8"/>
        <v>25414</v>
      </c>
      <c r="BY14" s="204">
        <f t="shared" si="8"/>
        <v>25414</v>
      </c>
      <c r="BZ14" s="204">
        <f t="shared" si="8"/>
        <v>25414</v>
      </c>
      <c r="CA14" s="204">
        <f t="shared" si="2"/>
        <v>25414</v>
      </c>
      <c r="CB14" s="204">
        <f t="shared" si="2"/>
        <v>25414</v>
      </c>
      <c r="CC14" s="204">
        <f t="shared" si="2"/>
        <v>25414</v>
      </c>
      <c r="CD14" s="204">
        <f t="shared" si="2"/>
        <v>25414</v>
      </c>
      <c r="CE14" s="204">
        <f t="shared" si="2"/>
        <v>25414</v>
      </c>
      <c r="CF14" s="204">
        <f t="shared" si="2"/>
        <v>25414</v>
      </c>
      <c r="CG14" s="204">
        <f t="shared" si="2"/>
        <v>25414</v>
      </c>
      <c r="CH14" s="204">
        <f t="shared" si="2"/>
        <v>7593.142857142856</v>
      </c>
      <c r="CI14" s="204">
        <f t="shared" si="2"/>
        <v>7593.142857142856</v>
      </c>
      <c r="CJ14" s="204">
        <f t="shared" si="2"/>
        <v>7593.142857142856</v>
      </c>
      <c r="CK14" s="204">
        <f t="shared" si="2"/>
        <v>7593.142857142856</v>
      </c>
      <c r="CL14" s="204">
        <f t="shared" si="2"/>
        <v>7593.142857142856</v>
      </c>
      <c r="CM14" s="204">
        <f t="shared" si="2"/>
        <v>7593.142857142856</v>
      </c>
      <c r="CN14" s="204">
        <f t="shared" si="2"/>
        <v>7593.142857142856</v>
      </c>
      <c r="CO14" s="204">
        <f t="shared" si="2"/>
        <v>7593.142857142856</v>
      </c>
      <c r="CP14" s="204">
        <f t="shared" si="2"/>
        <v>7593.142857142856</v>
      </c>
      <c r="CQ14" s="204">
        <f t="shared" si="2"/>
        <v>7593.142857142856</v>
      </c>
      <c r="CR14" s="204">
        <f t="shared" si="2"/>
        <v>7593.142857142856</v>
      </c>
      <c r="CS14" s="204">
        <f t="shared" si="3"/>
        <v>7593.142857142856</v>
      </c>
      <c r="CT14" s="204">
        <f t="shared" si="3"/>
        <v>7593.142857142856</v>
      </c>
      <c r="CU14" s="204">
        <f t="shared" si="3"/>
        <v>7593.142857142856</v>
      </c>
      <c r="CV14" s="204">
        <f t="shared" si="3"/>
        <v>7593.142857142856</v>
      </c>
      <c r="CW14" s="204">
        <f t="shared" si="3"/>
        <v>9154.2857142857138</v>
      </c>
      <c r="CX14" s="204">
        <f t="shared" si="3"/>
        <v>9154.2857142857138</v>
      </c>
      <c r="CY14" s="204">
        <f t="shared" si="3"/>
        <v>9154.2857142857138</v>
      </c>
      <c r="CZ14" s="204">
        <f t="shared" si="3"/>
        <v>9154.2857142857138</v>
      </c>
      <c r="DA14" s="204">
        <f t="shared" si="3"/>
        <v>9154.2857142857138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283.33333333333331</v>
      </c>
      <c r="D15" s="203">
        <f>Income!D86</f>
        <v>5085.7142857142853</v>
      </c>
      <c r="E15" s="203">
        <f>Income!E86</f>
        <v>18651.428571428572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283.33333333333331</v>
      </c>
      <c r="BE15" s="204">
        <f t="shared" si="8"/>
        <v>283.33333333333331</v>
      </c>
      <c r="BF15" s="204">
        <f t="shared" si="8"/>
        <v>283.33333333333331</v>
      </c>
      <c r="BG15" s="204">
        <f t="shared" si="8"/>
        <v>283.33333333333331</v>
      </c>
      <c r="BH15" s="204">
        <f t="shared" si="8"/>
        <v>283.33333333333331</v>
      </c>
      <c r="BI15" s="204">
        <f t="shared" si="8"/>
        <v>283.33333333333331</v>
      </c>
      <c r="BJ15" s="204">
        <f t="shared" si="8"/>
        <v>283.33333333333331</v>
      </c>
      <c r="BK15" s="204">
        <f t="shared" si="8"/>
        <v>283.33333333333331</v>
      </c>
      <c r="BL15" s="204">
        <f t="shared" si="8"/>
        <v>283.33333333333331</v>
      </c>
      <c r="BM15" s="204">
        <f t="shared" si="8"/>
        <v>283.33333333333331</v>
      </c>
      <c r="BN15" s="204">
        <f t="shared" si="8"/>
        <v>283.33333333333331</v>
      </c>
      <c r="BO15" s="204">
        <f t="shared" si="8"/>
        <v>283.33333333333331</v>
      </c>
      <c r="BP15" s="204">
        <f t="shared" si="8"/>
        <v>283.33333333333331</v>
      </c>
      <c r="BQ15" s="204">
        <f t="shared" si="8"/>
        <v>283.33333333333331</v>
      </c>
      <c r="BR15" s="204">
        <f t="shared" si="8"/>
        <v>283.33333333333331</v>
      </c>
      <c r="BS15" s="204">
        <f t="shared" si="8"/>
        <v>283.33333333333331</v>
      </c>
      <c r="BT15" s="204">
        <f t="shared" si="8"/>
        <v>283.33333333333331</v>
      </c>
      <c r="BU15" s="204">
        <f t="shared" si="8"/>
        <v>283.33333333333331</v>
      </c>
      <c r="BV15" s="204">
        <f t="shared" si="8"/>
        <v>283.33333333333331</v>
      </c>
      <c r="BW15" s="204">
        <f t="shared" si="8"/>
        <v>283.33333333333331</v>
      </c>
      <c r="BX15" s="204">
        <f t="shared" si="8"/>
        <v>283.33333333333331</v>
      </c>
      <c r="BY15" s="204">
        <f t="shared" si="8"/>
        <v>283.33333333333331</v>
      </c>
      <c r="BZ15" s="204">
        <f t="shared" si="8"/>
        <v>283.33333333333331</v>
      </c>
      <c r="CA15" s="204">
        <f t="shared" si="2"/>
        <v>283.33333333333331</v>
      </c>
      <c r="CB15" s="204">
        <f t="shared" si="2"/>
        <v>283.33333333333331</v>
      </c>
      <c r="CC15" s="204">
        <f t="shared" si="2"/>
        <v>283.33333333333331</v>
      </c>
      <c r="CD15" s="204">
        <f t="shared" ref="CC15:CR18" si="9">IF(CD$2&lt;=($B$2+$C$2+$D$2),IF(CD$2&lt;=($B$2+$C$2),IF(CD$2&lt;=$B$2,$B15,$C15),$D15),$E15)</f>
        <v>283.33333333333331</v>
      </c>
      <c r="CE15" s="204">
        <f t="shared" si="9"/>
        <v>283.33333333333331</v>
      </c>
      <c r="CF15" s="204">
        <f t="shared" si="9"/>
        <v>283.33333333333331</v>
      </c>
      <c r="CG15" s="204">
        <f t="shared" si="9"/>
        <v>283.33333333333331</v>
      </c>
      <c r="CH15" s="204">
        <f t="shared" si="9"/>
        <v>5085.7142857142853</v>
      </c>
      <c r="CI15" s="204">
        <f t="shared" si="9"/>
        <v>5085.7142857142853</v>
      </c>
      <c r="CJ15" s="204">
        <f t="shared" si="9"/>
        <v>5085.7142857142853</v>
      </c>
      <c r="CK15" s="204">
        <f t="shared" si="9"/>
        <v>5085.7142857142853</v>
      </c>
      <c r="CL15" s="204">
        <f t="shared" si="9"/>
        <v>5085.7142857142853</v>
      </c>
      <c r="CM15" s="204">
        <f t="shared" si="9"/>
        <v>5085.7142857142853</v>
      </c>
      <c r="CN15" s="204">
        <f t="shared" si="9"/>
        <v>5085.7142857142853</v>
      </c>
      <c r="CO15" s="204">
        <f t="shared" si="9"/>
        <v>5085.7142857142853</v>
      </c>
      <c r="CP15" s="204">
        <f t="shared" si="9"/>
        <v>5085.7142857142853</v>
      </c>
      <c r="CQ15" s="204">
        <f t="shared" si="9"/>
        <v>5085.7142857142853</v>
      </c>
      <c r="CR15" s="204">
        <f t="shared" si="9"/>
        <v>5085.7142857142853</v>
      </c>
      <c r="CS15" s="204">
        <f t="shared" si="3"/>
        <v>5085.7142857142853</v>
      </c>
      <c r="CT15" s="204">
        <f t="shared" si="3"/>
        <v>5085.7142857142853</v>
      </c>
      <c r="CU15" s="204">
        <f t="shared" si="3"/>
        <v>5085.7142857142853</v>
      </c>
      <c r="CV15" s="204">
        <f t="shared" si="3"/>
        <v>5085.7142857142853</v>
      </c>
      <c r="CW15" s="204">
        <f t="shared" si="3"/>
        <v>18651.428571428572</v>
      </c>
      <c r="CX15" s="204">
        <f t="shared" si="3"/>
        <v>18651.428571428572</v>
      </c>
      <c r="CY15" s="204">
        <f t="shared" si="3"/>
        <v>18651.428571428572</v>
      </c>
      <c r="CZ15" s="204">
        <f t="shared" si="3"/>
        <v>18651.428571428572</v>
      </c>
      <c r="DA15" s="204">
        <f t="shared" si="3"/>
        <v>18651.428571428572</v>
      </c>
      <c r="DB15" s="204"/>
    </row>
    <row r="16" spans="1:106">
      <c r="A16" s="201" t="s">
        <v>115</v>
      </c>
      <c r="B16" s="203">
        <f>Income!B88</f>
        <v>35231.071703929134</v>
      </c>
      <c r="C16" s="203">
        <f>Income!C88</f>
        <v>51976.264117000741</v>
      </c>
      <c r="D16" s="203">
        <f>Income!D88</f>
        <v>117406.32837469099</v>
      </c>
      <c r="E16" s="203">
        <f>Income!E88</f>
        <v>249858.5594646704</v>
      </c>
      <c r="F16" s="204">
        <f t="shared" si="4"/>
        <v>35231.071703929134</v>
      </c>
      <c r="G16" s="204">
        <f t="shared" si="4"/>
        <v>35231.071703929134</v>
      </c>
      <c r="H16" s="204">
        <f t="shared" si="4"/>
        <v>35231.071703929134</v>
      </c>
      <c r="I16" s="204">
        <f t="shared" si="4"/>
        <v>35231.071703929134</v>
      </c>
      <c r="J16" s="204">
        <f t="shared" si="4"/>
        <v>35231.071703929134</v>
      </c>
      <c r="K16" s="204">
        <f t="shared" si="4"/>
        <v>35231.071703929134</v>
      </c>
      <c r="L16" s="204">
        <f t="shared" si="4"/>
        <v>35231.071703929134</v>
      </c>
      <c r="M16" s="204">
        <f t="shared" si="4"/>
        <v>35231.071703929134</v>
      </c>
      <c r="N16" s="204">
        <f t="shared" si="4"/>
        <v>35231.071703929134</v>
      </c>
      <c r="O16" s="204">
        <f t="shared" si="4"/>
        <v>35231.071703929134</v>
      </c>
      <c r="P16" s="204">
        <f t="shared" si="4"/>
        <v>35231.071703929134</v>
      </c>
      <c r="Q16" s="204">
        <f t="shared" si="4"/>
        <v>35231.071703929134</v>
      </c>
      <c r="R16" s="204">
        <f t="shared" si="4"/>
        <v>35231.071703929134</v>
      </c>
      <c r="S16" s="204">
        <f t="shared" si="4"/>
        <v>35231.071703929134</v>
      </c>
      <c r="T16" s="204">
        <f t="shared" si="4"/>
        <v>35231.071703929134</v>
      </c>
      <c r="U16" s="204">
        <f t="shared" si="4"/>
        <v>35231.071703929134</v>
      </c>
      <c r="V16" s="204">
        <f t="shared" si="6"/>
        <v>35231.071703929134</v>
      </c>
      <c r="W16" s="204">
        <f t="shared" si="6"/>
        <v>35231.071703929134</v>
      </c>
      <c r="X16" s="204">
        <f t="shared" si="6"/>
        <v>35231.071703929134</v>
      </c>
      <c r="Y16" s="204">
        <f t="shared" si="6"/>
        <v>35231.071703929134</v>
      </c>
      <c r="Z16" s="204">
        <f t="shared" si="6"/>
        <v>35231.071703929134</v>
      </c>
      <c r="AA16" s="204">
        <f t="shared" si="6"/>
        <v>35231.071703929134</v>
      </c>
      <c r="AB16" s="204">
        <f t="shared" si="6"/>
        <v>35231.071703929134</v>
      </c>
      <c r="AC16" s="204">
        <f t="shared" si="6"/>
        <v>35231.071703929134</v>
      </c>
      <c r="AD16" s="204">
        <f t="shared" si="6"/>
        <v>35231.071703929134</v>
      </c>
      <c r="AE16" s="204">
        <f>IF(AE$2&lt;=($B$2+$C$2+$D$2),IF(AE$2&lt;=($B$2+$C$2),IF(AE$2&lt;=$B$2,$B16,$C16),$D16),$E16)</f>
        <v>35231.071703929134</v>
      </c>
      <c r="AF16" s="204">
        <f t="shared" si="6"/>
        <v>35231.071703929134</v>
      </c>
      <c r="AG16" s="204">
        <f t="shared" si="6"/>
        <v>35231.071703929134</v>
      </c>
      <c r="AH16" s="204">
        <f t="shared" si="6"/>
        <v>35231.071703929134</v>
      </c>
      <c r="AI16" s="204">
        <f t="shared" si="6"/>
        <v>35231.071703929134</v>
      </c>
      <c r="AJ16" s="204">
        <f t="shared" si="6"/>
        <v>35231.071703929134</v>
      </c>
      <c r="AK16" s="204">
        <f t="shared" si="6"/>
        <v>35231.071703929134</v>
      </c>
      <c r="AL16" s="204">
        <f t="shared" si="7"/>
        <v>35231.071703929134</v>
      </c>
      <c r="AM16" s="204">
        <f t="shared" si="7"/>
        <v>35231.071703929134</v>
      </c>
      <c r="AN16" s="204">
        <f t="shared" si="7"/>
        <v>35231.071703929134</v>
      </c>
      <c r="AO16" s="204">
        <f t="shared" si="7"/>
        <v>35231.071703929134</v>
      </c>
      <c r="AP16" s="204">
        <f t="shared" si="7"/>
        <v>35231.071703929134</v>
      </c>
      <c r="AQ16" s="204">
        <f t="shared" si="7"/>
        <v>35231.071703929134</v>
      </c>
      <c r="AR16" s="204">
        <f t="shared" si="7"/>
        <v>35231.071703929134</v>
      </c>
      <c r="AS16" s="204">
        <f t="shared" si="7"/>
        <v>35231.071703929134</v>
      </c>
      <c r="AT16" s="204">
        <f t="shared" si="7"/>
        <v>35231.071703929134</v>
      </c>
      <c r="AU16" s="204">
        <f t="shared" si="7"/>
        <v>35231.071703929134</v>
      </c>
      <c r="AV16" s="204">
        <f t="shared" si="7"/>
        <v>35231.071703929134</v>
      </c>
      <c r="AW16" s="204">
        <f t="shared" si="7"/>
        <v>35231.071703929134</v>
      </c>
      <c r="AX16" s="204">
        <f t="shared" si="8"/>
        <v>35231.071703929134</v>
      </c>
      <c r="AY16" s="204">
        <f t="shared" si="8"/>
        <v>35231.071703929134</v>
      </c>
      <c r="AZ16" s="204">
        <f t="shared" si="8"/>
        <v>35231.071703929134</v>
      </c>
      <c r="BA16" s="204">
        <f t="shared" si="8"/>
        <v>35231.071703929134</v>
      </c>
      <c r="BB16" s="204">
        <f t="shared" si="8"/>
        <v>35231.071703929134</v>
      </c>
      <c r="BC16" s="204">
        <f t="shared" si="8"/>
        <v>35231.071703929134</v>
      </c>
      <c r="BD16" s="204">
        <f t="shared" si="8"/>
        <v>51976.264117000741</v>
      </c>
      <c r="BE16" s="204">
        <f t="shared" si="8"/>
        <v>51976.264117000741</v>
      </c>
      <c r="BF16" s="204">
        <f t="shared" si="8"/>
        <v>51976.264117000741</v>
      </c>
      <c r="BG16" s="204">
        <f t="shared" si="8"/>
        <v>51976.264117000741</v>
      </c>
      <c r="BH16" s="204">
        <f t="shared" si="8"/>
        <v>51976.264117000741</v>
      </c>
      <c r="BI16" s="204">
        <f t="shared" si="8"/>
        <v>51976.264117000741</v>
      </c>
      <c r="BJ16" s="204">
        <f t="shared" si="8"/>
        <v>51976.264117000741</v>
      </c>
      <c r="BK16" s="204">
        <f t="shared" si="8"/>
        <v>51976.264117000741</v>
      </c>
      <c r="BL16" s="204">
        <f t="shared" si="8"/>
        <v>51976.264117000741</v>
      </c>
      <c r="BM16" s="204">
        <f t="shared" si="8"/>
        <v>51976.264117000741</v>
      </c>
      <c r="BN16" s="204">
        <f t="shared" si="8"/>
        <v>51976.264117000741</v>
      </c>
      <c r="BO16" s="204">
        <f t="shared" si="8"/>
        <v>51976.264117000741</v>
      </c>
      <c r="BP16" s="204">
        <f t="shared" si="8"/>
        <v>51976.264117000741</v>
      </c>
      <c r="BQ16" s="204">
        <f t="shared" si="8"/>
        <v>51976.264117000741</v>
      </c>
      <c r="BR16" s="204">
        <f t="shared" si="8"/>
        <v>51976.264117000741</v>
      </c>
      <c r="BS16" s="204">
        <f t="shared" si="8"/>
        <v>51976.264117000741</v>
      </c>
      <c r="BT16" s="204">
        <f t="shared" si="8"/>
        <v>51976.264117000741</v>
      </c>
      <c r="BU16" s="204">
        <f t="shared" si="8"/>
        <v>51976.264117000741</v>
      </c>
      <c r="BV16" s="204">
        <f t="shared" si="8"/>
        <v>51976.264117000741</v>
      </c>
      <c r="BW16" s="204">
        <f t="shared" si="8"/>
        <v>51976.264117000741</v>
      </c>
      <c r="BX16" s="204">
        <f t="shared" si="8"/>
        <v>51976.264117000741</v>
      </c>
      <c r="BY16" s="204">
        <f t="shared" si="8"/>
        <v>51976.264117000741</v>
      </c>
      <c r="BZ16" s="204">
        <f t="shared" si="8"/>
        <v>51976.264117000741</v>
      </c>
      <c r="CA16" s="204">
        <f t="shared" ref="CA16:CB18" si="10">IF(CA$2&lt;=($B$2+$C$2+$D$2),IF(CA$2&lt;=($B$2+$C$2),IF(CA$2&lt;=$B$2,$B16,$C16),$D16),$E16)</f>
        <v>51976.264117000741</v>
      </c>
      <c r="CB16" s="204">
        <f t="shared" si="10"/>
        <v>51976.264117000741</v>
      </c>
      <c r="CC16" s="204">
        <f t="shared" si="9"/>
        <v>51976.264117000741</v>
      </c>
      <c r="CD16" s="204">
        <f t="shared" si="9"/>
        <v>51976.264117000741</v>
      </c>
      <c r="CE16" s="204">
        <f t="shared" si="9"/>
        <v>51976.264117000741</v>
      </c>
      <c r="CF16" s="204">
        <f t="shared" si="9"/>
        <v>51976.264117000741</v>
      </c>
      <c r="CG16" s="204">
        <f t="shared" si="9"/>
        <v>51976.264117000741</v>
      </c>
      <c r="CH16" s="204">
        <f t="shared" si="9"/>
        <v>117406.32837469099</v>
      </c>
      <c r="CI16" s="204">
        <f t="shared" si="9"/>
        <v>117406.32837469099</v>
      </c>
      <c r="CJ16" s="204">
        <f t="shared" si="9"/>
        <v>117406.32837469099</v>
      </c>
      <c r="CK16" s="204">
        <f t="shared" si="9"/>
        <v>117406.32837469099</v>
      </c>
      <c r="CL16" s="204">
        <f t="shared" si="9"/>
        <v>117406.32837469099</v>
      </c>
      <c r="CM16" s="204">
        <f t="shared" si="9"/>
        <v>117406.32837469099</v>
      </c>
      <c r="CN16" s="204">
        <f t="shared" si="9"/>
        <v>117406.32837469099</v>
      </c>
      <c r="CO16" s="204">
        <f t="shared" si="9"/>
        <v>117406.32837469099</v>
      </c>
      <c r="CP16" s="204">
        <f t="shared" si="9"/>
        <v>117406.32837469099</v>
      </c>
      <c r="CQ16" s="204">
        <f t="shared" si="9"/>
        <v>117406.32837469099</v>
      </c>
      <c r="CR16" s="204">
        <f t="shared" si="9"/>
        <v>117406.32837469099</v>
      </c>
      <c r="CS16" s="204">
        <f t="shared" ref="CS16:DA18" si="11">IF(CS$2&lt;=($B$2+$C$2+$D$2),IF(CS$2&lt;=($B$2+$C$2),IF(CS$2&lt;=$B$2,$B16,$C16),$D16),$E16)</f>
        <v>117406.32837469099</v>
      </c>
      <c r="CT16" s="204">
        <f t="shared" si="11"/>
        <v>117406.32837469099</v>
      </c>
      <c r="CU16" s="204">
        <f t="shared" si="11"/>
        <v>117406.32837469099</v>
      </c>
      <c r="CV16" s="204">
        <f t="shared" si="11"/>
        <v>117406.32837469099</v>
      </c>
      <c r="CW16" s="204">
        <f t="shared" si="11"/>
        <v>249858.5594646704</v>
      </c>
      <c r="CX16" s="204">
        <f t="shared" si="11"/>
        <v>249858.5594646704</v>
      </c>
      <c r="CY16" s="204">
        <f t="shared" si="11"/>
        <v>249858.5594646704</v>
      </c>
      <c r="CZ16" s="204">
        <f t="shared" si="11"/>
        <v>249858.5594646704</v>
      </c>
      <c r="DA16" s="204">
        <f t="shared" si="11"/>
        <v>249858.5594646704</v>
      </c>
      <c r="DB16" s="204"/>
    </row>
    <row r="17" spans="1:105">
      <c r="A17" s="201" t="s">
        <v>101</v>
      </c>
      <c r="B17" s="203">
        <f>Income!B89</f>
        <v>25222.651681256466</v>
      </c>
      <c r="C17" s="203">
        <f>Income!C89</f>
        <v>25222.651681256466</v>
      </c>
      <c r="D17" s="203">
        <f>Income!D89</f>
        <v>25222.651681256481</v>
      </c>
      <c r="E17" s="203">
        <f>Income!E89</f>
        <v>25221.886954672507</v>
      </c>
      <c r="F17" s="204">
        <f t="shared" si="4"/>
        <v>25222.651681256466</v>
      </c>
      <c r="G17" s="204">
        <f t="shared" si="4"/>
        <v>25222.651681256466</v>
      </c>
      <c r="H17" s="204">
        <f t="shared" si="4"/>
        <v>25222.651681256466</v>
      </c>
      <c r="I17" s="204">
        <f t="shared" si="4"/>
        <v>25222.651681256466</v>
      </c>
      <c r="J17" s="204">
        <f t="shared" si="4"/>
        <v>25222.651681256466</v>
      </c>
      <c r="K17" s="204">
        <f t="shared" si="4"/>
        <v>25222.651681256466</v>
      </c>
      <c r="L17" s="204">
        <f t="shared" si="4"/>
        <v>25222.651681256466</v>
      </c>
      <c r="M17" s="204">
        <f t="shared" si="4"/>
        <v>25222.651681256466</v>
      </c>
      <c r="N17" s="204">
        <f t="shared" si="4"/>
        <v>25222.651681256466</v>
      </c>
      <c r="O17" s="204">
        <f t="shared" si="4"/>
        <v>25222.651681256466</v>
      </c>
      <c r="P17" s="204">
        <f t="shared" si="4"/>
        <v>25222.651681256466</v>
      </c>
      <c r="Q17" s="204">
        <f t="shared" si="4"/>
        <v>25222.651681256466</v>
      </c>
      <c r="R17" s="204">
        <f t="shared" si="4"/>
        <v>25222.651681256466</v>
      </c>
      <c r="S17" s="204">
        <f t="shared" si="4"/>
        <v>25222.651681256466</v>
      </c>
      <c r="T17" s="204">
        <f t="shared" si="4"/>
        <v>25222.651681256466</v>
      </c>
      <c r="U17" s="204">
        <f t="shared" si="4"/>
        <v>25222.651681256466</v>
      </c>
      <c r="V17" s="204">
        <f t="shared" si="6"/>
        <v>25222.651681256466</v>
      </c>
      <c r="W17" s="204">
        <f t="shared" si="6"/>
        <v>25222.651681256466</v>
      </c>
      <c r="X17" s="204">
        <f t="shared" si="6"/>
        <v>25222.651681256466</v>
      </c>
      <c r="Y17" s="204">
        <f t="shared" si="6"/>
        <v>25222.651681256466</v>
      </c>
      <c r="Z17" s="204">
        <f t="shared" si="6"/>
        <v>25222.651681256466</v>
      </c>
      <c r="AA17" s="204">
        <f t="shared" si="6"/>
        <v>25222.651681256466</v>
      </c>
      <c r="AB17" s="204">
        <f t="shared" si="6"/>
        <v>25222.651681256466</v>
      </c>
      <c r="AC17" s="204">
        <f t="shared" si="6"/>
        <v>25222.651681256466</v>
      </c>
      <c r="AD17" s="204">
        <f t="shared" si="6"/>
        <v>25222.651681256466</v>
      </c>
      <c r="AE17" s="204">
        <f t="shared" si="6"/>
        <v>25222.651681256466</v>
      </c>
      <c r="AF17" s="204">
        <f t="shared" si="6"/>
        <v>25222.651681256466</v>
      </c>
      <c r="AG17" s="204">
        <f t="shared" si="6"/>
        <v>25222.651681256466</v>
      </c>
      <c r="AH17" s="204">
        <f t="shared" si="6"/>
        <v>25222.651681256466</v>
      </c>
      <c r="AI17" s="204">
        <f t="shared" si="6"/>
        <v>25222.651681256466</v>
      </c>
      <c r="AJ17" s="204">
        <f t="shared" si="6"/>
        <v>25222.651681256466</v>
      </c>
      <c r="AK17" s="204">
        <f t="shared" si="6"/>
        <v>25222.651681256466</v>
      </c>
      <c r="AL17" s="204">
        <f t="shared" si="7"/>
        <v>25222.651681256466</v>
      </c>
      <c r="AM17" s="204">
        <f t="shared" si="7"/>
        <v>25222.651681256466</v>
      </c>
      <c r="AN17" s="204">
        <f t="shared" si="7"/>
        <v>25222.651681256466</v>
      </c>
      <c r="AO17" s="204">
        <f t="shared" si="7"/>
        <v>25222.651681256466</v>
      </c>
      <c r="AP17" s="204">
        <f t="shared" si="7"/>
        <v>25222.651681256466</v>
      </c>
      <c r="AQ17" s="204">
        <f t="shared" si="7"/>
        <v>25222.651681256466</v>
      </c>
      <c r="AR17" s="204">
        <f t="shared" si="7"/>
        <v>25222.651681256466</v>
      </c>
      <c r="AS17" s="204">
        <f t="shared" si="7"/>
        <v>25222.651681256466</v>
      </c>
      <c r="AT17" s="204">
        <f t="shared" si="7"/>
        <v>25222.651681256466</v>
      </c>
      <c r="AU17" s="204">
        <f t="shared" si="7"/>
        <v>25222.651681256466</v>
      </c>
      <c r="AV17" s="204">
        <f t="shared" si="7"/>
        <v>25222.651681256466</v>
      </c>
      <c r="AW17" s="204">
        <f t="shared" si="7"/>
        <v>25222.651681256466</v>
      </c>
      <c r="AX17" s="204">
        <f t="shared" si="8"/>
        <v>25222.651681256466</v>
      </c>
      <c r="AY17" s="204">
        <f t="shared" si="8"/>
        <v>25222.651681256466</v>
      </c>
      <c r="AZ17" s="204">
        <f t="shared" si="8"/>
        <v>25222.651681256466</v>
      </c>
      <c r="BA17" s="204">
        <f t="shared" si="8"/>
        <v>25222.651681256466</v>
      </c>
      <c r="BB17" s="204">
        <f t="shared" si="8"/>
        <v>25222.651681256466</v>
      </c>
      <c r="BC17" s="204">
        <f t="shared" si="8"/>
        <v>25222.651681256466</v>
      </c>
      <c r="BD17" s="204">
        <f t="shared" si="8"/>
        <v>25222.651681256466</v>
      </c>
      <c r="BE17" s="204">
        <f t="shared" si="8"/>
        <v>25222.651681256466</v>
      </c>
      <c r="BF17" s="204">
        <f t="shared" si="8"/>
        <v>25222.651681256466</v>
      </c>
      <c r="BG17" s="204">
        <f t="shared" si="8"/>
        <v>25222.651681256466</v>
      </c>
      <c r="BH17" s="204">
        <f t="shared" si="8"/>
        <v>25222.651681256466</v>
      </c>
      <c r="BI17" s="204">
        <f t="shared" si="8"/>
        <v>25222.651681256466</v>
      </c>
      <c r="BJ17" s="204">
        <f t="shared" si="8"/>
        <v>25222.651681256466</v>
      </c>
      <c r="BK17" s="204">
        <f t="shared" si="8"/>
        <v>25222.651681256466</v>
      </c>
      <c r="BL17" s="204">
        <f t="shared" si="8"/>
        <v>25222.651681256466</v>
      </c>
      <c r="BM17" s="204">
        <f t="shared" si="8"/>
        <v>25222.651681256466</v>
      </c>
      <c r="BN17" s="204">
        <f t="shared" si="8"/>
        <v>25222.651681256466</v>
      </c>
      <c r="BO17" s="204">
        <f t="shared" si="8"/>
        <v>25222.651681256466</v>
      </c>
      <c r="BP17" s="204">
        <f t="shared" si="8"/>
        <v>25222.651681256466</v>
      </c>
      <c r="BQ17" s="204">
        <f t="shared" si="8"/>
        <v>25222.651681256466</v>
      </c>
      <c r="BR17" s="204">
        <f t="shared" si="8"/>
        <v>25222.651681256466</v>
      </c>
      <c r="BS17" s="204">
        <f t="shared" si="8"/>
        <v>25222.651681256466</v>
      </c>
      <c r="BT17" s="204">
        <f t="shared" si="8"/>
        <v>25222.651681256466</v>
      </c>
      <c r="BU17" s="204">
        <f t="shared" si="8"/>
        <v>25222.651681256466</v>
      </c>
      <c r="BV17" s="204">
        <f t="shared" si="8"/>
        <v>25222.651681256466</v>
      </c>
      <c r="BW17" s="204">
        <f t="shared" si="8"/>
        <v>25222.651681256466</v>
      </c>
      <c r="BX17" s="204">
        <f t="shared" si="8"/>
        <v>25222.651681256466</v>
      </c>
      <c r="BY17" s="204">
        <f t="shared" si="8"/>
        <v>25222.651681256466</v>
      </c>
      <c r="BZ17" s="204">
        <f t="shared" si="8"/>
        <v>25222.651681256466</v>
      </c>
      <c r="CA17" s="204">
        <f t="shared" si="10"/>
        <v>25222.651681256466</v>
      </c>
      <c r="CB17" s="204">
        <f t="shared" si="10"/>
        <v>25222.651681256466</v>
      </c>
      <c r="CC17" s="204">
        <f t="shared" si="9"/>
        <v>25222.651681256466</v>
      </c>
      <c r="CD17" s="204">
        <f t="shared" si="9"/>
        <v>25222.651681256466</v>
      </c>
      <c r="CE17" s="204">
        <f t="shared" si="9"/>
        <v>25222.651681256466</v>
      </c>
      <c r="CF17" s="204">
        <f t="shared" si="9"/>
        <v>25222.651681256466</v>
      </c>
      <c r="CG17" s="204">
        <f t="shared" si="9"/>
        <v>25222.651681256466</v>
      </c>
      <c r="CH17" s="204">
        <f t="shared" si="9"/>
        <v>25222.651681256481</v>
      </c>
      <c r="CI17" s="204">
        <f t="shared" si="9"/>
        <v>25222.651681256481</v>
      </c>
      <c r="CJ17" s="204">
        <f t="shared" si="9"/>
        <v>25222.651681256481</v>
      </c>
      <c r="CK17" s="204">
        <f t="shared" si="9"/>
        <v>25222.651681256481</v>
      </c>
      <c r="CL17" s="204">
        <f t="shared" si="9"/>
        <v>25222.651681256481</v>
      </c>
      <c r="CM17" s="204">
        <f t="shared" si="9"/>
        <v>25222.651681256481</v>
      </c>
      <c r="CN17" s="204">
        <f t="shared" si="9"/>
        <v>25222.651681256481</v>
      </c>
      <c r="CO17" s="204">
        <f t="shared" si="9"/>
        <v>25222.651681256481</v>
      </c>
      <c r="CP17" s="204">
        <f t="shared" si="9"/>
        <v>25222.651681256481</v>
      </c>
      <c r="CQ17" s="204">
        <f t="shared" si="9"/>
        <v>25222.651681256481</v>
      </c>
      <c r="CR17" s="204">
        <f t="shared" si="9"/>
        <v>25222.651681256481</v>
      </c>
      <c r="CS17" s="204">
        <f t="shared" si="11"/>
        <v>25222.651681256481</v>
      </c>
      <c r="CT17" s="204">
        <f t="shared" si="11"/>
        <v>25222.651681256481</v>
      </c>
      <c r="CU17" s="204">
        <f t="shared" si="11"/>
        <v>25222.651681256481</v>
      </c>
      <c r="CV17" s="204">
        <f t="shared" si="11"/>
        <v>25222.651681256481</v>
      </c>
      <c r="CW17" s="204">
        <f t="shared" si="11"/>
        <v>25221.886954672507</v>
      </c>
      <c r="CX17" s="204">
        <f t="shared" si="11"/>
        <v>25221.886954672507</v>
      </c>
      <c r="CY17" s="204">
        <f t="shared" si="11"/>
        <v>25221.886954672507</v>
      </c>
      <c r="CZ17" s="204">
        <f t="shared" si="11"/>
        <v>25221.886954672507</v>
      </c>
      <c r="DA17" s="204">
        <f t="shared" si="11"/>
        <v>25221.886954672507</v>
      </c>
    </row>
    <row r="18" spans="1:105">
      <c r="A18" s="201" t="s">
        <v>85</v>
      </c>
      <c r="B18" s="203">
        <f>Income!B90</f>
        <v>39598.873903478692</v>
      </c>
      <c r="C18" s="203">
        <f>Income!C90</f>
        <v>39598.873903478685</v>
      </c>
      <c r="D18" s="203">
        <f>Income!D90</f>
        <v>39598.873903478685</v>
      </c>
      <c r="E18" s="203">
        <f>Income!E90</f>
        <v>39598.109176894708</v>
      </c>
      <c r="F18" s="204">
        <f t="shared" ref="F18:U18" si="12">IF(F$2&lt;=($B$2+$C$2+$D$2),IF(F$2&lt;=($B$2+$C$2),IF(F$2&lt;=$B$2,$B18,$C18),$D18),$E18)</f>
        <v>39598.873903478692</v>
      </c>
      <c r="G18" s="204">
        <f t="shared" si="12"/>
        <v>39598.873903478692</v>
      </c>
      <c r="H18" s="204">
        <f t="shared" si="12"/>
        <v>39598.873903478692</v>
      </c>
      <c r="I18" s="204">
        <f t="shared" si="12"/>
        <v>39598.873903478692</v>
      </c>
      <c r="J18" s="204">
        <f t="shared" si="12"/>
        <v>39598.873903478692</v>
      </c>
      <c r="K18" s="204">
        <f t="shared" si="12"/>
        <v>39598.873903478692</v>
      </c>
      <c r="L18" s="204">
        <f t="shared" si="12"/>
        <v>39598.873903478692</v>
      </c>
      <c r="M18" s="204">
        <f t="shared" si="12"/>
        <v>39598.873903478692</v>
      </c>
      <c r="N18" s="204">
        <f t="shared" si="12"/>
        <v>39598.873903478692</v>
      </c>
      <c r="O18" s="204">
        <f t="shared" si="12"/>
        <v>39598.873903478692</v>
      </c>
      <c r="P18" s="204">
        <f t="shared" si="12"/>
        <v>39598.873903478692</v>
      </c>
      <c r="Q18" s="204">
        <f t="shared" si="12"/>
        <v>39598.873903478692</v>
      </c>
      <c r="R18" s="204">
        <f t="shared" si="12"/>
        <v>39598.873903478692</v>
      </c>
      <c r="S18" s="204">
        <f t="shared" si="12"/>
        <v>39598.873903478692</v>
      </c>
      <c r="T18" s="204">
        <f t="shared" si="12"/>
        <v>39598.873903478692</v>
      </c>
      <c r="U18" s="204">
        <f t="shared" si="12"/>
        <v>39598.873903478692</v>
      </c>
      <c r="V18" s="204">
        <f t="shared" si="6"/>
        <v>39598.873903478692</v>
      </c>
      <c r="W18" s="204">
        <f t="shared" si="6"/>
        <v>39598.873903478692</v>
      </c>
      <c r="X18" s="204">
        <f t="shared" si="6"/>
        <v>39598.873903478692</v>
      </c>
      <c r="Y18" s="204">
        <f t="shared" si="6"/>
        <v>39598.873903478692</v>
      </c>
      <c r="Z18" s="204">
        <f t="shared" si="6"/>
        <v>39598.873903478692</v>
      </c>
      <c r="AA18" s="204">
        <f t="shared" si="6"/>
        <v>39598.873903478692</v>
      </c>
      <c r="AB18" s="204">
        <f t="shared" si="6"/>
        <v>39598.873903478692</v>
      </c>
      <c r="AC18" s="204">
        <f t="shared" si="6"/>
        <v>39598.873903478692</v>
      </c>
      <c r="AD18" s="204">
        <f t="shared" si="6"/>
        <v>39598.873903478692</v>
      </c>
      <c r="AE18" s="204">
        <f t="shared" si="6"/>
        <v>39598.873903478692</v>
      </c>
      <c r="AF18" s="204">
        <f t="shared" si="6"/>
        <v>39598.873903478692</v>
      </c>
      <c r="AG18" s="204">
        <f t="shared" si="6"/>
        <v>39598.873903478692</v>
      </c>
      <c r="AH18" s="204">
        <f t="shared" si="6"/>
        <v>39598.873903478692</v>
      </c>
      <c r="AI18" s="204">
        <f t="shared" si="6"/>
        <v>39598.873903478692</v>
      </c>
      <c r="AJ18" s="204">
        <f t="shared" si="6"/>
        <v>39598.873903478692</v>
      </c>
      <c r="AK18" s="204">
        <f t="shared" si="6"/>
        <v>39598.873903478692</v>
      </c>
      <c r="AL18" s="204">
        <f t="shared" si="7"/>
        <v>39598.873903478692</v>
      </c>
      <c r="AM18" s="204">
        <f t="shared" si="7"/>
        <v>39598.873903478692</v>
      </c>
      <c r="AN18" s="204">
        <f t="shared" si="7"/>
        <v>39598.873903478692</v>
      </c>
      <c r="AO18" s="204">
        <f t="shared" si="7"/>
        <v>39598.873903478692</v>
      </c>
      <c r="AP18" s="204">
        <f t="shared" si="7"/>
        <v>39598.873903478692</v>
      </c>
      <c r="AQ18" s="204">
        <f t="shared" si="7"/>
        <v>39598.873903478692</v>
      </c>
      <c r="AR18" s="204">
        <f t="shared" si="7"/>
        <v>39598.873903478692</v>
      </c>
      <c r="AS18" s="204">
        <f t="shared" si="7"/>
        <v>39598.873903478692</v>
      </c>
      <c r="AT18" s="204">
        <f t="shared" si="7"/>
        <v>39598.873903478692</v>
      </c>
      <c r="AU18" s="204">
        <f t="shared" si="7"/>
        <v>39598.873903478692</v>
      </c>
      <c r="AV18" s="204">
        <f t="shared" si="7"/>
        <v>39598.873903478692</v>
      </c>
      <c r="AW18" s="204">
        <f t="shared" si="7"/>
        <v>39598.873903478692</v>
      </c>
      <c r="AX18" s="204">
        <f t="shared" si="8"/>
        <v>39598.873903478692</v>
      </c>
      <c r="AY18" s="204">
        <f t="shared" si="8"/>
        <v>39598.873903478692</v>
      </c>
      <c r="AZ18" s="204">
        <f t="shared" si="8"/>
        <v>39598.873903478692</v>
      </c>
      <c r="BA18" s="204">
        <f t="shared" si="8"/>
        <v>39598.873903478692</v>
      </c>
      <c r="BB18" s="204">
        <f t="shared" si="8"/>
        <v>39598.873903478692</v>
      </c>
      <c r="BC18" s="204">
        <f t="shared" si="8"/>
        <v>39598.873903478692</v>
      </c>
      <c r="BD18" s="204">
        <f t="shared" si="8"/>
        <v>39598.873903478685</v>
      </c>
      <c r="BE18" s="204">
        <f t="shared" si="8"/>
        <v>39598.873903478685</v>
      </c>
      <c r="BF18" s="204">
        <f t="shared" si="8"/>
        <v>39598.873903478685</v>
      </c>
      <c r="BG18" s="204">
        <f t="shared" si="8"/>
        <v>39598.873903478685</v>
      </c>
      <c r="BH18" s="204">
        <f t="shared" si="8"/>
        <v>39598.873903478685</v>
      </c>
      <c r="BI18" s="204">
        <f t="shared" si="8"/>
        <v>39598.873903478685</v>
      </c>
      <c r="BJ18" s="204">
        <f t="shared" si="8"/>
        <v>39598.873903478685</v>
      </c>
      <c r="BK18" s="204">
        <f t="shared" si="8"/>
        <v>39598.873903478685</v>
      </c>
      <c r="BL18" s="204">
        <f t="shared" ref="BL18:BZ18" si="13">IF(BL$2&lt;=($B$2+$C$2+$D$2),IF(BL$2&lt;=($B$2+$C$2),IF(BL$2&lt;=$B$2,$B18,$C18),$D18),$E18)</f>
        <v>39598.873903478685</v>
      </c>
      <c r="BM18" s="204">
        <f t="shared" si="13"/>
        <v>39598.873903478685</v>
      </c>
      <c r="BN18" s="204">
        <f t="shared" si="13"/>
        <v>39598.873903478685</v>
      </c>
      <c r="BO18" s="204">
        <f t="shared" si="13"/>
        <v>39598.873903478685</v>
      </c>
      <c r="BP18" s="204">
        <f t="shared" si="13"/>
        <v>39598.873903478685</v>
      </c>
      <c r="BQ18" s="204">
        <f t="shared" si="13"/>
        <v>39598.873903478685</v>
      </c>
      <c r="BR18" s="204">
        <f t="shared" si="13"/>
        <v>39598.873903478685</v>
      </c>
      <c r="BS18" s="204">
        <f t="shared" si="13"/>
        <v>39598.873903478685</v>
      </c>
      <c r="BT18" s="204">
        <f t="shared" si="13"/>
        <v>39598.873903478685</v>
      </c>
      <c r="BU18" s="204">
        <f t="shared" si="13"/>
        <v>39598.873903478685</v>
      </c>
      <c r="BV18" s="204">
        <f t="shared" si="13"/>
        <v>39598.873903478685</v>
      </c>
      <c r="BW18" s="204">
        <f t="shared" si="13"/>
        <v>39598.873903478685</v>
      </c>
      <c r="BX18" s="204">
        <f t="shared" si="13"/>
        <v>39598.873903478685</v>
      </c>
      <c r="BY18" s="204">
        <f t="shared" si="13"/>
        <v>39598.873903478685</v>
      </c>
      <c r="BZ18" s="204">
        <f t="shared" si="13"/>
        <v>39598.873903478685</v>
      </c>
      <c r="CA18" s="204">
        <f t="shared" si="10"/>
        <v>39598.873903478685</v>
      </c>
      <c r="CB18" s="204">
        <f t="shared" si="10"/>
        <v>39598.873903478685</v>
      </c>
      <c r="CC18" s="204">
        <f t="shared" si="9"/>
        <v>39598.873903478685</v>
      </c>
      <c r="CD18" s="204">
        <f t="shared" si="9"/>
        <v>39598.873903478685</v>
      </c>
      <c r="CE18" s="204">
        <f t="shared" si="9"/>
        <v>39598.873903478685</v>
      </c>
      <c r="CF18" s="204">
        <f t="shared" si="9"/>
        <v>39598.873903478685</v>
      </c>
      <c r="CG18" s="204">
        <f t="shared" si="9"/>
        <v>39598.873903478685</v>
      </c>
      <c r="CH18" s="204">
        <f t="shared" si="9"/>
        <v>39598.873903478685</v>
      </c>
      <c r="CI18" s="204">
        <f t="shared" si="9"/>
        <v>39598.873903478685</v>
      </c>
      <c r="CJ18" s="204">
        <f t="shared" si="9"/>
        <v>39598.873903478685</v>
      </c>
      <c r="CK18" s="204">
        <f t="shared" si="9"/>
        <v>39598.873903478685</v>
      </c>
      <c r="CL18" s="204">
        <f t="shared" si="9"/>
        <v>39598.873903478685</v>
      </c>
      <c r="CM18" s="204">
        <f t="shared" si="9"/>
        <v>39598.873903478685</v>
      </c>
      <c r="CN18" s="204">
        <f t="shared" si="9"/>
        <v>39598.873903478685</v>
      </c>
      <c r="CO18" s="204">
        <f t="shared" si="9"/>
        <v>39598.873903478685</v>
      </c>
      <c r="CP18" s="204">
        <f t="shared" si="9"/>
        <v>39598.873903478685</v>
      </c>
      <c r="CQ18" s="204">
        <f t="shared" si="9"/>
        <v>39598.873903478685</v>
      </c>
      <c r="CR18" s="204">
        <f t="shared" si="9"/>
        <v>39598.873903478685</v>
      </c>
      <c r="CS18" s="204">
        <f t="shared" si="11"/>
        <v>39598.873903478685</v>
      </c>
      <c r="CT18" s="204">
        <f t="shared" si="11"/>
        <v>39598.873903478685</v>
      </c>
      <c r="CU18" s="204">
        <f t="shared" si="11"/>
        <v>39598.873903478685</v>
      </c>
      <c r="CV18" s="204">
        <f t="shared" si="11"/>
        <v>39598.873903478685</v>
      </c>
      <c r="CW18" s="204">
        <f t="shared" si="11"/>
        <v>39598.109176894708</v>
      </c>
      <c r="CX18" s="204">
        <f t="shared" si="11"/>
        <v>39598.109176894708</v>
      </c>
      <c r="CY18" s="204">
        <f t="shared" si="11"/>
        <v>39598.109176894708</v>
      </c>
      <c r="CZ18" s="204">
        <f t="shared" si="11"/>
        <v>39598.109176894708</v>
      </c>
      <c r="DA18" s="204">
        <f t="shared" si="11"/>
        <v>39598.109176894708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35231.071703929134</v>
      </c>
      <c r="AF19" s="201">
        <f t="shared" si="14"/>
        <v>35649.701514255925</v>
      </c>
      <c r="AG19" s="201">
        <f t="shared" si="14"/>
        <v>36068.331324582716</v>
      </c>
      <c r="AH19" s="201">
        <f t="shared" si="14"/>
        <v>36486.961134909507</v>
      </c>
      <c r="AI19" s="201">
        <f t="shared" si="14"/>
        <v>36905.590945236298</v>
      </c>
      <c r="AJ19" s="201">
        <f t="shared" si="14"/>
        <v>37324.220755563088</v>
      </c>
      <c r="AK19" s="201">
        <f t="shared" si="14"/>
        <v>37742.850565889872</v>
      </c>
      <c r="AL19" s="201">
        <f t="shared" si="14"/>
        <v>38161.480376216663</v>
      </c>
      <c r="AM19" s="201">
        <f t="shared" si="14"/>
        <v>38580.110186543454</v>
      </c>
      <c r="AN19" s="201">
        <f t="shared" si="14"/>
        <v>38998.739996870245</v>
      </c>
      <c r="AO19" s="201">
        <f t="shared" si="14"/>
        <v>39417.369807197036</v>
      </c>
      <c r="AP19" s="201">
        <f t="shared" si="14"/>
        <v>39835.999617523827</v>
      </c>
      <c r="AQ19" s="201">
        <f t="shared" si="14"/>
        <v>40254.629427850618</v>
      </c>
      <c r="AR19" s="201">
        <f t="shared" si="14"/>
        <v>40673.259238177408</v>
      </c>
      <c r="AS19" s="201">
        <f t="shared" si="14"/>
        <v>41091.889048504199</v>
      </c>
      <c r="AT19" s="201">
        <f t="shared" si="14"/>
        <v>41510.518858830983</v>
      </c>
      <c r="AU19" s="201">
        <f t="shared" si="14"/>
        <v>41929.148669157774</v>
      </c>
      <c r="AV19" s="201">
        <f t="shared" si="14"/>
        <v>42347.778479484565</v>
      </c>
      <c r="AW19" s="201">
        <f t="shared" si="14"/>
        <v>42766.408289811356</v>
      </c>
      <c r="AX19" s="201">
        <f t="shared" si="14"/>
        <v>43185.038100138147</v>
      </c>
      <c r="AY19" s="201">
        <f t="shared" si="14"/>
        <v>43603.667910464937</v>
      </c>
      <c r="AZ19" s="201">
        <f t="shared" si="14"/>
        <v>44022.297720791728</v>
      </c>
      <c r="BA19" s="201">
        <f t="shared" si="14"/>
        <v>44440.927531118519</v>
      </c>
      <c r="BB19" s="201">
        <f t="shared" si="14"/>
        <v>44859.55734144531</v>
      </c>
      <c r="BC19" s="201">
        <f t="shared" si="14"/>
        <v>45278.187151772101</v>
      </c>
      <c r="BD19" s="201">
        <f t="shared" si="14"/>
        <v>45696.816962098892</v>
      </c>
      <c r="BE19" s="201">
        <f t="shared" si="14"/>
        <v>46115.446772425676</v>
      </c>
      <c r="BF19" s="201">
        <f t="shared" si="14"/>
        <v>46534.076582752466</v>
      </c>
      <c r="BG19" s="201">
        <f t="shared" si="14"/>
        <v>46952.706393079257</v>
      </c>
      <c r="BH19" s="201">
        <f t="shared" si="14"/>
        <v>47371.336203406048</v>
      </c>
      <c r="BI19" s="201">
        <f t="shared" si="14"/>
        <v>47789.966013732839</v>
      </c>
      <c r="BJ19" s="201">
        <f t="shared" si="14"/>
        <v>48208.59582405963</v>
      </c>
      <c r="BK19" s="201">
        <f t="shared" si="14"/>
        <v>48627.225634386421</v>
      </c>
      <c r="BL19" s="201">
        <f t="shared" si="14"/>
        <v>49045.855444713212</v>
      </c>
      <c r="BM19" s="201">
        <f t="shared" si="14"/>
        <v>49464.485255039996</v>
      </c>
      <c r="BN19" s="201">
        <f t="shared" si="14"/>
        <v>49883.115065366786</v>
      </c>
      <c r="BO19" s="201">
        <f t="shared" si="14"/>
        <v>50301.744875693577</v>
      </c>
      <c r="BP19" s="201">
        <f t="shared" si="14"/>
        <v>50720.374686020368</v>
      </c>
      <c r="BQ19" s="201">
        <f t="shared" si="14"/>
        <v>51139.004496347159</v>
      </c>
      <c r="BR19" s="201">
        <f t="shared" si="14"/>
        <v>51557.63430667395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51976.264117000741</v>
      </c>
      <c r="BT19" s="201">
        <f t="shared" si="15"/>
        <v>54884.266972898084</v>
      </c>
      <c r="BU19" s="201">
        <f t="shared" si="15"/>
        <v>57792.269828795426</v>
      </c>
      <c r="BV19" s="201">
        <f t="shared" si="15"/>
        <v>60700.272684692776</v>
      </c>
      <c r="BW19" s="201">
        <f t="shared" si="15"/>
        <v>63608.275540590119</v>
      </c>
      <c r="BX19" s="201">
        <f t="shared" si="15"/>
        <v>66516.278396487469</v>
      </c>
      <c r="BY19" s="201">
        <f t="shared" si="15"/>
        <v>69424.281252384812</v>
      </c>
      <c r="BZ19" s="201">
        <f t="shared" si="15"/>
        <v>72332.284108282154</v>
      </c>
      <c r="CA19" s="201">
        <f t="shared" si="15"/>
        <v>75240.286964179497</v>
      </c>
      <c r="CB19" s="201">
        <f t="shared" si="15"/>
        <v>78148.28982007684</v>
      </c>
      <c r="CC19" s="201">
        <f t="shared" si="15"/>
        <v>81056.292675974182</v>
      </c>
      <c r="CD19" s="201">
        <f t="shared" si="15"/>
        <v>83964.295531871525</v>
      </c>
      <c r="CE19" s="201">
        <f t="shared" si="15"/>
        <v>86872.298387768882</v>
      </c>
      <c r="CF19" s="201">
        <f t="shared" si="15"/>
        <v>89780.30124366621</v>
      </c>
      <c r="CG19" s="201">
        <f t="shared" si="15"/>
        <v>92688.304099563567</v>
      </c>
      <c r="CH19" s="201">
        <f t="shared" si="15"/>
        <v>95596.30695546091</v>
      </c>
      <c r="CI19" s="201">
        <f t="shared" si="15"/>
        <v>98504.309811358253</v>
      </c>
      <c r="CJ19" s="201">
        <f t="shared" si="15"/>
        <v>101412.3126672556</v>
      </c>
      <c r="CK19" s="201">
        <f t="shared" si="15"/>
        <v>104320.31552315294</v>
      </c>
      <c r="CL19" s="201">
        <f t="shared" si="15"/>
        <v>107228.3183790503</v>
      </c>
      <c r="CM19" s="201">
        <f t="shared" si="15"/>
        <v>110136.32123494762</v>
      </c>
      <c r="CN19" s="201">
        <f t="shared" si="15"/>
        <v>113044.32409084498</v>
      </c>
      <c r="CO19" s="201">
        <f t="shared" si="15"/>
        <v>115952.32694674232</v>
      </c>
      <c r="CP19" s="201">
        <f t="shared" si="15"/>
        <v>124028.93992918996</v>
      </c>
      <c r="CQ19" s="201">
        <f t="shared" si="15"/>
        <v>137274.16303818789</v>
      </c>
      <c r="CR19" s="201">
        <f t="shared" si="15"/>
        <v>150519.38614718584</v>
      </c>
      <c r="CS19" s="201">
        <f t="shared" si="15"/>
        <v>163764.60925618379</v>
      </c>
      <c r="CT19" s="201">
        <f t="shared" si="15"/>
        <v>177009.83236518173</v>
      </c>
      <c r="CU19" s="201">
        <f t="shared" si="15"/>
        <v>190255.05547417968</v>
      </c>
      <c r="CV19" s="201">
        <f t="shared" si="15"/>
        <v>203500.2785831776</v>
      </c>
      <c r="CW19" s="201">
        <f t="shared" si="15"/>
        <v>216745.50169217555</v>
      </c>
      <c r="CX19" s="201">
        <f t="shared" si="15"/>
        <v>229990.72480117349</v>
      </c>
      <c r="CY19" s="201">
        <f t="shared" si="15"/>
        <v>243235.94791017141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1331.0740354377069</v>
      </c>
      <c r="C25" s="203">
        <f>Income!C72</f>
        <v>2690.7217518210364</v>
      </c>
      <c r="D25" s="203">
        <f>Income!D72</f>
        <v>2349.2729231101148</v>
      </c>
      <c r="E25" s="203">
        <f>Income!E72</f>
        <v>1483.4878131131863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1331.0740354377069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1331.0740354377069</v>
      </c>
      <c r="H25" s="210">
        <f t="shared" si="16"/>
        <v>1331.0740354377069</v>
      </c>
      <c r="I25" s="210">
        <f t="shared" si="16"/>
        <v>1331.0740354377069</v>
      </c>
      <c r="J25" s="210">
        <f t="shared" si="16"/>
        <v>1331.0740354377069</v>
      </c>
      <c r="K25" s="210">
        <f t="shared" si="16"/>
        <v>1331.0740354377069</v>
      </c>
      <c r="L25" s="210">
        <f t="shared" si="16"/>
        <v>1331.0740354377069</v>
      </c>
      <c r="M25" s="210">
        <f t="shared" si="16"/>
        <v>1331.0740354377069</v>
      </c>
      <c r="N25" s="210">
        <f t="shared" si="16"/>
        <v>1331.0740354377069</v>
      </c>
      <c r="O25" s="210">
        <f t="shared" si="16"/>
        <v>1331.0740354377069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1331.0740354377069</v>
      </c>
      <c r="Q25" s="210">
        <f t="shared" si="17"/>
        <v>1331.0740354377069</v>
      </c>
      <c r="R25" s="210">
        <f t="shared" si="17"/>
        <v>1331.0740354377069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1331.0740354377069</v>
      </c>
      <c r="T25" s="210">
        <f t="shared" si="17"/>
        <v>1331.0740354377069</v>
      </c>
      <c r="U25" s="210">
        <f t="shared" si="17"/>
        <v>1331.0740354377069</v>
      </c>
      <c r="V25" s="210">
        <f t="shared" si="17"/>
        <v>1331.0740354377069</v>
      </c>
      <c r="W25" s="210">
        <f t="shared" si="17"/>
        <v>1331.0740354377069</v>
      </c>
      <c r="X25" s="210">
        <f t="shared" si="17"/>
        <v>1331.0740354377069</v>
      </c>
      <c r="Y25" s="210">
        <f t="shared" si="17"/>
        <v>1331.0740354377069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1331.0740354377069</v>
      </c>
      <c r="AA25" s="210">
        <f t="shared" si="18"/>
        <v>1331.0740354377069</v>
      </c>
      <c r="AB25" s="210">
        <f t="shared" si="18"/>
        <v>1331.0740354377069</v>
      </c>
      <c r="AC25" s="210">
        <f t="shared" si="18"/>
        <v>1331.0740354377069</v>
      </c>
      <c r="AD25" s="210">
        <f t="shared" si="18"/>
        <v>1331.0740354377069</v>
      </c>
      <c r="AE25" s="210">
        <f t="shared" si="18"/>
        <v>1331.0740354377069</v>
      </c>
      <c r="AF25" s="210">
        <f t="shared" si="18"/>
        <v>1365.0652283472903</v>
      </c>
      <c r="AG25" s="210">
        <f t="shared" si="18"/>
        <v>1399.0564212568734</v>
      </c>
      <c r="AH25" s="210">
        <f t="shared" si="18"/>
        <v>1433.0476141664567</v>
      </c>
      <c r="AI25" s="210">
        <f t="shared" si="18"/>
        <v>1467.0388070760398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1501.0299999856231</v>
      </c>
      <c r="AK25" s="210">
        <f t="shared" si="19"/>
        <v>1535.0211928952062</v>
      </c>
      <c r="AL25" s="210">
        <f t="shared" si="19"/>
        <v>1569.0123858047896</v>
      </c>
      <c r="AM25" s="210">
        <f t="shared" si="19"/>
        <v>1603.0035787143729</v>
      </c>
      <c r="AN25" s="210">
        <f t="shared" si="19"/>
        <v>1636.994771623956</v>
      </c>
      <c r="AO25" s="210">
        <f t="shared" si="19"/>
        <v>1670.9859645335393</v>
      </c>
      <c r="AP25" s="210">
        <f t="shared" si="19"/>
        <v>1704.9771574431225</v>
      </c>
      <c r="AQ25" s="210">
        <f t="shared" si="19"/>
        <v>1738.9683503527058</v>
      </c>
      <c r="AR25" s="210">
        <f t="shared" si="19"/>
        <v>1772.9595432622891</v>
      </c>
      <c r="AS25" s="210">
        <f t="shared" si="19"/>
        <v>1806.9507361718722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1840.9419290814553</v>
      </c>
      <c r="AU25" s="210">
        <f t="shared" si="20"/>
        <v>1874.9331219910387</v>
      </c>
      <c r="AV25" s="210">
        <f t="shared" si="20"/>
        <v>1908.924314900622</v>
      </c>
      <c r="AW25" s="210">
        <f t="shared" si="20"/>
        <v>1942.9155078102053</v>
      </c>
      <c r="AX25" s="210">
        <f t="shared" si="20"/>
        <v>1976.9067007197884</v>
      </c>
      <c r="AY25" s="210">
        <f t="shared" si="20"/>
        <v>2010.8978936293715</v>
      </c>
      <c r="AZ25" s="210">
        <f t="shared" si="20"/>
        <v>2044.8890865389549</v>
      </c>
      <c r="BA25" s="210">
        <f t="shared" si="20"/>
        <v>2078.8802794485382</v>
      </c>
      <c r="BB25" s="210">
        <f t="shared" si="20"/>
        <v>2112.8714723581215</v>
      </c>
      <c r="BC25" s="210">
        <f t="shared" si="20"/>
        <v>2146.8626652677044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2180.8538581772877</v>
      </c>
      <c r="BE25" s="210">
        <f t="shared" si="21"/>
        <v>2214.8450510868711</v>
      </c>
      <c r="BF25" s="210">
        <f t="shared" si="21"/>
        <v>2248.8362439964544</v>
      </c>
      <c r="BG25" s="210">
        <f t="shared" si="21"/>
        <v>2282.8274369060373</v>
      </c>
      <c r="BH25" s="210">
        <f t="shared" si="21"/>
        <v>2316.8186298156206</v>
      </c>
      <c r="BI25" s="210">
        <f t="shared" si="21"/>
        <v>2350.809822725204</v>
      </c>
      <c r="BJ25" s="210">
        <f t="shared" si="21"/>
        <v>2384.8010156347873</v>
      </c>
      <c r="BK25" s="210">
        <f t="shared" si="21"/>
        <v>2418.7922085443706</v>
      </c>
      <c r="BL25" s="210">
        <f t="shared" si="21"/>
        <v>2452.783401453954</v>
      </c>
      <c r="BM25" s="210">
        <f t="shared" si="21"/>
        <v>2486.7745943635373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2520.7657872731202</v>
      </c>
      <c r="BO25" s="210">
        <f t="shared" si="22"/>
        <v>2554.7569801827035</v>
      </c>
      <c r="BP25" s="210">
        <f t="shared" si="22"/>
        <v>2588.7481730922864</v>
      </c>
      <c r="BQ25" s="210">
        <f t="shared" si="22"/>
        <v>2622.7393660018697</v>
      </c>
      <c r="BR25" s="210">
        <f t="shared" si="22"/>
        <v>2656.730558911453</v>
      </c>
      <c r="BS25" s="210">
        <f t="shared" si="22"/>
        <v>2690.7217518210364</v>
      </c>
      <c r="BT25" s="210">
        <f t="shared" si="22"/>
        <v>2675.5462483227734</v>
      </c>
      <c r="BU25" s="210">
        <f t="shared" si="22"/>
        <v>2660.37074482451</v>
      </c>
      <c r="BV25" s="210">
        <f t="shared" si="22"/>
        <v>2645.195241326247</v>
      </c>
      <c r="BW25" s="210">
        <f t="shared" si="22"/>
        <v>2630.0197378279836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2614.8442343297206</v>
      </c>
      <c r="BY25" s="210">
        <f t="shared" si="23"/>
        <v>2599.6687308314572</v>
      </c>
      <c r="BZ25" s="210">
        <f t="shared" si="23"/>
        <v>2584.4932273331942</v>
      </c>
      <c r="CA25" s="210">
        <f t="shared" si="23"/>
        <v>2569.3177238349308</v>
      </c>
      <c r="CB25" s="210">
        <f t="shared" si="23"/>
        <v>2554.1422203366678</v>
      </c>
      <c r="CC25" s="210">
        <f t="shared" si="23"/>
        <v>2538.9667168384044</v>
      </c>
      <c r="CD25" s="210">
        <f t="shared" si="23"/>
        <v>2523.7912133401414</v>
      </c>
      <c r="CE25" s="210">
        <f t="shared" si="23"/>
        <v>2508.615709841878</v>
      </c>
      <c r="CF25" s="210">
        <f t="shared" si="23"/>
        <v>2493.440206343615</v>
      </c>
      <c r="CG25" s="210">
        <f t="shared" si="23"/>
        <v>2478.2647028453516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2463.0891993470887</v>
      </c>
      <c r="CI25" s="210">
        <f t="shared" si="24"/>
        <v>2447.9136958488257</v>
      </c>
      <c r="CJ25" s="210">
        <f t="shared" si="24"/>
        <v>2432.7381923505623</v>
      </c>
      <c r="CK25" s="210">
        <f t="shared" si="24"/>
        <v>2417.5626888522993</v>
      </c>
      <c r="CL25" s="210">
        <f t="shared" si="24"/>
        <v>2402.3871853540359</v>
      </c>
      <c r="CM25" s="210">
        <f t="shared" si="24"/>
        <v>2387.2116818557729</v>
      </c>
      <c r="CN25" s="210">
        <f t="shared" si="24"/>
        <v>2372.0361783575095</v>
      </c>
      <c r="CO25" s="210">
        <f t="shared" si="24"/>
        <v>2356.8606748592465</v>
      </c>
      <c r="CP25" s="210">
        <f t="shared" si="24"/>
        <v>2305.9836676102682</v>
      </c>
      <c r="CQ25" s="210">
        <f t="shared" si="24"/>
        <v>2219.4051566105754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2132.8266456108827</v>
      </c>
      <c r="CS25" s="210">
        <f t="shared" si="25"/>
        <v>2046.2481346111899</v>
      </c>
      <c r="CT25" s="210">
        <f t="shared" si="25"/>
        <v>1959.6696236114969</v>
      </c>
      <c r="CU25" s="210">
        <f t="shared" si="25"/>
        <v>1873.0911126118042</v>
      </c>
      <c r="CV25" s="210">
        <f t="shared" si="25"/>
        <v>1786.5126016121112</v>
      </c>
      <c r="CW25" s="210">
        <f t="shared" si="25"/>
        <v>1699.9340906124185</v>
      </c>
      <c r="CX25" s="210">
        <f t="shared" si="25"/>
        <v>1613.3555796127257</v>
      </c>
      <c r="CY25" s="210">
        <f t="shared" si="25"/>
        <v>1526.7770686130327</v>
      </c>
      <c r="CZ25" s="210">
        <f t="shared" si="25"/>
        <v>1483.4878131131863</v>
      </c>
      <c r="DA25" s="210">
        <f t="shared" si="25"/>
        <v>1483.4878131131863</v>
      </c>
    </row>
    <row r="26" spans="1:105">
      <c r="A26" s="201" t="str">
        <f>Income!A73</f>
        <v>Own crops sold</v>
      </c>
      <c r="B26" s="203">
        <f>Income!B73</f>
        <v>21</v>
      </c>
      <c r="C26" s="203">
        <f>Income!C73</f>
        <v>1240.3333333333333</v>
      </c>
      <c r="D26" s="203">
        <f>Income!D73</f>
        <v>8826.6666666666661</v>
      </c>
      <c r="E26" s="203">
        <f>Income!E73</f>
        <v>17973.714285714286</v>
      </c>
      <c r="F26" s="210">
        <f t="shared" si="16"/>
        <v>21</v>
      </c>
      <c r="G26" s="210">
        <f t="shared" si="16"/>
        <v>21</v>
      </c>
      <c r="H26" s="210">
        <f t="shared" si="16"/>
        <v>21</v>
      </c>
      <c r="I26" s="210">
        <f t="shared" si="16"/>
        <v>21</v>
      </c>
      <c r="J26" s="210">
        <f t="shared" si="16"/>
        <v>21</v>
      </c>
      <c r="K26" s="210">
        <f t="shared" si="16"/>
        <v>21</v>
      </c>
      <c r="L26" s="210">
        <f t="shared" si="16"/>
        <v>21</v>
      </c>
      <c r="M26" s="210">
        <f t="shared" si="16"/>
        <v>21</v>
      </c>
      <c r="N26" s="210">
        <f t="shared" si="16"/>
        <v>21</v>
      </c>
      <c r="O26" s="210">
        <f t="shared" si="16"/>
        <v>21</v>
      </c>
      <c r="P26" s="210">
        <f t="shared" si="17"/>
        <v>21</v>
      </c>
      <c r="Q26" s="210">
        <f t="shared" si="17"/>
        <v>21</v>
      </c>
      <c r="R26" s="210">
        <f t="shared" si="17"/>
        <v>21</v>
      </c>
      <c r="S26" s="210">
        <f t="shared" si="17"/>
        <v>21</v>
      </c>
      <c r="T26" s="210">
        <f t="shared" si="17"/>
        <v>21</v>
      </c>
      <c r="U26" s="210">
        <f t="shared" si="17"/>
        <v>21</v>
      </c>
      <c r="V26" s="210">
        <f t="shared" si="17"/>
        <v>21</v>
      </c>
      <c r="W26" s="210">
        <f t="shared" si="17"/>
        <v>21</v>
      </c>
      <c r="X26" s="210">
        <f t="shared" si="17"/>
        <v>21</v>
      </c>
      <c r="Y26" s="210">
        <f t="shared" si="17"/>
        <v>21</v>
      </c>
      <c r="Z26" s="210">
        <f t="shared" si="18"/>
        <v>21</v>
      </c>
      <c r="AA26" s="210">
        <f t="shared" si="18"/>
        <v>21</v>
      </c>
      <c r="AB26" s="210">
        <f t="shared" si="18"/>
        <v>21</v>
      </c>
      <c r="AC26" s="210">
        <f t="shared" si="18"/>
        <v>21</v>
      </c>
      <c r="AD26" s="210">
        <f t="shared" si="18"/>
        <v>21</v>
      </c>
      <c r="AE26" s="210">
        <f t="shared" si="18"/>
        <v>21</v>
      </c>
      <c r="AF26" s="210">
        <f t="shared" si="18"/>
        <v>51.483333333333334</v>
      </c>
      <c r="AG26" s="210">
        <f t="shared" si="18"/>
        <v>81.966666666666669</v>
      </c>
      <c r="AH26" s="210">
        <f t="shared" si="18"/>
        <v>112.45</v>
      </c>
      <c r="AI26" s="210">
        <f t="shared" si="18"/>
        <v>142.93333333333334</v>
      </c>
      <c r="AJ26" s="210">
        <f t="shared" si="19"/>
        <v>173.41666666666666</v>
      </c>
      <c r="AK26" s="210">
        <f t="shared" si="19"/>
        <v>203.9</v>
      </c>
      <c r="AL26" s="210">
        <f t="shared" si="19"/>
        <v>234.3833333333333</v>
      </c>
      <c r="AM26" s="210">
        <f t="shared" si="19"/>
        <v>264.86666666666667</v>
      </c>
      <c r="AN26" s="210">
        <f t="shared" si="19"/>
        <v>295.35000000000002</v>
      </c>
      <c r="AO26" s="210">
        <f t="shared" si="19"/>
        <v>325.83333333333331</v>
      </c>
      <c r="AP26" s="210">
        <f t="shared" si="19"/>
        <v>356.31666666666666</v>
      </c>
      <c r="AQ26" s="210">
        <f t="shared" si="19"/>
        <v>386.8</v>
      </c>
      <c r="AR26" s="210">
        <f t="shared" si="19"/>
        <v>417.2833333333333</v>
      </c>
      <c r="AS26" s="210">
        <f t="shared" si="19"/>
        <v>447.76666666666659</v>
      </c>
      <c r="AT26" s="210">
        <f t="shared" si="20"/>
        <v>478.25</v>
      </c>
      <c r="AU26" s="210">
        <f t="shared" si="20"/>
        <v>508.73333333333329</v>
      </c>
      <c r="AV26" s="210">
        <f t="shared" si="20"/>
        <v>539.21666666666658</v>
      </c>
      <c r="AW26" s="210">
        <f t="shared" si="20"/>
        <v>569.70000000000005</v>
      </c>
      <c r="AX26" s="210">
        <f t="shared" si="20"/>
        <v>600.18333333333328</v>
      </c>
      <c r="AY26" s="210">
        <f t="shared" si="20"/>
        <v>630.66666666666663</v>
      </c>
      <c r="AZ26" s="210">
        <f t="shared" si="20"/>
        <v>661.15</v>
      </c>
      <c r="BA26" s="210">
        <f t="shared" si="20"/>
        <v>691.63333333333333</v>
      </c>
      <c r="BB26" s="210">
        <f t="shared" si="20"/>
        <v>722.11666666666656</v>
      </c>
      <c r="BC26" s="210">
        <f t="shared" si="20"/>
        <v>752.6</v>
      </c>
      <c r="BD26" s="210">
        <f t="shared" si="21"/>
        <v>783.08333333333326</v>
      </c>
      <c r="BE26" s="210">
        <f t="shared" si="21"/>
        <v>813.56666666666661</v>
      </c>
      <c r="BF26" s="210">
        <f t="shared" si="21"/>
        <v>844.05</v>
      </c>
      <c r="BG26" s="210">
        <f t="shared" si="21"/>
        <v>874.53333333333319</v>
      </c>
      <c r="BH26" s="210">
        <f t="shared" si="21"/>
        <v>905.01666666666665</v>
      </c>
      <c r="BI26" s="210">
        <f t="shared" si="21"/>
        <v>935.5</v>
      </c>
      <c r="BJ26" s="210">
        <f t="shared" si="21"/>
        <v>965.98333333333323</v>
      </c>
      <c r="BK26" s="210">
        <f t="shared" si="21"/>
        <v>996.46666666666658</v>
      </c>
      <c r="BL26" s="210">
        <f t="shared" si="21"/>
        <v>1026.95</v>
      </c>
      <c r="BM26" s="210">
        <f t="shared" si="21"/>
        <v>1057.4333333333332</v>
      </c>
      <c r="BN26" s="210">
        <f t="shared" si="22"/>
        <v>1087.9166666666665</v>
      </c>
      <c r="BO26" s="210">
        <f t="shared" si="22"/>
        <v>1118.4000000000001</v>
      </c>
      <c r="BP26" s="210">
        <f t="shared" si="22"/>
        <v>1148.8833333333332</v>
      </c>
      <c r="BQ26" s="210">
        <f t="shared" si="22"/>
        <v>1179.3666666666666</v>
      </c>
      <c r="BR26" s="210">
        <f t="shared" si="22"/>
        <v>1209.8499999999999</v>
      </c>
      <c r="BS26" s="210">
        <f t="shared" si="22"/>
        <v>1240.3333333333333</v>
      </c>
      <c r="BT26" s="210">
        <f t="shared" si="22"/>
        <v>1577.5037037037036</v>
      </c>
      <c r="BU26" s="210">
        <f t="shared" si="22"/>
        <v>1914.6740740740738</v>
      </c>
      <c r="BV26" s="210">
        <f t="shared" si="22"/>
        <v>2251.8444444444444</v>
      </c>
      <c r="BW26" s="210">
        <f t="shared" si="22"/>
        <v>2589.0148148148146</v>
      </c>
      <c r="BX26" s="210">
        <f t="shared" si="23"/>
        <v>2926.1851851851852</v>
      </c>
      <c r="BY26" s="210">
        <f t="shared" si="23"/>
        <v>3263.3555555555554</v>
      </c>
      <c r="BZ26" s="210">
        <f t="shared" si="23"/>
        <v>3600.5259259259255</v>
      </c>
      <c r="CA26" s="210">
        <f t="shared" si="23"/>
        <v>3937.6962962962962</v>
      </c>
      <c r="CB26" s="210">
        <f t="shared" si="23"/>
        <v>4274.8666666666668</v>
      </c>
      <c r="CC26" s="210">
        <f t="shared" si="23"/>
        <v>4612.0370370370365</v>
      </c>
      <c r="CD26" s="210">
        <f t="shared" si="23"/>
        <v>4949.2074074074071</v>
      </c>
      <c r="CE26" s="210">
        <f t="shared" si="23"/>
        <v>5286.3777777777777</v>
      </c>
      <c r="CF26" s="210">
        <f t="shared" si="23"/>
        <v>5623.5481481481474</v>
      </c>
      <c r="CG26" s="210">
        <f t="shared" si="23"/>
        <v>5960.7185185185181</v>
      </c>
      <c r="CH26" s="210">
        <f t="shared" si="24"/>
        <v>6297.8888888888887</v>
      </c>
      <c r="CI26" s="210">
        <f t="shared" si="24"/>
        <v>6635.0592592592584</v>
      </c>
      <c r="CJ26" s="210">
        <f t="shared" si="24"/>
        <v>6972.229629629629</v>
      </c>
      <c r="CK26" s="210">
        <f t="shared" si="24"/>
        <v>7309.4</v>
      </c>
      <c r="CL26" s="210">
        <f t="shared" si="24"/>
        <v>7646.5703703703693</v>
      </c>
      <c r="CM26" s="210">
        <f t="shared" si="24"/>
        <v>7983.74074074074</v>
      </c>
      <c r="CN26" s="210">
        <f t="shared" si="24"/>
        <v>8320.9111111111106</v>
      </c>
      <c r="CO26" s="210">
        <f t="shared" si="24"/>
        <v>8658.0814814814803</v>
      </c>
      <c r="CP26" s="210">
        <f t="shared" si="24"/>
        <v>9284.0190476190473</v>
      </c>
      <c r="CQ26" s="210">
        <f t="shared" si="24"/>
        <v>10198.72380952381</v>
      </c>
      <c r="CR26" s="210">
        <f t="shared" si="25"/>
        <v>11113.428571428571</v>
      </c>
      <c r="CS26" s="210">
        <f t="shared" si="25"/>
        <v>12028.133333333333</v>
      </c>
      <c r="CT26" s="210">
        <f t="shared" si="25"/>
        <v>12942.838095238094</v>
      </c>
      <c r="CU26" s="210">
        <f t="shared" si="25"/>
        <v>13857.542857142857</v>
      </c>
      <c r="CV26" s="210">
        <f t="shared" si="25"/>
        <v>14772.247619047619</v>
      </c>
      <c r="CW26" s="210">
        <f t="shared" si="25"/>
        <v>15686.952380952382</v>
      </c>
      <c r="CX26" s="210">
        <f t="shared" si="25"/>
        <v>16601.657142857144</v>
      </c>
      <c r="CY26" s="210">
        <f t="shared" si="25"/>
        <v>17516.361904761907</v>
      </c>
      <c r="CZ26" s="210">
        <f t="shared" si="25"/>
        <v>17973.714285714286</v>
      </c>
      <c r="DA26" s="210">
        <f t="shared" si="25"/>
        <v>17973.714285714286</v>
      </c>
    </row>
    <row r="27" spans="1:105">
      <c r="A27" s="201" t="str">
        <f>Income!A74</f>
        <v>Animal products consumed</v>
      </c>
      <c r="B27" s="203">
        <f>Income!B74</f>
        <v>488.39581252890434</v>
      </c>
      <c r="C27" s="203">
        <f>Income!C74</f>
        <v>890.35843770425038</v>
      </c>
      <c r="D27" s="203">
        <f>Income!D74</f>
        <v>1557.6299831957979</v>
      </c>
      <c r="E27" s="203">
        <f>Income!E74</f>
        <v>1781.6393661467537</v>
      </c>
      <c r="F27" s="210">
        <f t="shared" si="16"/>
        <v>488.39581252890434</v>
      </c>
      <c r="G27" s="210">
        <f t="shared" si="16"/>
        <v>488.39581252890434</v>
      </c>
      <c r="H27" s="210">
        <f t="shared" si="16"/>
        <v>488.39581252890434</v>
      </c>
      <c r="I27" s="210">
        <f t="shared" si="16"/>
        <v>488.39581252890434</v>
      </c>
      <c r="J27" s="210">
        <f t="shared" si="16"/>
        <v>488.39581252890434</v>
      </c>
      <c r="K27" s="210">
        <f t="shared" si="16"/>
        <v>488.39581252890434</v>
      </c>
      <c r="L27" s="210">
        <f t="shared" si="16"/>
        <v>488.39581252890434</v>
      </c>
      <c r="M27" s="210">
        <f t="shared" si="16"/>
        <v>488.39581252890434</v>
      </c>
      <c r="N27" s="210">
        <f t="shared" si="16"/>
        <v>488.39581252890434</v>
      </c>
      <c r="O27" s="210">
        <f t="shared" si="16"/>
        <v>488.39581252890434</v>
      </c>
      <c r="P27" s="210">
        <f t="shared" si="17"/>
        <v>488.39581252890434</v>
      </c>
      <c r="Q27" s="210">
        <f t="shared" si="17"/>
        <v>488.39581252890434</v>
      </c>
      <c r="R27" s="210">
        <f t="shared" si="17"/>
        <v>488.39581252890434</v>
      </c>
      <c r="S27" s="210">
        <f t="shared" si="17"/>
        <v>488.39581252890434</v>
      </c>
      <c r="T27" s="210">
        <f t="shared" si="17"/>
        <v>488.39581252890434</v>
      </c>
      <c r="U27" s="210">
        <f t="shared" si="17"/>
        <v>488.39581252890434</v>
      </c>
      <c r="V27" s="210">
        <f t="shared" si="17"/>
        <v>488.39581252890434</v>
      </c>
      <c r="W27" s="210">
        <f t="shared" si="17"/>
        <v>488.39581252890434</v>
      </c>
      <c r="X27" s="210">
        <f t="shared" si="17"/>
        <v>488.39581252890434</v>
      </c>
      <c r="Y27" s="210">
        <f t="shared" si="17"/>
        <v>488.39581252890434</v>
      </c>
      <c r="Z27" s="210">
        <f t="shared" si="18"/>
        <v>488.39581252890434</v>
      </c>
      <c r="AA27" s="210">
        <f t="shared" si="18"/>
        <v>488.39581252890434</v>
      </c>
      <c r="AB27" s="210">
        <f t="shared" si="18"/>
        <v>488.39581252890434</v>
      </c>
      <c r="AC27" s="210">
        <f t="shared" si="18"/>
        <v>488.39581252890434</v>
      </c>
      <c r="AD27" s="210">
        <f t="shared" si="18"/>
        <v>488.39581252890434</v>
      </c>
      <c r="AE27" s="210">
        <f t="shared" si="18"/>
        <v>488.39581252890434</v>
      </c>
      <c r="AF27" s="210">
        <f t="shared" si="18"/>
        <v>498.44487815828802</v>
      </c>
      <c r="AG27" s="210">
        <f t="shared" si="18"/>
        <v>508.49394378767164</v>
      </c>
      <c r="AH27" s="210">
        <f t="shared" si="18"/>
        <v>518.54300941705526</v>
      </c>
      <c r="AI27" s="210">
        <f t="shared" si="18"/>
        <v>528.59207504643894</v>
      </c>
      <c r="AJ27" s="210">
        <f t="shared" si="19"/>
        <v>538.64114067582261</v>
      </c>
      <c r="AK27" s="210">
        <f t="shared" si="19"/>
        <v>548.69020630520629</v>
      </c>
      <c r="AL27" s="210">
        <f t="shared" si="19"/>
        <v>558.73927193458985</v>
      </c>
      <c r="AM27" s="210">
        <f t="shared" si="19"/>
        <v>568.78833756397353</v>
      </c>
      <c r="AN27" s="210">
        <f t="shared" si="19"/>
        <v>578.8374031933572</v>
      </c>
      <c r="AO27" s="210">
        <f t="shared" si="19"/>
        <v>588.88646882274088</v>
      </c>
      <c r="AP27" s="210">
        <f t="shared" si="19"/>
        <v>598.93553445212456</v>
      </c>
      <c r="AQ27" s="210">
        <f t="shared" si="19"/>
        <v>608.98460008150812</v>
      </c>
      <c r="AR27" s="210">
        <f t="shared" si="19"/>
        <v>619.0336657108918</v>
      </c>
      <c r="AS27" s="210">
        <f t="shared" si="19"/>
        <v>629.08273134027547</v>
      </c>
      <c r="AT27" s="210">
        <f t="shared" si="20"/>
        <v>639.13179696965904</v>
      </c>
      <c r="AU27" s="210">
        <f t="shared" si="20"/>
        <v>649.18086259904271</v>
      </c>
      <c r="AV27" s="210">
        <f t="shared" si="20"/>
        <v>659.22992822842639</v>
      </c>
      <c r="AW27" s="210">
        <f t="shared" si="20"/>
        <v>669.27899385781006</v>
      </c>
      <c r="AX27" s="210">
        <f t="shared" si="20"/>
        <v>679.32805948719374</v>
      </c>
      <c r="AY27" s="210">
        <f t="shared" si="20"/>
        <v>689.37712511657742</v>
      </c>
      <c r="AZ27" s="210">
        <f t="shared" si="20"/>
        <v>699.42619074596098</v>
      </c>
      <c r="BA27" s="210">
        <f t="shared" si="20"/>
        <v>709.47525637534466</v>
      </c>
      <c r="BB27" s="210">
        <f t="shared" si="20"/>
        <v>719.52432200472833</v>
      </c>
      <c r="BC27" s="210">
        <f t="shared" si="20"/>
        <v>729.5733876341119</v>
      </c>
      <c r="BD27" s="210">
        <f t="shared" si="21"/>
        <v>739.62245326349557</v>
      </c>
      <c r="BE27" s="210">
        <f t="shared" si="21"/>
        <v>749.67151889287925</v>
      </c>
      <c r="BF27" s="210">
        <f t="shared" si="21"/>
        <v>759.72058452226293</v>
      </c>
      <c r="BG27" s="210">
        <f t="shared" si="21"/>
        <v>769.7696501516466</v>
      </c>
      <c r="BH27" s="210">
        <f t="shared" si="21"/>
        <v>779.81871578103028</v>
      </c>
      <c r="BI27" s="210">
        <f t="shared" si="21"/>
        <v>789.86778141041384</v>
      </c>
      <c r="BJ27" s="210">
        <f t="shared" si="21"/>
        <v>799.91684703979752</v>
      </c>
      <c r="BK27" s="210">
        <f t="shared" si="21"/>
        <v>809.96591266918119</v>
      </c>
      <c r="BL27" s="210">
        <f t="shared" si="21"/>
        <v>820.01497829856476</v>
      </c>
      <c r="BM27" s="210">
        <f t="shared" si="21"/>
        <v>830.06404392794843</v>
      </c>
      <c r="BN27" s="210">
        <f t="shared" si="22"/>
        <v>840.11310955733211</v>
      </c>
      <c r="BO27" s="210">
        <f t="shared" si="22"/>
        <v>850.16217518671579</v>
      </c>
      <c r="BP27" s="210">
        <f t="shared" si="22"/>
        <v>860.21124081609946</v>
      </c>
      <c r="BQ27" s="210">
        <f t="shared" si="22"/>
        <v>870.26030644548314</v>
      </c>
      <c r="BR27" s="210">
        <f t="shared" si="22"/>
        <v>880.3093720748667</v>
      </c>
      <c r="BS27" s="210">
        <f t="shared" si="22"/>
        <v>890.35843770425038</v>
      </c>
      <c r="BT27" s="210">
        <f t="shared" si="22"/>
        <v>920.01495083720806</v>
      </c>
      <c r="BU27" s="210">
        <f t="shared" si="22"/>
        <v>949.67146397016575</v>
      </c>
      <c r="BV27" s="210">
        <f t="shared" si="22"/>
        <v>979.32797710312343</v>
      </c>
      <c r="BW27" s="210">
        <f t="shared" si="22"/>
        <v>1008.984490236081</v>
      </c>
      <c r="BX27" s="210">
        <f t="shared" si="23"/>
        <v>1038.6410033690388</v>
      </c>
      <c r="BY27" s="210">
        <f t="shared" si="23"/>
        <v>1068.2975165019964</v>
      </c>
      <c r="BZ27" s="210">
        <f t="shared" si="23"/>
        <v>1097.9540296349539</v>
      </c>
      <c r="CA27" s="210">
        <f t="shared" si="23"/>
        <v>1127.6105427679117</v>
      </c>
      <c r="CB27" s="210">
        <f t="shared" si="23"/>
        <v>1157.2670559008693</v>
      </c>
      <c r="CC27" s="210">
        <f t="shared" si="23"/>
        <v>1186.9235690338271</v>
      </c>
      <c r="CD27" s="210">
        <f t="shared" si="23"/>
        <v>1216.5800821667847</v>
      </c>
      <c r="CE27" s="210">
        <f t="shared" si="23"/>
        <v>1246.2365952997425</v>
      </c>
      <c r="CF27" s="210">
        <f t="shared" si="23"/>
        <v>1275.8931084327</v>
      </c>
      <c r="CG27" s="210">
        <f t="shared" si="23"/>
        <v>1305.5496215656576</v>
      </c>
      <c r="CH27" s="210">
        <f t="shared" si="24"/>
        <v>1335.2061346986154</v>
      </c>
      <c r="CI27" s="210">
        <f t="shared" si="24"/>
        <v>1364.862647831573</v>
      </c>
      <c r="CJ27" s="210">
        <f t="shared" si="24"/>
        <v>1394.5191609645308</v>
      </c>
      <c r="CK27" s="210">
        <f t="shared" si="24"/>
        <v>1424.1756740974884</v>
      </c>
      <c r="CL27" s="210">
        <f t="shared" si="24"/>
        <v>1453.8321872304459</v>
      </c>
      <c r="CM27" s="210">
        <f t="shared" si="24"/>
        <v>1483.4887003634037</v>
      </c>
      <c r="CN27" s="210">
        <f t="shared" si="24"/>
        <v>1513.1452134963615</v>
      </c>
      <c r="CO27" s="210">
        <f t="shared" si="24"/>
        <v>1542.8017266293191</v>
      </c>
      <c r="CP27" s="210">
        <f t="shared" si="24"/>
        <v>1568.8304523433458</v>
      </c>
      <c r="CQ27" s="210">
        <f t="shared" si="24"/>
        <v>1591.2313906384413</v>
      </c>
      <c r="CR27" s="210">
        <f t="shared" si="25"/>
        <v>1613.6323289335369</v>
      </c>
      <c r="CS27" s="210">
        <f t="shared" si="25"/>
        <v>1636.0332672286324</v>
      </c>
      <c r="CT27" s="210">
        <f t="shared" si="25"/>
        <v>1658.434205523728</v>
      </c>
      <c r="CU27" s="210">
        <f t="shared" si="25"/>
        <v>1680.8351438188236</v>
      </c>
      <c r="CV27" s="210">
        <f t="shared" si="25"/>
        <v>1703.2360821139191</v>
      </c>
      <c r="CW27" s="210">
        <f t="shared" si="25"/>
        <v>1725.6370204090147</v>
      </c>
      <c r="CX27" s="210">
        <f t="shared" si="25"/>
        <v>1748.0379587041102</v>
      </c>
      <c r="CY27" s="210">
        <f t="shared" si="25"/>
        <v>1770.4388969992058</v>
      </c>
      <c r="CZ27" s="210">
        <f t="shared" si="25"/>
        <v>1781.6393661467537</v>
      </c>
      <c r="DA27" s="210">
        <f t="shared" si="25"/>
        <v>1781.6393661467537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2475</v>
      </c>
      <c r="C29" s="203">
        <f>Income!C76</f>
        <v>8166.3333333333339</v>
      </c>
      <c r="D29" s="203">
        <f>Income!D76</f>
        <v>17714.285714285714</v>
      </c>
      <c r="E29" s="203">
        <f>Income!E76</f>
        <v>25457.142857142862</v>
      </c>
      <c r="F29" s="210">
        <f t="shared" si="16"/>
        <v>2475</v>
      </c>
      <c r="G29" s="210">
        <f t="shared" si="16"/>
        <v>2475</v>
      </c>
      <c r="H29" s="210">
        <f t="shared" si="16"/>
        <v>2475</v>
      </c>
      <c r="I29" s="210">
        <f t="shared" si="16"/>
        <v>2475</v>
      </c>
      <c r="J29" s="210">
        <f t="shared" si="16"/>
        <v>2475</v>
      </c>
      <c r="K29" s="210">
        <f t="shared" si="16"/>
        <v>2475</v>
      </c>
      <c r="L29" s="210">
        <f t="shared" si="16"/>
        <v>2475</v>
      </c>
      <c r="M29" s="210">
        <f t="shared" si="16"/>
        <v>2475</v>
      </c>
      <c r="N29" s="210">
        <f t="shared" si="16"/>
        <v>2475</v>
      </c>
      <c r="O29" s="210">
        <f t="shared" si="16"/>
        <v>2475</v>
      </c>
      <c r="P29" s="210">
        <f t="shared" si="17"/>
        <v>2475</v>
      </c>
      <c r="Q29" s="210">
        <f t="shared" si="17"/>
        <v>2475</v>
      </c>
      <c r="R29" s="210">
        <f t="shared" si="17"/>
        <v>2475</v>
      </c>
      <c r="S29" s="210">
        <f t="shared" si="17"/>
        <v>2475</v>
      </c>
      <c r="T29" s="210">
        <f t="shared" si="17"/>
        <v>2475</v>
      </c>
      <c r="U29" s="210">
        <f t="shared" si="17"/>
        <v>2475</v>
      </c>
      <c r="V29" s="210">
        <f t="shared" si="17"/>
        <v>2475</v>
      </c>
      <c r="W29" s="210">
        <f t="shared" si="17"/>
        <v>2475</v>
      </c>
      <c r="X29" s="210">
        <f t="shared" si="17"/>
        <v>2475</v>
      </c>
      <c r="Y29" s="210">
        <f t="shared" si="17"/>
        <v>2475</v>
      </c>
      <c r="Z29" s="210">
        <f t="shared" si="18"/>
        <v>2475</v>
      </c>
      <c r="AA29" s="210">
        <f t="shared" si="18"/>
        <v>2475</v>
      </c>
      <c r="AB29" s="210">
        <f t="shared" si="18"/>
        <v>2475</v>
      </c>
      <c r="AC29" s="210">
        <f t="shared" si="18"/>
        <v>2475</v>
      </c>
      <c r="AD29" s="210">
        <f t="shared" si="18"/>
        <v>2475</v>
      </c>
      <c r="AE29" s="210">
        <f t="shared" si="18"/>
        <v>2475</v>
      </c>
      <c r="AF29" s="210">
        <f t="shared" si="18"/>
        <v>2617.2833333333333</v>
      </c>
      <c r="AG29" s="210">
        <f t="shared" si="18"/>
        <v>2759.5666666666666</v>
      </c>
      <c r="AH29" s="210">
        <f t="shared" si="18"/>
        <v>2901.85</v>
      </c>
      <c r="AI29" s="210">
        <f t="shared" si="18"/>
        <v>3044.1333333333332</v>
      </c>
      <c r="AJ29" s="210">
        <f t="shared" si="19"/>
        <v>3186.416666666667</v>
      </c>
      <c r="AK29" s="210">
        <f t="shared" si="19"/>
        <v>3328.7</v>
      </c>
      <c r="AL29" s="210">
        <f t="shared" si="19"/>
        <v>3470.9833333333336</v>
      </c>
      <c r="AM29" s="210">
        <f t="shared" si="19"/>
        <v>3613.2666666666669</v>
      </c>
      <c r="AN29" s="210">
        <f t="shared" si="19"/>
        <v>3755.55</v>
      </c>
      <c r="AO29" s="210">
        <f t="shared" si="19"/>
        <v>3897.8333333333335</v>
      </c>
      <c r="AP29" s="210">
        <f t="shared" si="19"/>
        <v>4040.1166666666668</v>
      </c>
      <c r="AQ29" s="210">
        <f t="shared" si="19"/>
        <v>4182.3999999999996</v>
      </c>
      <c r="AR29" s="210">
        <f t="shared" si="19"/>
        <v>4324.6833333333334</v>
      </c>
      <c r="AS29" s="210">
        <f t="shared" si="19"/>
        <v>4466.9666666666672</v>
      </c>
      <c r="AT29" s="210">
        <f t="shared" si="20"/>
        <v>4609.25</v>
      </c>
      <c r="AU29" s="210">
        <f t="shared" si="20"/>
        <v>4751.5333333333338</v>
      </c>
      <c r="AV29" s="210">
        <f t="shared" si="20"/>
        <v>4893.8166666666666</v>
      </c>
      <c r="AW29" s="210">
        <f t="shared" si="20"/>
        <v>5036.1000000000004</v>
      </c>
      <c r="AX29" s="210">
        <f t="shared" si="20"/>
        <v>5178.3833333333332</v>
      </c>
      <c r="AY29" s="210">
        <f t="shared" si="20"/>
        <v>5320.666666666667</v>
      </c>
      <c r="AZ29" s="210">
        <f t="shared" si="20"/>
        <v>5462.9500000000007</v>
      </c>
      <c r="BA29" s="210">
        <f t="shared" si="20"/>
        <v>5605.2333333333336</v>
      </c>
      <c r="BB29" s="210">
        <f t="shared" si="20"/>
        <v>5747.5166666666673</v>
      </c>
      <c r="BC29" s="210">
        <f t="shared" si="20"/>
        <v>5889.8</v>
      </c>
      <c r="BD29" s="210">
        <f t="shared" si="21"/>
        <v>6032.0833333333339</v>
      </c>
      <c r="BE29" s="210">
        <f t="shared" si="21"/>
        <v>6174.3666666666668</v>
      </c>
      <c r="BF29" s="210">
        <f t="shared" si="21"/>
        <v>6316.6500000000005</v>
      </c>
      <c r="BG29" s="210">
        <f t="shared" si="21"/>
        <v>6458.9333333333334</v>
      </c>
      <c r="BH29" s="210">
        <f t="shared" si="21"/>
        <v>6601.2166666666672</v>
      </c>
      <c r="BI29" s="210">
        <f t="shared" si="21"/>
        <v>6743.5000000000009</v>
      </c>
      <c r="BJ29" s="210">
        <f t="shared" si="21"/>
        <v>6885.7833333333338</v>
      </c>
      <c r="BK29" s="210">
        <f t="shared" si="21"/>
        <v>7028.0666666666675</v>
      </c>
      <c r="BL29" s="210">
        <f t="shared" si="21"/>
        <v>7170.35</v>
      </c>
      <c r="BM29" s="210">
        <f t="shared" si="21"/>
        <v>7312.6333333333332</v>
      </c>
      <c r="BN29" s="210">
        <f t="shared" si="22"/>
        <v>7454.916666666667</v>
      </c>
      <c r="BO29" s="210">
        <f t="shared" si="22"/>
        <v>7597.2000000000007</v>
      </c>
      <c r="BP29" s="210">
        <f t="shared" si="22"/>
        <v>7739.4833333333336</v>
      </c>
      <c r="BQ29" s="210">
        <f t="shared" si="22"/>
        <v>7881.7666666666673</v>
      </c>
      <c r="BR29" s="210">
        <f t="shared" si="22"/>
        <v>8024.0500000000011</v>
      </c>
      <c r="BS29" s="210">
        <f t="shared" si="22"/>
        <v>8166.3333333333339</v>
      </c>
      <c r="BT29" s="210">
        <f t="shared" si="22"/>
        <v>8590.6867724867734</v>
      </c>
      <c r="BU29" s="210">
        <f t="shared" si="22"/>
        <v>9015.0402116402129</v>
      </c>
      <c r="BV29" s="210">
        <f t="shared" si="22"/>
        <v>9439.3936507936505</v>
      </c>
      <c r="BW29" s="210">
        <f t="shared" si="22"/>
        <v>9863.74708994709</v>
      </c>
      <c r="BX29" s="210">
        <f t="shared" si="23"/>
        <v>10288.100529100529</v>
      </c>
      <c r="BY29" s="210">
        <f t="shared" si="23"/>
        <v>10712.453968253969</v>
      </c>
      <c r="BZ29" s="210">
        <f t="shared" si="23"/>
        <v>11136.807407407407</v>
      </c>
      <c r="CA29" s="210">
        <f t="shared" si="23"/>
        <v>11561.160846560848</v>
      </c>
      <c r="CB29" s="210">
        <f t="shared" si="23"/>
        <v>11985.514285714286</v>
      </c>
      <c r="CC29" s="210">
        <f t="shared" si="23"/>
        <v>12409.867724867725</v>
      </c>
      <c r="CD29" s="210">
        <f t="shared" si="23"/>
        <v>12834.221164021164</v>
      </c>
      <c r="CE29" s="210">
        <f t="shared" si="23"/>
        <v>13258.574603174602</v>
      </c>
      <c r="CF29" s="210">
        <f t="shared" si="23"/>
        <v>13682.928042328043</v>
      </c>
      <c r="CG29" s="210">
        <f t="shared" si="23"/>
        <v>14107.281481481481</v>
      </c>
      <c r="CH29" s="210">
        <f t="shared" si="24"/>
        <v>14531.634920634922</v>
      </c>
      <c r="CI29" s="210">
        <f t="shared" si="24"/>
        <v>14955.98835978836</v>
      </c>
      <c r="CJ29" s="210">
        <f t="shared" si="24"/>
        <v>15380.341798941798</v>
      </c>
      <c r="CK29" s="210">
        <f t="shared" si="24"/>
        <v>15804.695238095239</v>
      </c>
      <c r="CL29" s="210">
        <f t="shared" si="24"/>
        <v>16229.048677248677</v>
      </c>
      <c r="CM29" s="210">
        <f t="shared" si="24"/>
        <v>16653.402116402118</v>
      </c>
      <c r="CN29" s="210">
        <f t="shared" si="24"/>
        <v>17077.755555555555</v>
      </c>
      <c r="CO29" s="210">
        <f t="shared" si="24"/>
        <v>17502.108994708993</v>
      </c>
      <c r="CP29" s="210">
        <f t="shared" si="24"/>
        <v>18101.428571428572</v>
      </c>
      <c r="CQ29" s="210">
        <f t="shared" si="24"/>
        <v>18875.714285714286</v>
      </c>
      <c r="CR29" s="210">
        <f t="shared" si="25"/>
        <v>19650</v>
      </c>
      <c r="CS29" s="210">
        <f t="shared" si="25"/>
        <v>20424.285714285717</v>
      </c>
      <c r="CT29" s="210">
        <f t="shared" si="25"/>
        <v>21198.571428571431</v>
      </c>
      <c r="CU29" s="210">
        <f t="shared" si="25"/>
        <v>21972.857142857145</v>
      </c>
      <c r="CV29" s="210">
        <f t="shared" si="25"/>
        <v>22747.142857142862</v>
      </c>
      <c r="CW29" s="210">
        <f t="shared" si="25"/>
        <v>23521.428571428576</v>
      </c>
      <c r="CX29" s="210">
        <f t="shared" si="25"/>
        <v>24295.71428571429</v>
      </c>
      <c r="CY29" s="210">
        <f t="shared" si="25"/>
        <v>25070.000000000007</v>
      </c>
      <c r="CZ29" s="210">
        <f t="shared" si="25"/>
        <v>25457.142857142862</v>
      </c>
      <c r="DA29" s="210">
        <f t="shared" si="25"/>
        <v>25457.142857142862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98.504612527759264</v>
      </c>
      <c r="D30" s="203">
        <f>Income!D77</f>
        <v>69.17381228253457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2.4626153131939814</v>
      </c>
      <c r="AG30" s="210">
        <f t="shared" si="18"/>
        <v>4.9252306263879628</v>
      </c>
      <c r="AH30" s="210">
        <f t="shared" si="18"/>
        <v>7.3878459395819451</v>
      </c>
      <c r="AI30" s="210">
        <f t="shared" si="18"/>
        <v>9.8504612527759257</v>
      </c>
      <c r="AJ30" s="210">
        <f t="shared" si="19"/>
        <v>12.313076565969908</v>
      </c>
      <c r="AK30" s="210">
        <f t="shared" si="19"/>
        <v>14.77569187916389</v>
      </c>
      <c r="AL30" s="210">
        <f t="shared" si="19"/>
        <v>17.238307192357873</v>
      </c>
      <c r="AM30" s="210">
        <f t="shared" si="19"/>
        <v>19.700922505551851</v>
      </c>
      <c r="AN30" s="210">
        <f t="shared" si="19"/>
        <v>22.163537818745834</v>
      </c>
      <c r="AO30" s="210">
        <f t="shared" si="19"/>
        <v>24.626153131939816</v>
      </c>
      <c r="AP30" s="210">
        <f t="shared" si="19"/>
        <v>27.088768445133798</v>
      </c>
      <c r="AQ30" s="210">
        <f t="shared" si="19"/>
        <v>29.551383758327781</v>
      </c>
      <c r="AR30" s="210">
        <f t="shared" si="19"/>
        <v>32.013999071521759</v>
      </c>
      <c r="AS30" s="210">
        <f t="shared" si="19"/>
        <v>34.476614384715745</v>
      </c>
      <c r="AT30" s="210">
        <f t="shared" si="20"/>
        <v>36.939229697909724</v>
      </c>
      <c r="AU30" s="210">
        <f t="shared" si="20"/>
        <v>39.401845011103703</v>
      </c>
      <c r="AV30" s="210">
        <f t="shared" si="20"/>
        <v>41.864460324297688</v>
      </c>
      <c r="AW30" s="210">
        <f t="shared" si="20"/>
        <v>44.327075637491667</v>
      </c>
      <c r="AX30" s="210">
        <f t="shared" si="20"/>
        <v>46.789690950685653</v>
      </c>
      <c r="AY30" s="210">
        <f t="shared" si="20"/>
        <v>49.252306263879632</v>
      </c>
      <c r="AZ30" s="210">
        <f t="shared" si="20"/>
        <v>51.714921577073618</v>
      </c>
      <c r="BA30" s="210">
        <f t="shared" si="20"/>
        <v>54.177536890267596</v>
      </c>
      <c r="BB30" s="210">
        <f t="shared" si="20"/>
        <v>56.640152203461568</v>
      </c>
      <c r="BC30" s="210">
        <f t="shared" si="20"/>
        <v>59.102767516655561</v>
      </c>
      <c r="BD30" s="210">
        <f t="shared" si="21"/>
        <v>61.565382829849547</v>
      </c>
      <c r="BE30" s="210">
        <f t="shared" si="21"/>
        <v>64.027998143043519</v>
      </c>
      <c r="BF30" s="210">
        <f t="shared" si="21"/>
        <v>66.490613456237497</v>
      </c>
      <c r="BG30" s="210">
        <f t="shared" si="21"/>
        <v>68.95322876943149</v>
      </c>
      <c r="BH30" s="210">
        <f t="shared" si="21"/>
        <v>71.415844082625469</v>
      </c>
      <c r="BI30" s="210">
        <f t="shared" si="21"/>
        <v>73.878459395819448</v>
      </c>
      <c r="BJ30" s="210">
        <f t="shared" si="21"/>
        <v>76.341074709013427</v>
      </c>
      <c r="BK30" s="210">
        <f t="shared" si="21"/>
        <v>78.803690022207405</v>
      </c>
      <c r="BL30" s="210">
        <f t="shared" si="21"/>
        <v>81.266305335401398</v>
      </c>
      <c r="BM30" s="210">
        <f t="shared" si="21"/>
        <v>83.728920648595377</v>
      </c>
      <c r="BN30" s="210">
        <f t="shared" si="22"/>
        <v>86.191535961789356</v>
      </c>
      <c r="BO30" s="210">
        <f t="shared" si="22"/>
        <v>88.654151274983334</v>
      </c>
      <c r="BP30" s="210">
        <f t="shared" si="22"/>
        <v>91.116766588177327</v>
      </c>
      <c r="BQ30" s="210">
        <f t="shared" si="22"/>
        <v>93.579381901371306</v>
      </c>
      <c r="BR30" s="210">
        <f t="shared" si="22"/>
        <v>96.041997214565271</v>
      </c>
      <c r="BS30" s="210">
        <f t="shared" si="22"/>
        <v>98.504612527759264</v>
      </c>
      <c r="BT30" s="210">
        <f t="shared" si="22"/>
        <v>97.201021405749273</v>
      </c>
      <c r="BU30" s="210">
        <f t="shared" si="22"/>
        <v>95.897430283739297</v>
      </c>
      <c r="BV30" s="210">
        <f t="shared" si="22"/>
        <v>94.593839161729306</v>
      </c>
      <c r="BW30" s="210">
        <f t="shared" si="22"/>
        <v>93.290248039719316</v>
      </c>
      <c r="BX30" s="210">
        <f t="shared" si="23"/>
        <v>91.986656917709325</v>
      </c>
      <c r="BY30" s="210">
        <f t="shared" si="23"/>
        <v>90.683065795699349</v>
      </c>
      <c r="BZ30" s="210">
        <f t="shared" si="23"/>
        <v>89.379474673689359</v>
      </c>
      <c r="CA30" s="210">
        <f t="shared" si="23"/>
        <v>88.075883551679368</v>
      </c>
      <c r="CB30" s="210">
        <f t="shared" si="23"/>
        <v>86.772292429669392</v>
      </c>
      <c r="CC30" s="210">
        <f t="shared" si="23"/>
        <v>85.468701307659401</v>
      </c>
      <c r="CD30" s="210">
        <f t="shared" si="23"/>
        <v>84.165110185649411</v>
      </c>
      <c r="CE30" s="210">
        <f t="shared" si="23"/>
        <v>82.861519063639435</v>
      </c>
      <c r="CF30" s="210">
        <f t="shared" si="23"/>
        <v>81.557927941629444</v>
      </c>
      <c r="CG30" s="210">
        <f t="shared" si="23"/>
        <v>80.254336819619454</v>
      </c>
      <c r="CH30" s="210">
        <f t="shared" si="24"/>
        <v>78.950745697609463</v>
      </c>
      <c r="CI30" s="210">
        <f t="shared" si="24"/>
        <v>77.647154575599473</v>
      </c>
      <c r="CJ30" s="210">
        <f t="shared" si="24"/>
        <v>76.343563453589496</v>
      </c>
      <c r="CK30" s="210">
        <f t="shared" si="24"/>
        <v>75.039972331579506</v>
      </c>
      <c r="CL30" s="210">
        <f t="shared" si="24"/>
        <v>73.736381209569515</v>
      </c>
      <c r="CM30" s="210">
        <f t="shared" si="24"/>
        <v>72.432790087559539</v>
      </c>
      <c r="CN30" s="210">
        <f t="shared" si="24"/>
        <v>71.129198965549548</v>
      </c>
      <c r="CO30" s="210">
        <f t="shared" si="24"/>
        <v>69.825607843539558</v>
      </c>
      <c r="CP30" s="210">
        <f t="shared" si="24"/>
        <v>65.715121668407846</v>
      </c>
      <c r="CQ30" s="210">
        <f t="shared" si="24"/>
        <v>58.797740440154385</v>
      </c>
      <c r="CR30" s="210">
        <f t="shared" si="25"/>
        <v>51.880359211900924</v>
      </c>
      <c r="CS30" s="210">
        <f t="shared" si="25"/>
        <v>44.96297798364747</v>
      </c>
      <c r="CT30" s="210">
        <f t="shared" si="25"/>
        <v>38.045596755394016</v>
      </c>
      <c r="CU30" s="210">
        <f t="shared" si="25"/>
        <v>31.128215527140554</v>
      </c>
      <c r="CV30" s="210">
        <f t="shared" si="25"/>
        <v>24.2108342988871</v>
      </c>
      <c r="CW30" s="210">
        <f t="shared" si="25"/>
        <v>17.293453070633639</v>
      </c>
      <c r="CX30" s="210">
        <f t="shared" si="25"/>
        <v>10.376071842380185</v>
      </c>
      <c r="CY30" s="210">
        <f t="shared" si="25"/>
        <v>3.4586906141267235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4321.2010398225593</v>
      </c>
      <c r="C31" s="203">
        <f>Income!C78</f>
        <v>2013.3333333333335</v>
      </c>
      <c r="D31" s="203">
        <f>Income!D78</f>
        <v>48457.142857142855</v>
      </c>
      <c r="E31" s="203">
        <f>Income!E78</f>
        <v>0</v>
      </c>
      <c r="F31" s="210">
        <f t="shared" si="16"/>
        <v>4321.2010398225593</v>
      </c>
      <c r="G31" s="210">
        <f t="shared" si="16"/>
        <v>4321.2010398225593</v>
      </c>
      <c r="H31" s="210">
        <f t="shared" si="16"/>
        <v>4321.2010398225593</v>
      </c>
      <c r="I31" s="210">
        <f t="shared" si="16"/>
        <v>4321.2010398225593</v>
      </c>
      <c r="J31" s="210">
        <f t="shared" si="16"/>
        <v>4321.2010398225593</v>
      </c>
      <c r="K31" s="210">
        <f t="shared" si="16"/>
        <v>4321.2010398225593</v>
      </c>
      <c r="L31" s="210">
        <f t="shared" si="16"/>
        <v>4321.2010398225593</v>
      </c>
      <c r="M31" s="210">
        <f t="shared" si="16"/>
        <v>4321.2010398225593</v>
      </c>
      <c r="N31" s="210">
        <f t="shared" si="16"/>
        <v>4321.2010398225593</v>
      </c>
      <c r="O31" s="210">
        <f t="shared" si="16"/>
        <v>4321.2010398225593</v>
      </c>
      <c r="P31" s="210">
        <f t="shared" si="17"/>
        <v>4321.2010398225593</v>
      </c>
      <c r="Q31" s="210">
        <f t="shared" si="17"/>
        <v>4321.2010398225593</v>
      </c>
      <c r="R31" s="210">
        <f t="shared" si="17"/>
        <v>4321.2010398225593</v>
      </c>
      <c r="S31" s="210">
        <f t="shared" si="17"/>
        <v>4321.2010398225593</v>
      </c>
      <c r="T31" s="210">
        <f t="shared" si="17"/>
        <v>4321.2010398225593</v>
      </c>
      <c r="U31" s="210">
        <f t="shared" si="17"/>
        <v>4321.2010398225593</v>
      </c>
      <c r="V31" s="210">
        <f t="shared" si="17"/>
        <v>4321.2010398225593</v>
      </c>
      <c r="W31" s="210">
        <f t="shared" si="17"/>
        <v>4321.2010398225593</v>
      </c>
      <c r="X31" s="210">
        <f t="shared" si="17"/>
        <v>4321.2010398225593</v>
      </c>
      <c r="Y31" s="210">
        <f t="shared" si="17"/>
        <v>4321.2010398225593</v>
      </c>
      <c r="Z31" s="210">
        <f t="shared" si="18"/>
        <v>4321.2010398225593</v>
      </c>
      <c r="AA31" s="210">
        <f t="shared" si="18"/>
        <v>4321.2010398225593</v>
      </c>
      <c r="AB31" s="210">
        <f t="shared" si="18"/>
        <v>4321.2010398225593</v>
      </c>
      <c r="AC31" s="210">
        <f t="shared" si="18"/>
        <v>4321.2010398225593</v>
      </c>
      <c r="AD31" s="210">
        <f t="shared" si="18"/>
        <v>4321.2010398225593</v>
      </c>
      <c r="AE31" s="210">
        <f t="shared" si="18"/>
        <v>4321.2010398225593</v>
      </c>
      <c r="AF31" s="210">
        <f t="shared" si="18"/>
        <v>4263.5043471603285</v>
      </c>
      <c r="AG31" s="210">
        <f t="shared" si="18"/>
        <v>4205.8076544980977</v>
      </c>
      <c r="AH31" s="210">
        <f t="shared" si="18"/>
        <v>4148.1109618358678</v>
      </c>
      <c r="AI31" s="210">
        <f t="shared" si="18"/>
        <v>4090.414269173637</v>
      </c>
      <c r="AJ31" s="210">
        <f t="shared" si="19"/>
        <v>4032.7175765114062</v>
      </c>
      <c r="AK31" s="210">
        <f t="shared" si="19"/>
        <v>3975.0208838491753</v>
      </c>
      <c r="AL31" s="210">
        <f t="shared" si="19"/>
        <v>3917.324191186945</v>
      </c>
      <c r="AM31" s="210">
        <f t="shared" si="19"/>
        <v>3859.6274985247142</v>
      </c>
      <c r="AN31" s="210">
        <f t="shared" si="19"/>
        <v>3801.9308058624838</v>
      </c>
      <c r="AO31" s="210">
        <f t="shared" si="19"/>
        <v>3744.234113200253</v>
      </c>
      <c r="AP31" s="210">
        <f t="shared" si="19"/>
        <v>3686.5374205380222</v>
      </c>
      <c r="AQ31" s="210">
        <f t="shared" si="19"/>
        <v>3628.8407278757913</v>
      </c>
      <c r="AR31" s="210">
        <f t="shared" si="19"/>
        <v>3571.144035213561</v>
      </c>
      <c r="AS31" s="210">
        <f t="shared" si="19"/>
        <v>3513.4473425513302</v>
      </c>
      <c r="AT31" s="210">
        <f t="shared" si="20"/>
        <v>3455.7506498890998</v>
      </c>
      <c r="AU31" s="210">
        <f t="shared" si="20"/>
        <v>3398.053957226869</v>
      </c>
      <c r="AV31" s="210">
        <f t="shared" si="20"/>
        <v>3340.3572645646382</v>
      </c>
      <c r="AW31" s="210">
        <f t="shared" si="20"/>
        <v>3282.6605719024078</v>
      </c>
      <c r="AX31" s="210">
        <f t="shared" si="20"/>
        <v>3224.963879240177</v>
      </c>
      <c r="AY31" s="210">
        <f t="shared" si="20"/>
        <v>3167.2671865779466</v>
      </c>
      <c r="AZ31" s="210">
        <f t="shared" si="20"/>
        <v>3109.5704939157158</v>
      </c>
      <c r="BA31" s="210">
        <f t="shared" si="20"/>
        <v>3051.873801253485</v>
      </c>
      <c r="BB31" s="210">
        <f t="shared" si="20"/>
        <v>2994.1771085912546</v>
      </c>
      <c r="BC31" s="210">
        <f t="shared" si="20"/>
        <v>2936.4804159290238</v>
      </c>
      <c r="BD31" s="210">
        <f t="shared" si="21"/>
        <v>2878.783723266793</v>
      </c>
      <c r="BE31" s="210">
        <f t="shared" si="21"/>
        <v>2821.0870306045626</v>
      </c>
      <c r="BF31" s="210">
        <f t="shared" si="21"/>
        <v>2763.3903379423318</v>
      </c>
      <c r="BG31" s="210">
        <f t="shared" si="21"/>
        <v>2705.693645280101</v>
      </c>
      <c r="BH31" s="210">
        <f t="shared" si="21"/>
        <v>2647.9969526178706</v>
      </c>
      <c r="BI31" s="210">
        <f t="shared" si="21"/>
        <v>2590.3002599556398</v>
      </c>
      <c r="BJ31" s="210">
        <f t="shared" si="21"/>
        <v>2532.6035672934095</v>
      </c>
      <c r="BK31" s="210">
        <f t="shared" si="21"/>
        <v>2474.9068746311787</v>
      </c>
      <c r="BL31" s="210">
        <f t="shared" si="21"/>
        <v>2417.2101819689478</v>
      </c>
      <c r="BM31" s="210">
        <f t="shared" si="21"/>
        <v>2359.5134893067175</v>
      </c>
      <c r="BN31" s="210">
        <f t="shared" si="22"/>
        <v>2301.8167966444867</v>
      </c>
      <c r="BO31" s="210">
        <f t="shared" si="22"/>
        <v>2244.1201039822563</v>
      </c>
      <c r="BP31" s="210">
        <f t="shared" si="22"/>
        <v>2186.4234113200255</v>
      </c>
      <c r="BQ31" s="210">
        <f t="shared" si="22"/>
        <v>2128.7267186577947</v>
      </c>
      <c r="BR31" s="210">
        <f t="shared" si="22"/>
        <v>2071.0300259955643</v>
      </c>
      <c r="BS31" s="210">
        <f t="shared" si="22"/>
        <v>2013.3333333333335</v>
      </c>
      <c r="BT31" s="210">
        <f t="shared" si="22"/>
        <v>4077.5026455026455</v>
      </c>
      <c r="BU31" s="210">
        <f t="shared" si="22"/>
        <v>6141.671957671957</v>
      </c>
      <c r="BV31" s="210">
        <f t="shared" si="22"/>
        <v>8205.8412698412685</v>
      </c>
      <c r="BW31" s="210">
        <f t="shared" si="22"/>
        <v>10270.010582010582</v>
      </c>
      <c r="BX31" s="210">
        <f t="shared" si="23"/>
        <v>12334.179894179893</v>
      </c>
      <c r="BY31" s="210">
        <f t="shared" si="23"/>
        <v>14398.349206349205</v>
      </c>
      <c r="BZ31" s="210">
        <f t="shared" si="23"/>
        <v>16462.518518518518</v>
      </c>
      <c r="CA31" s="210">
        <f t="shared" si="23"/>
        <v>18526.687830687828</v>
      </c>
      <c r="CB31" s="210">
        <f t="shared" si="23"/>
        <v>20590.857142857141</v>
      </c>
      <c r="CC31" s="210">
        <f t="shared" si="23"/>
        <v>22655.026455026451</v>
      </c>
      <c r="CD31" s="210">
        <f t="shared" si="23"/>
        <v>24719.195767195764</v>
      </c>
      <c r="CE31" s="210">
        <f t="shared" si="23"/>
        <v>26783.365079365074</v>
      </c>
      <c r="CF31" s="210">
        <f t="shared" si="23"/>
        <v>28847.534391534391</v>
      </c>
      <c r="CG31" s="210">
        <f t="shared" si="23"/>
        <v>30911.703703703701</v>
      </c>
      <c r="CH31" s="210">
        <f t="shared" si="24"/>
        <v>32975.873015873018</v>
      </c>
      <c r="CI31" s="210">
        <f t="shared" si="24"/>
        <v>35040.042328042327</v>
      </c>
      <c r="CJ31" s="210">
        <f t="shared" si="24"/>
        <v>37104.211640211637</v>
      </c>
      <c r="CK31" s="210">
        <f t="shared" si="24"/>
        <v>39168.380952380954</v>
      </c>
      <c r="CL31" s="210">
        <f t="shared" si="24"/>
        <v>41232.550264550264</v>
      </c>
      <c r="CM31" s="210">
        <f t="shared" si="24"/>
        <v>43296.719576719574</v>
      </c>
      <c r="CN31" s="210">
        <f t="shared" si="24"/>
        <v>45360.888888888883</v>
      </c>
      <c r="CO31" s="210">
        <f t="shared" si="24"/>
        <v>47425.0582010582</v>
      </c>
      <c r="CP31" s="210">
        <f t="shared" si="24"/>
        <v>46034.28571428571</v>
      </c>
      <c r="CQ31" s="210">
        <f t="shared" si="24"/>
        <v>41188.571428571428</v>
      </c>
      <c r="CR31" s="210">
        <f t="shared" si="25"/>
        <v>36342.857142857145</v>
      </c>
      <c r="CS31" s="210">
        <f t="shared" si="25"/>
        <v>31497.142857142855</v>
      </c>
      <c r="CT31" s="210">
        <f t="shared" si="25"/>
        <v>26651.428571428572</v>
      </c>
      <c r="CU31" s="210">
        <f t="shared" si="25"/>
        <v>21805.714285714286</v>
      </c>
      <c r="CV31" s="210">
        <f t="shared" si="25"/>
        <v>16959.999999999996</v>
      </c>
      <c r="CW31" s="210">
        <f t="shared" si="25"/>
        <v>12114.28571428571</v>
      </c>
      <c r="CX31" s="210">
        <f t="shared" si="25"/>
        <v>7268.5714285714275</v>
      </c>
      <c r="CY31" s="210">
        <f t="shared" si="25"/>
        <v>2422.8571428571449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22925.714285714286</v>
      </c>
      <c r="E32" s="203">
        <f>Income!E79</f>
        <v>125485.7142857143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1018.9206349206349</v>
      </c>
      <c r="BU32" s="210">
        <f t="shared" si="22"/>
        <v>2037.8412698412699</v>
      </c>
      <c r="BV32" s="210">
        <f t="shared" si="22"/>
        <v>3056.7619047619046</v>
      </c>
      <c r="BW32" s="210">
        <f t="shared" si="22"/>
        <v>4075.6825396825398</v>
      </c>
      <c r="BX32" s="210">
        <f t="shared" si="23"/>
        <v>5094.6031746031749</v>
      </c>
      <c r="BY32" s="210">
        <f t="shared" si="23"/>
        <v>6113.5238095238092</v>
      </c>
      <c r="BZ32" s="210">
        <f t="shared" si="23"/>
        <v>7132.4444444444443</v>
      </c>
      <c r="CA32" s="210">
        <f t="shared" si="23"/>
        <v>8151.3650793650795</v>
      </c>
      <c r="CB32" s="210">
        <f t="shared" si="23"/>
        <v>9170.2857142857138</v>
      </c>
      <c r="CC32" s="210">
        <f t="shared" si="23"/>
        <v>10189.20634920635</v>
      </c>
      <c r="CD32" s="210">
        <f t="shared" si="23"/>
        <v>11208.126984126984</v>
      </c>
      <c r="CE32" s="210">
        <f t="shared" si="23"/>
        <v>12227.047619047618</v>
      </c>
      <c r="CF32" s="210">
        <f t="shared" si="23"/>
        <v>13245.968253968254</v>
      </c>
      <c r="CG32" s="210">
        <f t="shared" si="23"/>
        <v>14264.888888888889</v>
      </c>
      <c r="CH32" s="210">
        <f t="shared" si="24"/>
        <v>15283.809523809525</v>
      </c>
      <c r="CI32" s="210">
        <f t="shared" si="24"/>
        <v>16302.730158730159</v>
      </c>
      <c r="CJ32" s="210">
        <f t="shared" si="24"/>
        <v>17321.650793650791</v>
      </c>
      <c r="CK32" s="210">
        <f t="shared" si="24"/>
        <v>18340.571428571428</v>
      </c>
      <c r="CL32" s="210">
        <f t="shared" si="24"/>
        <v>19359.492063492064</v>
      </c>
      <c r="CM32" s="210">
        <f t="shared" si="24"/>
        <v>20378.4126984127</v>
      </c>
      <c r="CN32" s="210">
        <f t="shared" si="24"/>
        <v>21397.333333333332</v>
      </c>
      <c r="CO32" s="210">
        <f t="shared" si="24"/>
        <v>22416.253968253968</v>
      </c>
      <c r="CP32" s="210">
        <f t="shared" si="24"/>
        <v>28053.714285714286</v>
      </c>
      <c r="CQ32" s="210">
        <f t="shared" si="24"/>
        <v>38309.71428571429</v>
      </c>
      <c r="CR32" s="210">
        <f t="shared" si="25"/>
        <v>48565.71428571429</v>
      </c>
      <c r="CS32" s="210">
        <f t="shared" si="25"/>
        <v>58821.71428571429</v>
      </c>
      <c r="CT32" s="210">
        <f t="shared" si="25"/>
        <v>69077.71428571429</v>
      </c>
      <c r="CU32" s="210">
        <f t="shared" si="25"/>
        <v>79333.714285714304</v>
      </c>
      <c r="CV32" s="210">
        <f t="shared" si="25"/>
        <v>89589.714285714304</v>
      </c>
      <c r="CW32" s="210">
        <f t="shared" si="25"/>
        <v>99845.714285714304</v>
      </c>
      <c r="CX32" s="210">
        <f t="shared" si="25"/>
        <v>110101.7142857143</v>
      </c>
      <c r="CY32" s="210">
        <f t="shared" si="25"/>
        <v>120357.7142857143</v>
      </c>
      <c r="CZ32" s="210">
        <f t="shared" si="25"/>
        <v>125485.7142857143</v>
      </c>
      <c r="DA32" s="210">
        <f t="shared" si="25"/>
        <v>125485.7142857143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1280</v>
      </c>
      <c r="C34" s="203">
        <f>Income!C82</f>
        <v>933.33333333333337</v>
      </c>
      <c r="D34" s="203">
        <f>Income!D82</f>
        <v>0</v>
      </c>
      <c r="E34" s="203">
        <f>Income!E82</f>
        <v>49542.857142857145</v>
      </c>
      <c r="F34" s="210">
        <f t="shared" si="16"/>
        <v>1280</v>
      </c>
      <c r="G34" s="210">
        <f t="shared" si="16"/>
        <v>1280</v>
      </c>
      <c r="H34" s="210">
        <f t="shared" si="16"/>
        <v>1280</v>
      </c>
      <c r="I34" s="210">
        <f t="shared" si="16"/>
        <v>1280</v>
      </c>
      <c r="J34" s="210">
        <f t="shared" si="16"/>
        <v>1280</v>
      </c>
      <c r="K34" s="210">
        <f t="shared" si="16"/>
        <v>1280</v>
      </c>
      <c r="L34" s="210">
        <f t="shared" si="16"/>
        <v>1280</v>
      </c>
      <c r="M34" s="210">
        <f t="shared" si="16"/>
        <v>1280</v>
      </c>
      <c r="N34" s="210">
        <f t="shared" si="16"/>
        <v>1280</v>
      </c>
      <c r="O34" s="210">
        <f t="shared" si="16"/>
        <v>1280</v>
      </c>
      <c r="P34" s="210">
        <f t="shared" si="17"/>
        <v>1280</v>
      </c>
      <c r="Q34" s="210">
        <f t="shared" si="17"/>
        <v>1280</v>
      </c>
      <c r="R34" s="210">
        <f t="shared" si="17"/>
        <v>1280</v>
      </c>
      <c r="S34" s="210">
        <f t="shared" si="17"/>
        <v>1280</v>
      </c>
      <c r="T34" s="210">
        <f t="shared" si="17"/>
        <v>1280</v>
      </c>
      <c r="U34" s="210">
        <f t="shared" si="17"/>
        <v>1280</v>
      </c>
      <c r="V34" s="210">
        <f t="shared" si="17"/>
        <v>1280</v>
      </c>
      <c r="W34" s="210">
        <f t="shared" si="17"/>
        <v>1280</v>
      </c>
      <c r="X34" s="210">
        <f t="shared" si="17"/>
        <v>1280</v>
      </c>
      <c r="Y34" s="210">
        <f t="shared" si="17"/>
        <v>1280</v>
      </c>
      <c r="Z34" s="210">
        <f t="shared" si="18"/>
        <v>1280</v>
      </c>
      <c r="AA34" s="210">
        <f t="shared" si="18"/>
        <v>1280</v>
      </c>
      <c r="AB34" s="210">
        <f t="shared" si="18"/>
        <v>1280</v>
      </c>
      <c r="AC34" s="210">
        <f t="shared" si="18"/>
        <v>1280</v>
      </c>
      <c r="AD34" s="210">
        <f t="shared" si="18"/>
        <v>1280</v>
      </c>
      <c r="AE34" s="210">
        <f t="shared" si="18"/>
        <v>1280</v>
      </c>
      <c r="AF34" s="210">
        <f t="shared" si="18"/>
        <v>1271.3333333333333</v>
      </c>
      <c r="AG34" s="210">
        <f t="shared" si="18"/>
        <v>1262.6666666666667</v>
      </c>
      <c r="AH34" s="210">
        <f t="shared" si="18"/>
        <v>1254</v>
      </c>
      <c r="AI34" s="210">
        <f t="shared" si="18"/>
        <v>1245.3333333333333</v>
      </c>
      <c r="AJ34" s="210">
        <f t="shared" si="19"/>
        <v>1236.6666666666667</v>
      </c>
      <c r="AK34" s="210">
        <f t="shared" si="19"/>
        <v>1228</v>
      </c>
      <c r="AL34" s="210">
        <f t="shared" si="19"/>
        <v>1219.3333333333333</v>
      </c>
      <c r="AM34" s="210">
        <f t="shared" si="19"/>
        <v>1210.6666666666667</v>
      </c>
      <c r="AN34" s="210">
        <f t="shared" si="19"/>
        <v>1202</v>
      </c>
      <c r="AO34" s="210">
        <f t="shared" si="19"/>
        <v>1193.3333333333333</v>
      </c>
      <c r="AP34" s="210">
        <f t="shared" si="19"/>
        <v>1184.6666666666667</v>
      </c>
      <c r="AQ34" s="210">
        <f t="shared" si="19"/>
        <v>1176</v>
      </c>
      <c r="AR34" s="210">
        <f t="shared" si="19"/>
        <v>1167.3333333333333</v>
      </c>
      <c r="AS34" s="210">
        <f t="shared" si="19"/>
        <v>1158.6666666666667</v>
      </c>
      <c r="AT34" s="210">
        <f t="shared" si="20"/>
        <v>1150</v>
      </c>
      <c r="AU34" s="210">
        <f t="shared" si="20"/>
        <v>1141.3333333333333</v>
      </c>
      <c r="AV34" s="210">
        <f t="shared" si="20"/>
        <v>1132.6666666666667</v>
      </c>
      <c r="AW34" s="210">
        <f t="shared" si="20"/>
        <v>1124</v>
      </c>
      <c r="AX34" s="210">
        <f t="shared" si="20"/>
        <v>1115.3333333333333</v>
      </c>
      <c r="AY34" s="210">
        <f t="shared" si="20"/>
        <v>1106.6666666666667</v>
      </c>
      <c r="AZ34" s="210">
        <f t="shared" si="20"/>
        <v>1098</v>
      </c>
      <c r="BA34" s="210">
        <f t="shared" si="20"/>
        <v>1089.3333333333333</v>
      </c>
      <c r="BB34" s="210">
        <f t="shared" si="20"/>
        <v>1080.6666666666667</v>
      </c>
      <c r="BC34" s="210">
        <f t="shared" si="20"/>
        <v>1072</v>
      </c>
      <c r="BD34" s="210">
        <f t="shared" si="21"/>
        <v>1063.3333333333333</v>
      </c>
      <c r="BE34" s="210">
        <f t="shared" si="21"/>
        <v>1054.6666666666667</v>
      </c>
      <c r="BF34" s="210">
        <f t="shared" si="21"/>
        <v>1046</v>
      </c>
      <c r="BG34" s="210">
        <f t="shared" si="21"/>
        <v>1037.3333333333333</v>
      </c>
      <c r="BH34" s="210">
        <f t="shared" si="21"/>
        <v>1028.6666666666667</v>
      </c>
      <c r="BI34" s="210">
        <f t="shared" si="21"/>
        <v>1020</v>
      </c>
      <c r="BJ34" s="210">
        <f t="shared" si="21"/>
        <v>1011.3333333333334</v>
      </c>
      <c r="BK34" s="210">
        <f t="shared" si="21"/>
        <v>1002.6666666666667</v>
      </c>
      <c r="BL34" s="210">
        <f t="shared" si="21"/>
        <v>994</v>
      </c>
      <c r="BM34" s="210">
        <f t="shared" si="21"/>
        <v>985.33333333333337</v>
      </c>
      <c r="BN34" s="210">
        <f t="shared" si="22"/>
        <v>976.66666666666674</v>
      </c>
      <c r="BO34" s="210">
        <f t="shared" si="22"/>
        <v>968</v>
      </c>
      <c r="BP34" s="210">
        <f t="shared" si="22"/>
        <v>959.33333333333337</v>
      </c>
      <c r="BQ34" s="210">
        <f t="shared" si="22"/>
        <v>950.66666666666674</v>
      </c>
      <c r="BR34" s="210">
        <f t="shared" si="22"/>
        <v>942</v>
      </c>
      <c r="BS34" s="210">
        <f t="shared" si="22"/>
        <v>933.33333333333337</v>
      </c>
      <c r="BT34" s="210">
        <f t="shared" si="22"/>
        <v>891.85185185185185</v>
      </c>
      <c r="BU34" s="210">
        <f t="shared" si="22"/>
        <v>850.37037037037044</v>
      </c>
      <c r="BV34" s="210">
        <f t="shared" si="22"/>
        <v>808.88888888888891</v>
      </c>
      <c r="BW34" s="210">
        <f t="shared" si="22"/>
        <v>767.40740740740739</v>
      </c>
      <c r="BX34" s="210">
        <f t="shared" si="23"/>
        <v>725.92592592592598</v>
      </c>
      <c r="BY34" s="210">
        <f t="shared" si="23"/>
        <v>684.44444444444446</v>
      </c>
      <c r="BZ34" s="210">
        <f t="shared" si="23"/>
        <v>642.96296296296305</v>
      </c>
      <c r="CA34" s="210">
        <f t="shared" si="23"/>
        <v>601.48148148148152</v>
      </c>
      <c r="CB34" s="210">
        <f t="shared" si="23"/>
        <v>560</v>
      </c>
      <c r="CC34" s="210">
        <f t="shared" si="23"/>
        <v>518.51851851851848</v>
      </c>
      <c r="CD34" s="210">
        <f t="shared" si="23"/>
        <v>477.03703703703701</v>
      </c>
      <c r="CE34" s="210">
        <f t="shared" si="23"/>
        <v>435.5555555555556</v>
      </c>
      <c r="CF34" s="210">
        <f t="shared" si="23"/>
        <v>394.07407407407413</v>
      </c>
      <c r="CG34" s="210">
        <f t="shared" si="23"/>
        <v>352.59259259259261</v>
      </c>
      <c r="CH34" s="210">
        <f t="shared" si="24"/>
        <v>311.1111111111112</v>
      </c>
      <c r="CI34" s="210">
        <f t="shared" si="24"/>
        <v>269.62962962962968</v>
      </c>
      <c r="CJ34" s="210">
        <f t="shared" si="24"/>
        <v>228.14814814814815</v>
      </c>
      <c r="CK34" s="210">
        <f t="shared" si="24"/>
        <v>186.66666666666674</v>
      </c>
      <c r="CL34" s="210">
        <f t="shared" si="24"/>
        <v>145.18518518518511</v>
      </c>
      <c r="CM34" s="210">
        <f t="shared" si="24"/>
        <v>103.7037037037037</v>
      </c>
      <c r="CN34" s="210">
        <f t="shared" si="24"/>
        <v>62.222222222222285</v>
      </c>
      <c r="CO34" s="210">
        <f t="shared" si="24"/>
        <v>20.740740740740648</v>
      </c>
      <c r="CP34" s="210">
        <f t="shared" si="24"/>
        <v>2477.1428571428573</v>
      </c>
      <c r="CQ34" s="210">
        <f t="shared" si="24"/>
        <v>7431.4285714285706</v>
      </c>
      <c r="CR34" s="210">
        <f t="shared" si="25"/>
        <v>12385.714285714286</v>
      </c>
      <c r="CS34" s="210">
        <f t="shared" si="25"/>
        <v>17340</v>
      </c>
      <c r="CT34" s="210">
        <f t="shared" si="25"/>
        <v>22294.285714285717</v>
      </c>
      <c r="CU34" s="210">
        <f t="shared" si="25"/>
        <v>27248.571428571431</v>
      </c>
      <c r="CV34" s="210">
        <f t="shared" si="25"/>
        <v>32202.857142857141</v>
      </c>
      <c r="CW34" s="210">
        <f t="shared" si="25"/>
        <v>37157.142857142855</v>
      </c>
      <c r="CX34" s="210">
        <f t="shared" si="25"/>
        <v>42111.428571428572</v>
      </c>
      <c r="CY34" s="210">
        <f t="shared" si="25"/>
        <v>47065.71428571429</v>
      </c>
      <c r="CZ34" s="210">
        <f t="shared" si="25"/>
        <v>49542.857142857145</v>
      </c>
      <c r="DA34" s="210">
        <f t="shared" si="25"/>
        <v>49542.857142857145</v>
      </c>
    </row>
    <row r="35" spans="1:105">
      <c r="A35" s="201" t="str">
        <f>Income!A83</f>
        <v>Food transfer - official</v>
      </c>
      <c r="B35" s="203">
        <f>Income!B83</f>
        <v>2066.4008161399674</v>
      </c>
      <c r="C35" s="203">
        <f>Income!C83</f>
        <v>2107.0126482810269</v>
      </c>
      <c r="D35" s="203">
        <f>Income!D83</f>
        <v>1875.2040370549289</v>
      </c>
      <c r="E35" s="203">
        <f>Income!E83</f>
        <v>328.28942826758424</v>
      </c>
      <c r="F35" s="210">
        <f t="shared" si="16"/>
        <v>2066.4008161399674</v>
      </c>
      <c r="G35" s="210">
        <f t="shared" si="16"/>
        <v>2066.4008161399674</v>
      </c>
      <c r="H35" s="210">
        <f t="shared" si="16"/>
        <v>2066.4008161399674</v>
      </c>
      <c r="I35" s="210">
        <f t="shared" si="16"/>
        <v>2066.4008161399674</v>
      </c>
      <c r="J35" s="210">
        <f t="shared" si="16"/>
        <v>2066.4008161399674</v>
      </c>
      <c r="K35" s="210">
        <f t="shared" si="16"/>
        <v>2066.4008161399674</v>
      </c>
      <c r="L35" s="210">
        <f t="shared" si="16"/>
        <v>2066.4008161399674</v>
      </c>
      <c r="M35" s="210">
        <f t="shared" si="16"/>
        <v>2066.4008161399674</v>
      </c>
      <c r="N35" s="210">
        <f t="shared" si="16"/>
        <v>2066.4008161399674</v>
      </c>
      <c r="O35" s="210">
        <f t="shared" si="16"/>
        <v>2066.4008161399674</v>
      </c>
      <c r="P35" s="210">
        <f t="shared" si="17"/>
        <v>2066.4008161399674</v>
      </c>
      <c r="Q35" s="210">
        <f t="shared" si="17"/>
        <v>2066.4008161399674</v>
      </c>
      <c r="R35" s="210">
        <f t="shared" si="17"/>
        <v>2066.4008161399674</v>
      </c>
      <c r="S35" s="210">
        <f t="shared" si="17"/>
        <v>2066.4008161399674</v>
      </c>
      <c r="T35" s="210">
        <f t="shared" si="17"/>
        <v>2066.4008161399674</v>
      </c>
      <c r="U35" s="210">
        <f t="shared" si="17"/>
        <v>2066.4008161399674</v>
      </c>
      <c r="V35" s="210">
        <f t="shared" si="17"/>
        <v>2066.4008161399674</v>
      </c>
      <c r="W35" s="210">
        <f t="shared" si="17"/>
        <v>2066.4008161399674</v>
      </c>
      <c r="X35" s="210">
        <f t="shared" si="17"/>
        <v>2066.4008161399674</v>
      </c>
      <c r="Y35" s="210">
        <f t="shared" si="17"/>
        <v>2066.4008161399674</v>
      </c>
      <c r="Z35" s="210">
        <f t="shared" si="18"/>
        <v>2066.4008161399674</v>
      </c>
      <c r="AA35" s="210">
        <f t="shared" si="18"/>
        <v>2066.4008161399674</v>
      </c>
      <c r="AB35" s="210">
        <f t="shared" si="18"/>
        <v>2066.4008161399674</v>
      </c>
      <c r="AC35" s="210">
        <f t="shared" si="18"/>
        <v>2066.4008161399674</v>
      </c>
      <c r="AD35" s="210">
        <f t="shared" si="18"/>
        <v>2066.4008161399674</v>
      </c>
      <c r="AE35" s="210">
        <f t="shared" si="18"/>
        <v>2066.4008161399674</v>
      </c>
      <c r="AF35" s="210">
        <f t="shared" si="18"/>
        <v>2067.4161119434939</v>
      </c>
      <c r="AG35" s="210">
        <f t="shared" si="18"/>
        <v>2068.4314077470203</v>
      </c>
      <c r="AH35" s="210">
        <f t="shared" si="18"/>
        <v>2069.4467035505468</v>
      </c>
      <c r="AI35" s="210">
        <f t="shared" si="18"/>
        <v>2070.4619993540732</v>
      </c>
      <c r="AJ35" s="210">
        <f t="shared" si="19"/>
        <v>2071.4772951575997</v>
      </c>
      <c r="AK35" s="210">
        <f t="shared" si="19"/>
        <v>2072.4925909611266</v>
      </c>
      <c r="AL35" s="210">
        <f t="shared" si="19"/>
        <v>2073.507886764653</v>
      </c>
      <c r="AM35" s="210">
        <f t="shared" si="19"/>
        <v>2074.5231825681794</v>
      </c>
      <c r="AN35" s="210">
        <f t="shared" si="19"/>
        <v>2075.5384783717059</v>
      </c>
      <c r="AO35" s="210">
        <f t="shared" si="19"/>
        <v>2076.5537741752323</v>
      </c>
      <c r="AP35" s="210">
        <f t="shared" si="19"/>
        <v>2077.5690699787588</v>
      </c>
      <c r="AQ35" s="210">
        <f t="shared" si="19"/>
        <v>2078.5843657822852</v>
      </c>
      <c r="AR35" s="210">
        <f t="shared" si="19"/>
        <v>2079.5996615858116</v>
      </c>
      <c r="AS35" s="210">
        <f t="shared" si="19"/>
        <v>2080.6149573893381</v>
      </c>
      <c r="AT35" s="210">
        <f t="shared" si="20"/>
        <v>2081.630253192865</v>
      </c>
      <c r="AU35" s="210">
        <f t="shared" si="20"/>
        <v>2082.6455489963914</v>
      </c>
      <c r="AV35" s="210">
        <f t="shared" si="20"/>
        <v>2083.6608447999179</v>
      </c>
      <c r="AW35" s="210">
        <f t="shared" si="20"/>
        <v>2084.6761406034443</v>
      </c>
      <c r="AX35" s="210">
        <f t="shared" si="20"/>
        <v>2085.6914364069708</v>
      </c>
      <c r="AY35" s="210">
        <f t="shared" si="20"/>
        <v>2086.7067322104972</v>
      </c>
      <c r="AZ35" s="210">
        <f t="shared" si="20"/>
        <v>2087.7220280140236</v>
      </c>
      <c r="BA35" s="210">
        <f t="shared" si="20"/>
        <v>2088.7373238175501</v>
      </c>
      <c r="BB35" s="210">
        <f t="shared" si="20"/>
        <v>2089.7526196210765</v>
      </c>
      <c r="BC35" s="210">
        <f t="shared" si="20"/>
        <v>2090.767915424603</v>
      </c>
      <c r="BD35" s="210">
        <f t="shared" si="21"/>
        <v>2091.7832112281294</v>
      </c>
      <c r="BE35" s="210">
        <f t="shared" si="21"/>
        <v>2092.7985070316563</v>
      </c>
      <c r="BF35" s="210">
        <f t="shared" si="21"/>
        <v>2093.8138028351827</v>
      </c>
      <c r="BG35" s="210">
        <f t="shared" si="21"/>
        <v>2094.8290986387092</v>
      </c>
      <c r="BH35" s="210">
        <f t="shared" si="21"/>
        <v>2095.8443944422356</v>
      </c>
      <c r="BI35" s="210">
        <f t="shared" si="21"/>
        <v>2096.8596902457621</v>
      </c>
      <c r="BJ35" s="210">
        <f t="shared" si="21"/>
        <v>2097.8749860492885</v>
      </c>
      <c r="BK35" s="210">
        <f t="shared" si="21"/>
        <v>2098.890281852815</v>
      </c>
      <c r="BL35" s="210">
        <f t="shared" si="21"/>
        <v>2099.9055776563414</v>
      </c>
      <c r="BM35" s="210">
        <f t="shared" si="21"/>
        <v>2100.9208734598678</v>
      </c>
      <c r="BN35" s="210">
        <f t="shared" si="22"/>
        <v>2101.9361692633947</v>
      </c>
      <c r="BO35" s="210">
        <f t="shared" si="22"/>
        <v>2102.9514650669212</v>
      </c>
      <c r="BP35" s="210">
        <f t="shared" si="22"/>
        <v>2103.9667608704476</v>
      </c>
      <c r="BQ35" s="210">
        <f t="shared" si="22"/>
        <v>2104.9820566739741</v>
      </c>
      <c r="BR35" s="210">
        <f t="shared" si="22"/>
        <v>2105.9973524775005</v>
      </c>
      <c r="BS35" s="210">
        <f t="shared" si="22"/>
        <v>2107.0126482810269</v>
      </c>
      <c r="BT35" s="210">
        <f t="shared" si="22"/>
        <v>2096.7100433376449</v>
      </c>
      <c r="BU35" s="210">
        <f t="shared" si="22"/>
        <v>2086.4074383942625</v>
      </c>
      <c r="BV35" s="210">
        <f t="shared" si="22"/>
        <v>2076.1048334508805</v>
      </c>
      <c r="BW35" s="210">
        <f t="shared" si="22"/>
        <v>2065.8022285074985</v>
      </c>
      <c r="BX35" s="210">
        <f t="shared" si="23"/>
        <v>2055.4996235641161</v>
      </c>
      <c r="BY35" s="210">
        <f t="shared" si="23"/>
        <v>2045.1970186207341</v>
      </c>
      <c r="BZ35" s="210">
        <f t="shared" si="23"/>
        <v>2034.8944136773521</v>
      </c>
      <c r="CA35" s="210">
        <f t="shared" si="23"/>
        <v>2024.5918087339699</v>
      </c>
      <c r="CB35" s="210">
        <f t="shared" si="23"/>
        <v>2014.2892037905876</v>
      </c>
      <c r="CC35" s="210">
        <f t="shared" si="23"/>
        <v>2003.9865988472056</v>
      </c>
      <c r="CD35" s="210">
        <f t="shared" si="23"/>
        <v>1993.6839939038234</v>
      </c>
      <c r="CE35" s="210">
        <f t="shared" si="23"/>
        <v>1983.3813889604414</v>
      </c>
      <c r="CF35" s="210">
        <f t="shared" si="23"/>
        <v>1973.0787840170592</v>
      </c>
      <c r="CG35" s="210">
        <f t="shared" si="23"/>
        <v>1962.776179073677</v>
      </c>
      <c r="CH35" s="210">
        <f t="shared" si="24"/>
        <v>1952.473574130295</v>
      </c>
      <c r="CI35" s="210">
        <f t="shared" si="24"/>
        <v>1942.1709691869128</v>
      </c>
      <c r="CJ35" s="210">
        <f t="shared" si="24"/>
        <v>1931.8683642435306</v>
      </c>
      <c r="CK35" s="210">
        <f t="shared" si="24"/>
        <v>1921.5657593001486</v>
      </c>
      <c r="CL35" s="210">
        <f t="shared" si="24"/>
        <v>1911.2631543567663</v>
      </c>
      <c r="CM35" s="210">
        <f t="shared" si="24"/>
        <v>1900.9605494133843</v>
      </c>
      <c r="CN35" s="210">
        <f t="shared" si="24"/>
        <v>1890.6579444700021</v>
      </c>
      <c r="CO35" s="210">
        <f t="shared" si="24"/>
        <v>1880.3553395266199</v>
      </c>
      <c r="CP35" s="210">
        <f t="shared" si="24"/>
        <v>1797.8583066155616</v>
      </c>
      <c r="CQ35" s="210">
        <f t="shared" si="24"/>
        <v>1643.1668457368273</v>
      </c>
      <c r="CR35" s="210">
        <f t="shared" si="25"/>
        <v>1488.4753848580926</v>
      </c>
      <c r="CS35" s="210">
        <f t="shared" si="25"/>
        <v>1333.7839239793584</v>
      </c>
      <c r="CT35" s="210">
        <f t="shared" si="25"/>
        <v>1179.0924631006237</v>
      </c>
      <c r="CU35" s="210">
        <f t="shared" si="25"/>
        <v>1024.4010022218893</v>
      </c>
      <c r="CV35" s="210">
        <f t="shared" si="25"/>
        <v>869.70954134315502</v>
      </c>
      <c r="CW35" s="210">
        <f t="shared" si="25"/>
        <v>715.01808046442056</v>
      </c>
      <c r="CX35" s="210">
        <f t="shared" si="25"/>
        <v>560.32661958568588</v>
      </c>
      <c r="CY35" s="210">
        <f t="shared" si="25"/>
        <v>405.63515870695142</v>
      </c>
      <c r="CZ35" s="210">
        <f t="shared" si="25"/>
        <v>328.28942826758424</v>
      </c>
      <c r="DA35" s="210">
        <f t="shared" si="25"/>
        <v>328.28942826758424</v>
      </c>
    </row>
    <row r="36" spans="1:105">
      <c r="A36" s="201" t="str">
        <f>Income!A85</f>
        <v>Cash transfer - official</v>
      </c>
      <c r="B36" s="203">
        <f>Income!B85</f>
        <v>19168</v>
      </c>
      <c r="C36" s="203">
        <f>Income!C85</f>
        <v>25414</v>
      </c>
      <c r="D36" s="203">
        <f>Income!D85</f>
        <v>7593.142857142856</v>
      </c>
      <c r="E36" s="203">
        <f>Income!E85</f>
        <v>9154.2857142857138</v>
      </c>
      <c r="F36" s="210">
        <f t="shared" si="16"/>
        <v>19168</v>
      </c>
      <c r="G36" s="210">
        <f t="shared" si="16"/>
        <v>19168</v>
      </c>
      <c r="H36" s="210">
        <f t="shared" si="16"/>
        <v>19168</v>
      </c>
      <c r="I36" s="210">
        <f t="shared" si="16"/>
        <v>19168</v>
      </c>
      <c r="J36" s="210">
        <f t="shared" si="16"/>
        <v>19168</v>
      </c>
      <c r="K36" s="210">
        <f t="shared" si="16"/>
        <v>19168</v>
      </c>
      <c r="L36" s="210">
        <f t="shared" si="16"/>
        <v>19168</v>
      </c>
      <c r="M36" s="210">
        <f t="shared" si="16"/>
        <v>19168</v>
      </c>
      <c r="N36" s="210">
        <f t="shared" si="16"/>
        <v>19168</v>
      </c>
      <c r="O36" s="210">
        <f t="shared" si="16"/>
        <v>19168</v>
      </c>
      <c r="P36" s="210">
        <f t="shared" si="16"/>
        <v>19168</v>
      </c>
      <c r="Q36" s="210">
        <f t="shared" si="16"/>
        <v>19168</v>
      </c>
      <c r="R36" s="210">
        <f t="shared" si="16"/>
        <v>19168</v>
      </c>
      <c r="S36" s="210">
        <f t="shared" si="16"/>
        <v>19168</v>
      </c>
      <c r="T36" s="210">
        <f t="shared" si="16"/>
        <v>19168</v>
      </c>
      <c r="U36" s="210">
        <f t="shared" si="16"/>
        <v>19168</v>
      </c>
      <c r="V36" s="210">
        <f t="shared" si="17"/>
        <v>19168</v>
      </c>
      <c r="W36" s="210">
        <f t="shared" si="17"/>
        <v>19168</v>
      </c>
      <c r="X36" s="210">
        <f t="shared" si="17"/>
        <v>19168</v>
      </c>
      <c r="Y36" s="210">
        <f t="shared" si="17"/>
        <v>19168</v>
      </c>
      <c r="Z36" s="210">
        <f t="shared" si="17"/>
        <v>19168</v>
      </c>
      <c r="AA36" s="210">
        <f t="shared" si="17"/>
        <v>19168</v>
      </c>
      <c r="AB36" s="210">
        <f t="shared" si="17"/>
        <v>19168</v>
      </c>
      <c r="AC36" s="210">
        <f t="shared" si="17"/>
        <v>19168</v>
      </c>
      <c r="AD36" s="210">
        <f t="shared" si="17"/>
        <v>19168</v>
      </c>
      <c r="AE36" s="210">
        <f t="shared" si="17"/>
        <v>19168</v>
      </c>
      <c r="AF36" s="210">
        <f t="shared" si="18"/>
        <v>19324.150000000001</v>
      </c>
      <c r="AG36" s="210">
        <f t="shared" si="18"/>
        <v>19480.3</v>
      </c>
      <c r="AH36" s="210">
        <f t="shared" si="18"/>
        <v>19636.45</v>
      </c>
      <c r="AI36" s="210">
        <f t="shared" si="18"/>
        <v>19792.599999999999</v>
      </c>
      <c r="AJ36" s="210">
        <f t="shared" si="18"/>
        <v>19948.75</v>
      </c>
      <c r="AK36" s="210">
        <f t="shared" si="18"/>
        <v>20104.900000000001</v>
      </c>
      <c r="AL36" s="210">
        <f t="shared" si="18"/>
        <v>20261.05</v>
      </c>
      <c r="AM36" s="210">
        <f t="shared" si="18"/>
        <v>20417.2</v>
      </c>
      <c r="AN36" s="210">
        <f t="shared" si="18"/>
        <v>20573.349999999999</v>
      </c>
      <c r="AO36" s="210">
        <f t="shared" si="18"/>
        <v>20729.5</v>
      </c>
      <c r="AP36" s="210">
        <f t="shared" si="19"/>
        <v>20885.650000000001</v>
      </c>
      <c r="AQ36" s="210">
        <f t="shared" si="19"/>
        <v>21041.8</v>
      </c>
      <c r="AR36" s="210">
        <f t="shared" si="19"/>
        <v>21197.95</v>
      </c>
      <c r="AS36" s="210">
        <f t="shared" si="19"/>
        <v>21354.1</v>
      </c>
      <c r="AT36" s="210">
        <f t="shared" si="19"/>
        <v>21510.25</v>
      </c>
      <c r="AU36" s="210">
        <f t="shared" si="19"/>
        <v>21666.400000000001</v>
      </c>
      <c r="AV36" s="210">
        <f t="shared" si="19"/>
        <v>21822.55</v>
      </c>
      <c r="AW36" s="210">
        <f t="shared" si="19"/>
        <v>21978.7</v>
      </c>
      <c r="AX36" s="210">
        <f t="shared" si="19"/>
        <v>22134.85</v>
      </c>
      <c r="AY36" s="210">
        <f t="shared" si="19"/>
        <v>22291</v>
      </c>
      <c r="AZ36" s="210">
        <f t="shared" si="20"/>
        <v>22447.15</v>
      </c>
      <c r="BA36" s="210">
        <f t="shared" si="20"/>
        <v>22603.3</v>
      </c>
      <c r="BB36" s="210">
        <f t="shared" si="20"/>
        <v>22759.45</v>
      </c>
      <c r="BC36" s="210">
        <f t="shared" si="20"/>
        <v>22915.599999999999</v>
      </c>
      <c r="BD36" s="210">
        <f t="shared" si="20"/>
        <v>23071.75</v>
      </c>
      <c r="BE36" s="210">
        <f t="shared" si="20"/>
        <v>23227.9</v>
      </c>
      <c r="BF36" s="210">
        <f t="shared" si="20"/>
        <v>23384.05</v>
      </c>
      <c r="BG36" s="210">
        <f t="shared" si="20"/>
        <v>23540.2</v>
      </c>
      <c r="BH36" s="210">
        <f t="shared" si="20"/>
        <v>23696.35</v>
      </c>
      <c r="BI36" s="210">
        <f t="shared" si="20"/>
        <v>23852.5</v>
      </c>
      <c r="BJ36" s="210">
        <f t="shared" si="21"/>
        <v>24008.65</v>
      </c>
      <c r="BK36" s="210">
        <f t="shared" si="21"/>
        <v>24164.799999999999</v>
      </c>
      <c r="BL36" s="210">
        <f t="shared" si="21"/>
        <v>24320.95</v>
      </c>
      <c r="BM36" s="210">
        <f t="shared" si="21"/>
        <v>24477.1</v>
      </c>
      <c r="BN36" s="210">
        <f t="shared" si="21"/>
        <v>24633.25</v>
      </c>
      <c r="BO36" s="210">
        <f t="shared" si="21"/>
        <v>24789.4</v>
      </c>
      <c r="BP36" s="210">
        <f t="shared" si="21"/>
        <v>24945.55</v>
      </c>
      <c r="BQ36" s="210">
        <f t="shared" si="21"/>
        <v>25101.7</v>
      </c>
      <c r="BR36" s="210">
        <f t="shared" si="21"/>
        <v>25257.85</v>
      </c>
      <c r="BS36" s="210">
        <f t="shared" si="21"/>
        <v>25414</v>
      </c>
      <c r="BT36" s="210">
        <f t="shared" si="22"/>
        <v>24621.961904761905</v>
      </c>
      <c r="BU36" s="210">
        <f t="shared" si="22"/>
        <v>23829.923809523811</v>
      </c>
      <c r="BV36" s="210">
        <f t="shared" si="22"/>
        <v>23037.885714285716</v>
      </c>
      <c r="BW36" s="210">
        <f t="shared" si="22"/>
        <v>22245.847619047618</v>
      </c>
      <c r="BX36" s="210">
        <f t="shared" si="22"/>
        <v>21453.809523809523</v>
      </c>
      <c r="BY36" s="210">
        <f t="shared" si="22"/>
        <v>20661.771428571428</v>
      </c>
      <c r="BZ36" s="210">
        <f t="shared" si="22"/>
        <v>19869.733333333334</v>
      </c>
      <c r="CA36" s="210">
        <f t="shared" si="22"/>
        <v>19077.695238095235</v>
      </c>
      <c r="CB36" s="210">
        <f t="shared" si="22"/>
        <v>18285.657142857141</v>
      </c>
      <c r="CC36" s="210">
        <f t="shared" si="22"/>
        <v>17493.619047619046</v>
      </c>
      <c r="CD36" s="210">
        <f t="shared" si="23"/>
        <v>16701.580952380951</v>
      </c>
      <c r="CE36" s="210">
        <f t="shared" si="23"/>
        <v>15909.542857142857</v>
      </c>
      <c r="CF36" s="210">
        <f t="shared" si="23"/>
        <v>15117.50476190476</v>
      </c>
      <c r="CG36" s="210">
        <f t="shared" si="23"/>
        <v>14325.466666666665</v>
      </c>
      <c r="CH36" s="210">
        <f t="shared" si="23"/>
        <v>13533.428571428571</v>
      </c>
      <c r="CI36" s="210">
        <f t="shared" si="23"/>
        <v>12741.390476190474</v>
      </c>
      <c r="CJ36" s="210">
        <f t="shared" si="23"/>
        <v>11949.352380952379</v>
      </c>
      <c r="CK36" s="210">
        <f t="shared" si="23"/>
        <v>11157.314285714283</v>
      </c>
      <c r="CL36" s="210">
        <f t="shared" si="23"/>
        <v>10365.27619047619</v>
      </c>
      <c r="CM36" s="210">
        <f t="shared" si="23"/>
        <v>9573.2380952380936</v>
      </c>
      <c r="CN36" s="210">
        <f t="shared" si="24"/>
        <v>8781.1999999999971</v>
      </c>
      <c r="CO36" s="210">
        <f t="shared" si="24"/>
        <v>7989.1619047619024</v>
      </c>
      <c r="CP36" s="210">
        <f t="shared" si="24"/>
        <v>7671.1999999999989</v>
      </c>
      <c r="CQ36" s="210">
        <f t="shared" si="24"/>
        <v>7827.3142857142848</v>
      </c>
      <c r="CR36" s="210">
        <f t="shared" si="24"/>
        <v>7983.4285714285706</v>
      </c>
      <c r="CS36" s="210">
        <f t="shared" si="24"/>
        <v>8139.5428571428565</v>
      </c>
      <c r="CT36" s="210">
        <f t="shared" si="24"/>
        <v>8295.6571428571424</v>
      </c>
      <c r="CU36" s="210">
        <f t="shared" si="24"/>
        <v>8451.7714285714283</v>
      </c>
      <c r="CV36" s="210">
        <f t="shared" si="24"/>
        <v>8607.8857142857141</v>
      </c>
      <c r="CW36" s="210">
        <f t="shared" si="24"/>
        <v>8764</v>
      </c>
      <c r="CX36" s="210">
        <f t="shared" si="25"/>
        <v>8920.1142857142859</v>
      </c>
      <c r="CY36" s="210">
        <f t="shared" si="25"/>
        <v>9076.2285714285717</v>
      </c>
      <c r="CZ36" s="210">
        <f t="shared" si="25"/>
        <v>9154.2857142857138</v>
      </c>
      <c r="DA36" s="210">
        <f t="shared" si="25"/>
        <v>9154.2857142857138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283.33333333333331</v>
      </c>
      <c r="D37" s="203">
        <f>Income!D86</f>
        <v>5085.7142857142853</v>
      </c>
      <c r="E37" s="203">
        <f>Income!E86</f>
        <v>18651.428571428572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7.083333333333333</v>
      </c>
      <c r="AG37" s="210">
        <f t="shared" si="18"/>
        <v>14.166666666666666</v>
      </c>
      <c r="AH37" s="210">
        <f t="shared" si="18"/>
        <v>21.25</v>
      </c>
      <c r="AI37" s="210">
        <f t="shared" si="18"/>
        <v>28.333333333333332</v>
      </c>
      <c r="AJ37" s="210">
        <f t="shared" si="19"/>
        <v>35.416666666666664</v>
      </c>
      <c r="AK37" s="210">
        <f t="shared" si="19"/>
        <v>42.5</v>
      </c>
      <c r="AL37" s="210">
        <f t="shared" si="19"/>
        <v>49.583333333333329</v>
      </c>
      <c r="AM37" s="210">
        <f t="shared" si="19"/>
        <v>56.666666666666664</v>
      </c>
      <c r="AN37" s="210">
        <f t="shared" si="19"/>
        <v>63.75</v>
      </c>
      <c r="AO37" s="210">
        <f t="shared" si="19"/>
        <v>70.833333333333329</v>
      </c>
      <c r="AP37" s="210">
        <f t="shared" si="19"/>
        <v>77.916666666666657</v>
      </c>
      <c r="AQ37" s="210">
        <f t="shared" si="19"/>
        <v>85</v>
      </c>
      <c r="AR37" s="210">
        <f t="shared" si="19"/>
        <v>92.083333333333329</v>
      </c>
      <c r="AS37" s="210">
        <f t="shared" si="19"/>
        <v>99.166666666666657</v>
      </c>
      <c r="AT37" s="210">
        <f t="shared" si="20"/>
        <v>106.25</v>
      </c>
      <c r="AU37" s="210">
        <f t="shared" si="20"/>
        <v>113.33333333333333</v>
      </c>
      <c r="AV37" s="210">
        <f t="shared" si="20"/>
        <v>120.41666666666666</v>
      </c>
      <c r="AW37" s="210">
        <f t="shared" si="20"/>
        <v>127.5</v>
      </c>
      <c r="AX37" s="210">
        <f t="shared" si="20"/>
        <v>134.58333333333331</v>
      </c>
      <c r="AY37" s="210">
        <f t="shared" si="20"/>
        <v>141.66666666666666</v>
      </c>
      <c r="AZ37" s="210">
        <f t="shared" si="20"/>
        <v>148.75</v>
      </c>
      <c r="BA37" s="210">
        <f t="shared" si="20"/>
        <v>155.83333333333331</v>
      </c>
      <c r="BB37" s="210">
        <f t="shared" si="20"/>
        <v>162.91666666666666</v>
      </c>
      <c r="BC37" s="210">
        <f t="shared" si="20"/>
        <v>170</v>
      </c>
      <c r="BD37" s="210">
        <f t="shared" si="21"/>
        <v>177.08333333333331</v>
      </c>
      <c r="BE37" s="210">
        <f t="shared" si="21"/>
        <v>184.16666666666666</v>
      </c>
      <c r="BF37" s="210">
        <f t="shared" si="21"/>
        <v>191.24999999999997</v>
      </c>
      <c r="BG37" s="210">
        <f t="shared" si="21"/>
        <v>198.33333333333331</v>
      </c>
      <c r="BH37" s="210">
        <f t="shared" si="21"/>
        <v>205.41666666666666</v>
      </c>
      <c r="BI37" s="210">
        <f t="shared" si="21"/>
        <v>212.5</v>
      </c>
      <c r="BJ37" s="210">
        <f t="shared" si="21"/>
        <v>219.58333333333331</v>
      </c>
      <c r="BK37" s="210">
        <f t="shared" si="21"/>
        <v>226.66666666666666</v>
      </c>
      <c r="BL37" s="210">
        <f t="shared" si="21"/>
        <v>233.75</v>
      </c>
      <c r="BM37" s="210">
        <f t="shared" si="21"/>
        <v>240.83333333333331</v>
      </c>
      <c r="BN37" s="210">
        <f t="shared" si="22"/>
        <v>247.91666666666666</v>
      </c>
      <c r="BO37" s="210">
        <f t="shared" si="22"/>
        <v>255</v>
      </c>
      <c r="BP37" s="210">
        <f t="shared" si="22"/>
        <v>262.08333333333331</v>
      </c>
      <c r="BQ37" s="210">
        <f t="shared" si="22"/>
        <v>269.16666666666663</v>
      </c>
      <c r="BR37" s="210">
        <f t="shared" si="22"/>
        <v>276.25</v>
      </c>
      <c r="BS37" s="210">
        <f t="shared" si="22"/>
        <v>283.33333333333331</v>
      </c>
      <c r="BT37" s="210">
        <f t="shared" si="22"/>
        <v>496.77248677248679</v>
      </c>
      <c r="BU37" s="210">
        <f t="shared" si="22"/>
        <v>710.2116402116402</v>
      </c>
      <c r="BV37" s="210">
        <f t="shared" si="22"/>
        <v>923.65079365079373</v>
      </c>
      <c r="BW37" s="210">
        <f t="shared" si="22"/>
        <v>1137.0899470899471</v>
      </c>
      <c r="BX37" s="210">
        <f t="shared" si="23"/>
        <v>1350.5291005291006</v>
      </c>
      <c r="BY37" s="210">
        <f t="shared" si="23"/>
        <v>1563.968253968254</v>
      </c>
      <c r="BZ37" s="210">
        <f t="shared" si="23"/>
        <v>1777.4074074074072</v>
      </c>
      <c r="CA37" s="210">
        <f t="shared" si="23"/>
        <v>1990.8465608465608</v>
      </c>
      <c r="CB37" s="210">
        <f t="shared" si="23"/>
        <v>2204.2857142857142</v>
      </c>
      <c r="CC37" s="210">
        <f t="shared" si="23"/>
        <v>2417.7248677248681</v>
      </c>
      <c r="CD37" s="210">
        <f t="shared" si="23"/>
        <v>2631.1640211640211</v>
      </c>
      <c r="CE37" s="210">
        <f t="shared" si="23"/>
        <v>2844.6031746031749</v>
      </c>
      <c r="CF37" s="210">
        <f t="shared" si="23"/>
        <v>3058.0423280423283</v>
      </c>
      <c r="CG37" s="210">
        <f t="shared" si="23"/>
        <v>3271.4814814814813</v>
      </c>
      <c r="CH37" s="210">
        <f t="shared" si="24"/>
        <v>3484.9206349206352</v>
      </c>
      <c r="CI37" s="210">
        <f t="shared" si="24"/>
        <v>3698.3597883597886</v>
      </c>
      <c r="CJ37" s="210">
        <f t="shared" si="24"/>
        <v>3911.7989417989415</v>
      </c>
      <c r="CK37" s="210">
        <f t="shared" si="24"/>
        <v>4125.2380952380954</v>
      </c>
      <c r="CL37" s="210">
        <f t="shared" si="24"/>
        <v>4338.6772486772488</v>
      </c>
      <c r="CM37" s="210">
        <f t="shared" si="24"/>
        <v>4552.1164021164022</v>
      </c>
      <c r="CN37" s="210">
        <f t="shared" si="24"/>
        <v>4765.5555555555557</v>
      </c>
      <c r="CO37" s="210">
        <f t="shared" si="24"/>
        <v>4978.9947089947082</v>
      </c>
      <c r="CP37" s="210">
        <f t="shared" si="24"/>
        <v>5764</v>
      </c>
      <c r="CQ37" s="210">
        <f t="shared" si="24"/>
        <v>7120.5714285714275</v>
      </c>
      <c r="CR37" s="210">
        <f t="shared" si="25"/>
        <v>8477.1428571428569</v>
      </c>
      <c r="CS37" s="210">
        <f t="shared" si="25"/>
        <v>9833.7142857142862</v>
      </c>
      <c r="CT37" s="210">
        <f t="shared" si="25"/>
        <v>11190.285714285714</v>
      </c>
      <c r="CU37" s="210">
        <f t="shared" si="25"/>
        <v>12546.857142857143</v>
      </c>
      <c r="CV37" s="210">
        <f t="shared" si="25"/>
        <v>13903.428571428572</v>
      </c>
      <c r="CW37" s="210">
        <f t="shared" si="25"/>
        <v>15260</v>
      </c>
      <c r="CX37" s="210">
        <f t="shared" si="25"/>
        <v>16616.571428571428</v>
      </c>
      <c r="CY37" s="210">
        <f t="shared" si="25"/>
        <v>17973.142857142859</v>
      </c>
      <c r="CZ37" s="210">
        <f t="shared" si="25"/>
        <v>18651.428571428572</v>
      </c>
      <c r="DA37" s="210">
        <f t="shared" si="25"/>
        <v>18651.428571428572</v>
      </c>
    </row>
    <row r="38" spans="1:105">
      <c r="A38" s="201" t="str">
        <f>Income!A88</f>
        <v>TOTAL</v>
      </c>
      <c r="B38" s="203">
        <f>Income!B88</f>
        <v>35231.071703929134</v>
      </c>
      <c r="C38" s="203">
        <f>Income!C88</f>
        <v>51976.264117000741</v>
      </c>
      <c r="D38" s="203">
        <f>Income!D88</f>
        <v>117406.32837469099</v>
      </c>
      <c r="E38" s="203">
        <f>Income!E88</f>
        <v>249858.5594646704</v>
      </c>
      <c r="F38" s="204">
        <f t="shared" ref="F38:AK38" si="26">SUM(F25:F37)</f>
        <v>31151.071703929138</v>
      </c>
      <c r="G38" s="204">
        <f t="shared" si="26"/>
        <v>31151.071703929138</v>
      </c>
      <c r="H38" s="204">
        <f t="shared" si="26"/>
        <v>31151.071703929138</v>
      </c>
      <c r="I38" s="204">
        <f t="shared" si="26"/>
        <v>31151.071703929138</v>
      </c>
      <c r="J38" s="204">
        <f t="shared" si="26"/>
        <v>31151.071703929138</v>
      </c>
      <c r="K38" s="204">
        <f t="shared" si="26"/>
        <v>31151.071703929138</v>
      </c>
      <c r="L38" s="204">
        <f t="shared" si="26"/>
        <v>31151.071703929138</v>
      </c>
      <c r="M38" s="204">
        <f t="shared" si="26"/>
        <v>31151.071703929138</v>
      </c>
      <c r="N38" s="204">
        <f t="shared" si="26"/>
        <v>31151.071703929138</v>
      </c>
      <c r="O38" s="204">
        <f t="shared" si="26"/>
        <v>31151.071703929138</v>
      </c>
      <c r="P38" s="204">
        <f t="shared" si="26"/>
        <v>31151.071703929138</v>
      </c>
      <c r="Q38" s="204">
        <f t="shared" si="26"/>
        <v>31151.071703929138</v>
      </c>
      <c r="R38" s="204">
        <f t="shared" si="26"/>
        <v>31151.071703929138</v>
      </c>
      <c r="S38" s="204">
        <f t="shared" si="26"/>
        <v>31151.071703929138</v>
      </c>
      <c r="T38" s="204">
        <f t="shared" si="26"/>
        <v>31151.071703929138</v>
      </c>
      <c r="U38" s="204">
        <f t="shared" si="26"/>
        <v>31151.071703929138</v>
      </c>
      <c r="V38" s="204">
        <f t="shared" si="26"/>
        <v>31151.071703929138</v>
      </c>
      <c r="W38" s="204">
        <f t="shared" si="26"/>
        <v>31151.071703929138</v>
      </c>
      <c r="X38" s="204">
        <f t="shared" si="26"/>
        <v>31151.071703929138</v>
      </c>
      <c r="Y38" s="204">
        <f t="shared" si="26"/>
        <v>31151.071703929138</v>
      </c>
      <c r="Z38" s="204">
        <f t="shared" si="26"/>
        <v>31151.071703929138</v>
      </c>
      <c r="AA38" s="204">
        <f t="shared" si="26"/>
        <v>31151.071703929138</v>
      </c>
      <c r="AB38" s="204">
        <f t="shared" si="26"/>
        <v>31151.071703929138</v>
      </c>
      <c r="AC38" s="204">
        <f t="shared" si="26"/>
        <v>31151.071703929138</v>
      </c>
      <c r="AD38" s="204">
        <f t="shared" si="26"/>
        <v>31151.071703929138</v>
      </c>
      <c r="AE38" s="204">
        <f t="shared" si="26"/>
        <v>31151.071703929138</v>
      </c>
      <c r="AF38" s="204">
        <f t="shared" si="26"/>
        <v>31468.22651425593</v>
      </c>
      <c r="AG38" s="204">
        <f t="shared" si="26"/>
        <v>31785.381324582719</v>
      </c>
      <c r="AH38" s="204">
        <f t="shared" si="26"/>
        <v>32102.536134909511</v>
      </c>
      <c r="AI38" s="204">
        <f t="shared" si="26"/>
        <v>32419.690945236292</v>
      </c>
      <c r="AJ38" s="204">
        <f t="shared" si="26"/>
        <v>32736.845755563088</v>
      </c>
      <c r="AK38" s="204">
        <f t="shared" si="26"/>
        <v>33054.000565889881</v>
      </c>
      <c r="AL38" s="204">
        <f t="shared" ref="AL38:BQ38" si="27">SUM(AL25:AL37)</f>
        <v>33371.155376216673</v>
      </c>
      <c r="AM38" s="204">
        <f t="shared" si="27"/>
        <v>33688.310186543458</v>
      </c>
      <c r="AN38" s="204">
        <f t="shared" si="27"/>
        <v>34005.464996870243</v>
      </c>
      <c r="AO38" s="204">
        <f t="shared" si="27"/>
        <v>34322.619807197043</v>
      </c>
      <c r="AP38" s="204">
        <f t="shared" si="27"/>
        <v>34639.774617523828</v>
      </c>
      <c r="AQ38" s="204">
        <f t="shared" si="27"/>
        <v>34956.929427850613</v>
      </c>
      <c r="AR38" s="204">
        <f t="shared" si="27"/>
        <v>35274.084238177413</v>
      </c>
      <c r="AS38" s="204">
        <f t="shared" si="27"/>
        <v>35591.239048504191</v>
      </c>
      <c r="AT38" s="204">
        <f t="shared" si="27"/>
        <v>35908.39385883099</v>
      </c>
      <c r="AU38" s="204">
        <f t="shared" si="27"/>
        <v>36225.548669157783</v>
      </c>
      <c r="AV38" s="204">
        <f t="shared" si="27"/>
        <v>36542.70347948456</v>
      </c>
      <c r="AW38" s="204">
        <f t="shared" si="27"/>
        <v>36859.85828981136</v>
      </c>
      <c r="AX38" s="204">
        <f t="shared" si="27"/>
        <v>37177.013100138145</v>
      </c>
      <c r="AY38" s="204">
        <f t="shared" si="27"/>
        <v>37494.167910464937</v>
      </c>
      <c r="AZ38" s="204">
        <f t="shared" si="27"/>
        <v>37811.32272079173</v>
      </c>
      <c r="BA38" s="204">
        <f t="shared" si="27"/>
        <v>38128.477531118522</v>
      </c>
      <c r="BB38" s="204">
        <f t="shared" si="27"/>
        <v>38445.632341445307</v>
      </c>
      <c r="BC38" s="204">
        <f t="shared" si="27"/>
        <v>38762.7871517721</v>
      </c>
      <c r="BD38" s="204">
        <f t="shared" si="27"/>
        <v>39079.941962098892</v>
      </c>
      <c r="BE38" s="204">
        <f t="shared" si="27"/>
        <v>39397.096772425677</v>
      </c>
      <c r="BF38" s="204">
        <f t="shared" si="27"/>
        <v>39714.251582752469</v>
      </c>
      <c r="BG38" s="204">
        <f t="shared" si="27"/>
        <v>40031.406393079262</v>
      </c>
      <c r="BH38" s="204">
        <f t="shared" si="27"/>
        <v>40348.56120340604</v>
      </c>
      <c r="BI38" s="204">
        <f t="shared" si="27"/>
        <v>40665.716013732839</v>
      </c>
      <c r="BJ38" s="204">
        <f t="shared" si="27"/>
        <v>40982.870824059632</v>
      </c>
      <c r="BK38" s="204">
        <f t="shared" si="27"/>
        <v>41300.025634386409</v>
      </c>
      <c r="BL38" s="204">
        <f t="shared" si="27"/>
        <v>41617.180444713209</v>
      </c>
      <c r="BM38" s="204">
        <f t="shared" si="27"/>
        <v>41934.335255040001</v>
      </c>
      <c r="BN38" s="204">
        <f t="shared" si="27"/>
        <v>42251.490065366786</v>
      </c>
      <c r="BO38" s="204">
        <f t="shared" si="27"/>
        <v>42568.644875693586</v>
      </c>
      <c r="BP38" s="204">
        <f t="shared" si="27"/>
        <v>42885.799686020371</v>
      </c>
      <c r="BQ38" s="204">
        <f t="shared" si="27"/>
        <v>43202.954496347164</v>
      </c>
      <c r="BR38" s="204">
        <f t="shared" ref="BR38:CW38" si="28">SUM(BR25:BR37)</f>
        <v>43520.109306673949</v>
      </c>
      <c r="BS38" s="204">
        <f t="shared" si="28"/>
        <v>43837.264117000748</v>
      </c>
      <c r="BT38" s="204">
        <f t="shared" si="28"/>
        <v>47064.672263903376</v>
      </c>
      <c r="BU38" s="204">
        <f t="shared" si="28"/>
        <v>50292.080410806011</v>
      </c>
      <c r="BV38" s="204">
        <f t="shared" si="28"/>
        <v>53519.488557708646</v>
      </c>
      <c r="BW38" s="204">
        <f t="shared" si="28"/>
        <v>56746.896704611281</v>
      </c>
      <c r="BX38" s="204">
        <f t="shared" si="28"/>
        <v>59974.304851513916</v>
      </c>
      <c r="BY38" s="204">
        <f t="shared" si="28"/>
        <v>63201.712998416551</v>
      </c>
      <c r="BZ38" s="204">
        <f t="shared" si="28"/>
        <v>66429.121145319179</v>
      </c>
      <c r="CA38" s="204">
        <f t="shared" si="28"/>
        <v>69656.529292221821</v>
      </c>
      <c r="CB38" s="204">
        <f t="shared" si="28"/>
        <v>72883.937439124449</v>
      </c>
      <c r="CC38" s="204">
        <f t="shared" si="28"/>
        <v>76111.345586027106</v>
      </c>
      <c r="CD38" s="204">
        <f t="shared" si="28"/>
        <v>79338.753732929719</v>
      </c>
      <c r="CE38" s="204">
        <f t="shared" si="28"/>
        <v>82566.161879832376</v>
      </c>
      <c r="CF38" s="204">
        <f t="shared" si="28"/>
        <v>85793.570026734989</v>
      </c>
      <c r="CG38" s="204">
        <f t="shared" si="28"/>
        <v>89020.978173637632</v>
      </c>
      <c r="CH38" s="204">
        <f t="shared" si="28"/>
        <v>92248.386320540274</v>
      </c>
      <c r="CI38" s="204">
        <f t="shared" si="28"/>
        <v>95475.794467442916</v>
      </c>
      <c r="CJ38" s="204">
        <f t="shared" si="28"/>
        <v>98703.202614345544</v>
      </c>
      <c r="CK38" s="204">
        <f t="shared" si="28"/>
        <v>101930.61076124819</v>
      </c>
      <c r="CL38" s="204">
        <f t="shared" si="28"/>
        <v>105158.01890815083</v>
      </c>
      <c r="CM38" s="204">
        <f t="shared" si="28"/>
        <v>108385.42705505344</v>
      </c>
      <c r="CN38" s="204">
        <f t="shared" si="28"/>
        <v>111612.83520195608</v>
      </c>
      <c r="CO38" s="204">
        <f t="shared" si="28"/>
        <v>114840.24334885873</v>
      </c>
      <c r="CP38" s="204">
        <f t="shared" si="28"/>
        <v>123124.17802442805</v>
      </c>
      <c r="CQ38" s="204">
        <f t="shared" si="28"/>
        <v>136464.63922866408</v>
      </c>
      <c r="CR38" s="204">
        <f t="shared" si="28"/>
        <v>149805.10043290016</v>
      </c>
      <c r="CS38" s="204">
        <f t="shared" si="28"/>
        <v>163145.56163713618</v>
      </c>
      <c r="CT38" s="204">
        <f t="shared" si="28"/>
        <v>176486.02284137218</v>
      </c>
      <c r="CU38" s="204">
        <f t="shared" si="28"/>
        <v>189826.48404560823</v>
      </c>
      <c r="CV38" s="204">
        <f t="shared" si="28"/>
        <v>203166.94524984426</v>
      </c>
      <c r="CW38" s="204">
        <f t="shared" si="28"/>
        <v>216507.40645408034</v>
      </c>
      <c r="CX38" s="204">
        <f>SUM(CX25:CX37)</f>
        <v>229847.86765831633</v>
      </c>
      <c r="CY38" s="204">
        <f>SUM(CY25:CY37)</f>
        <v>243188.32886255241</v>
      </c>
      <c r="CZ38" s="204">
        <f>SUM(CZ25:CZ37)</f>
        <v>249858.5594646704</v>
      </c>
      <c r="DA38" s="204">
        <f>SUM(DA25:DA37)</f>
        <v>249858.5594646704</v>
      </c>
    </row>
    <row r="39" spans="1:105">
      <c r="A39" s="201" t="str">
        <f>Income!A89</f>
        <v>Food Poverty line</v>
      </c>
      <c r="B39" s="203">
        <f>Income!B89</f>
        <v>25222.651681256466</v>
      </c>
      <c r="C39" s="203">
        <f>Income!C89</f>
        <v>25222.651681256466</v>
      </c>
      <c r="D39" s="203">
        <f>Income!D89</f>
        <v>25222.651681256481</v>
      </c>
      <c r="E39" s="203">
        <f>Income!E89</f>
        <v>25221.886954672507</v>
      </c>
      <c r="F39" s="204">
        <f t="shared" ref="F39:U39" si="29">IF(F$2&lt;=($B$2+$C$2+$D$2),IF(F$2&lt;=($B$2+$C$2),IF(F$2&lt;=$B$2,$B39,$C39),$D39),$E39)</f>
        <v>25222.651681256466</v>
      </c>
      <c r="G39" s="204">
        <f t="shared" si="29"/>
        <v>25222.651681256466</v>
      </c>
      <c r="H39" s="204">
        <f t="shared" si="29"/>
        <v>25222.651681256466</v>
      </c>
      <c r="I39" s="204">
        <f t="shared" si="29"/>
        <v>25222.651681256466</v>
      </c>
      <c r="J39" s="204">
        <f t="shared" si="29"/>
        <v>25222.651681256466</v>
      </c>
      <c r="K39" s="204">
        <f t="shared" si="29"/>
        <v>25222.651681256466</v>
      </c>
      <c r="L39" s="204">
        <f t="shared" si="29"/>
        <v>25222.651681256466</v>
      </c>
      <c r="M39" s="204">
        <f t="shared" si="29"/>
        <v>25222.651681256466</v>
      </c>
      <c r="N39" s="204">
        <f t="shared" si="29"/>
        <v>25222.651681256466</v>
      </c>
      <c r="O39" s="204">
        <f t="shared" si="29"/>
        <v>25222.651681256466</v>
      </c>
      <c r="P39" s="204">
        <f t="shared" si="29"/>
        <v>25222.651681256466</v>
      </c>
      <c r="Q39" s="204">
        <f t="shared" si="29"/>
        <v>25222.651681256466</v>
      </c>
      <c r="R39" s="204">
        <f t="shared" si="29"/>
        <v>25222.651681256466</v>
      </c>
      <c r="S39" s="204">
        <f t="shared" si="29"/>
        <v>25222.651681256466</v>
      </c>
      <c r="T39" s="204">
        <f t="shared" si="29"/>
        <v>25222.651681256466</v>
      </c>
      <c r="U39" s="204">
        <f t="shared" si="29"/>
        <v>25222.651681256466</v>
      </c>
      <c r="V39" s="204">
        <f t="shared" ref="V39:AK40" si="30">IF(V$2&lt;=($B$2+$C$2+$D$2),IF(V$2&lt;=($B$2+$C$2),IF(V$2&lt;=$B$2,$B39,$C39),$D39),$E39)</f>
        <v>25222.651681256466</v>
      </c>
      <c r="W39" s="204">
        <f t="shared" si="30"/>
        <v>25222.651681256466</v>
      </c>
      <c r="X39" s="204">
        <f t="shared" si="30"/>
        <v>25222.651681256466</v>
      </c>
      <c r="Y39" s="204">
        <f t="shared" si="30"/>
        <v>25222.651681256466</v>
      </c>
      <c r="Z39" s="204">
        <f t="shared" si="30"/>
        <v>25222.651681256466</v>
      </c>
      <c r="AA39" s="204">
        <f t="shared" si="30"/>
        <v>25222.651681256466</v>
      </c>
      <c r="AB39" s="204">
        <f t="shared" si="30"/>
        <v>25222.651681256466</v>
      </c>
      <c r="AC39" s="204">
        <f t="shared" si="30"/>
        <v>25222.651681256466</v>
      </c>
      <c r="AD39" s="204">
        <f t="shared" si="30"/>
        <v>25222.651681256466</v>
      </c>
      <c r="AE39" s="204">
        <f t="shared" si="30"/>
        <v>25222.651681256466</v>
      </c>
      <c r="AF39" s="204">
        <f t="shared" si="30"/>
        <v>25222.651681256466</v>
      </c>
      <c r="AG39" s="204">
        <f t="shared" si="30"/>
        <v>25222.651681256466</v>
      </c>
      <c r="AH39" s="204">
        <f t="shared" si="30"/>
        <v>25222.651681256466</v>
      </c>
      <c r="AI39" s="204">
        <f t="shared" si="30"/>
        <v>25222.651681256466</v>
      </c>
      <c r="AJ39" s="204">
        <f t="shared" si="30"/>
        <v>25222.651681256466</v>
      </c>
      <c r="AK39" s="204">
        <f t="shared" si="30"/>
        <v>25222.651681256466</v>
      </c>
      <c r="AL39" s="204">
        <f t="shared" ref="AL39:BA40" si="31">IF(AL$2&lt;=($B$2+$C$2+$D$2),IF(AL$2&lt;=($B$2+$C$2),IF(AL$2&lt;=$B$2,$B39,$C39),$D39),$E39)</f>
        <v>25222.651681256466</v>
      </c>
      <c r="AM39" s="204">
        <f t="shared" si="31"/>
        <v>25222.651681256466</v>
      </c>
      <c r="AN39" s="204">
        <f t="shared" si="31"/>
        <v>25222.651681256466</v>
      </c>
      <c r="AO39" s="204">
        <f t="shared" si="31"/>
        <v>25222.651681256466</v>
      </c>
      <c r="AP39" s="204">
        <f t="shared" si="31"/>
        <v>25222.651681256466</v>
      </c>
      <c r="AQ39" s="204">
        <f t="shared" si="31"/>
        <v>25222.651681256466</v>
      </c>
      <c r="AR39" s="204">
        <f t="shared" si="31"/>
        <v>25222.651681256466</v>
      </c>
      <c r="AS39" s="204">
        <f t="shared" si="31"/>
        <v>25222.651681256466</v>
      </c>
      <c r="AT39" s="204">
        <f t="shared" si="31"/>
        <v>25222.651681256466</v>
      </c>
      <c r="AU39" s="204">
        <f t="shared" si="31"/>
        <v>25222.651681256466</v>
      </c>
      <c r="AV39" s="204">
        <f t="shared" si="31"/>
        <v>25222.651681256466</v>
      </c>
      <c r="AW39" s="204">
        <f t="shared" si="31"/>
        <v>25222.651681256466</v>
      </c>
      <c r="AX39" s="204">
        <f t="shared" si="31"/>
        <v>25222.651681256466</v>
      </c>
      <c r="AY39" s="204">
        <f t="shared" si="31"/>
        <v>25222.651681256466</v>
      </c>
      <c r="AZ39" s="204">
        <f t="shared" si="31"/>
        <v>25222.651681256466</v>
      </c>
      <c r="BA39" s="204">
        <f t="shared" si="31"/>
        <v>25222.651681256466</v>
      </c>
      <c r="BB39" s="204">
        <f t="shared" ref="BB39:CD40" si="32">IF(BB$2&lt;=($B$2+$C$2+$D$2),IF(BB$2&lt;=($B$2+$C$2),IF(BB$2&lt;=$B$2,$B39,$C39),$D39),$E39)</f>
        <v>25222.651681256466</v>
      </c>
      <c r="BC39" s="204">
        <f t="shared" si="32"/>
        <v>25222.651681256466</v>
      </c>
      <c r="BD39" s="204">
        <f t="shared" si="32"/>
        <v>25222.651681256466</v>
      </c>
      <c r="BE39" s="204">
        <f t="shared" si="32"/>
        <v>25222.651681256466</v>
      </c>
      <c r="BF39" s="204">
        <f t="shared" si="32"/>
        <v>25222.651681256466</v>
      </c>
      <c r="BG39" s="204">
        <f t="shared" si="32"/>
        <v>25222.651681256466</v>
      </c>
      <c r="BH39" s="204">
        <f t="shared" si="32"/>
        <v>25222.651681256466</v>
      </c>
      <c r="BI39" s="204">
        <f t="shared" si="32"/>
        <v>25222.651681256466</v>
      </c>
      <c r="BJ39" s="204">
        <f t="shared" si="32"/>
        <v>25222.651681256466</v>
      </c>
      <c r="BK39" s="204">
        <f t="shared" si="32"/>
        <v>25222.651681256466</v>
      </c>
      <c r="BL39" s="204">
        <f t="shared" si="32"/>
        <v>25222.651681256466</v>
      </c>
      <c r="BM39" s="204">
        <f t="shared" si="32"/>
        <v>25222.651681256466</v>
      </c>
      <c r="BN39" s="204">
        <f t="shared" si="32"/>
        <v>25222.651681256466</v>
      </c>
      <c r="BO39" s="204">
        <f t="shared" si="32"/>
        <v>25222.651681256466</v>
      </c>
      <c r="BP39" s="204">
        <f t="shared" si="32"/>
        <v>25222.651681256466</v>
      </c>
      <c r="BQ39" s="204">
        <f t="shared" si="32"/>
        <v>25222.651681256466</v>
      </c>
      <c r="BR39" s="204">
        <f t="shared" si="32"/>
        <v>25222.651681256466</v>
      </c>
      <c r="BS39" s="204">
        <f t="shared" si="32"/>
        <v>25222.651681256466</v>
      </c>
      <c r="BT39" s="204">
        <f t="shared" si="32"/>
        <v>25222.651681256466</v>
      </c>
      <c r="BU39" s="204">
        <f t="shared" si="32"/>
        <v>25222.651681256466</v>
      </c>
      <c r="BV39" s="204">
        <f t="shared" si="32"/>
        <v>25222.651681256466</v>
      </c>
      <c r="BW39" s="204">
        <f t="shared" si="32"/>
        <v>25222.651681256466</v>
      </c>
      <c r="BX39" s="204">
        <f t="shared" si="32"/>
        <v>25222.651681256466</v>
      </c>
      <c r="BY39" s="204">
        <f t="shared" si="32"/>
        <v>25222.651681256466</v>
      </c>
      <c r="BZ39" s="204">
        <f t="shared" si="32"/>
        <v>25222.651681256466</v>
      </c>
      <c r="CA39" s="204">
        <f t="shared" si="32"/>
        <v>25222.651681256466</v>
      </c>
      <c r="CB39" s="204">
        <f t="shared" si="32"/>
        <v>25222.651681256466</v>
      </c>
      <c r="CC39" s="204">
        <f t="shared" si="32"/>
        <v>25222.651681256466</v>
      </c>
      <c r="CD39" s="204">
        <f t="shared" si="32"/>
        <v>25222.651681256466</v>
      </c>
      <c r="CE39" s="204">
        <f t="shared" ref="CE39:CR40" si="33">IF(CE$2&lt;=($B$2+$C$2+$D$2),IF(CE$2&lt;=($B$2+$C$2),IF(CE$2&lt;=$B$2,$B39,$C39),$D39),$E39)</f>
        <v>25222.651681256466</v>
      </c>
      <c r="CF39" s="204">
        <f t="shared" si="33"/>
        <v>25222.651681256466</v>
      </c>
      <c r="CG39" s="204">
        <f t="shared" si="33"/>
        <v>25222.651681256466</v>
      </c>
      <c r="CH39" s="204">
        <f t="shared" si="33"/>
        <v>25222.651681256481</v>
      </c>
      <c r="CI39" s="204">
        <f t="shared" si="33"/>
        <v>25222.651681256481</v>
      </c>
      <c r="CJ39" s="204">
        <f t="shared" si="33"/>
        <v>25222.651681256481</v>
      </c>
      <c r="CK39" s="204">
        <f t="shared" si="33"/>
        <v>25222.651681256481</v>
      </c>
      <c r="CL39" s="204">
        <f t="shared" si="33"/>
        <v>25222.651681256481</v>
      </c>
      <c r="CM39" s="204">
        <f t="shared" si="33"/>
        <v>25222.651681256481</v>
      </c>
      <c r="CN39" s="204">
        <f t="shared" si="33"/>
        <v>25222.651681256481</v>
      </c>
      <c r="CO39" s="204">
        <f t="shared" si="33"/>
        <v>25222.651681256481</v>
      </c>
      <c r="CP39" s="204">
        <f t="shared" si="33"/>
        <v>25222.651681256481</v>
      </c>
      <c r="CQ39" s="204">
        <f t="shared" si="33"/>
        <v>25222.651681256481</v>
      </c>
      <c r="CR39" s="204">
        <f t="shared" si="33"/>
        <v>25222.651681256481</v>
      </c>
      <c r="CS39" s="204">
        <f t="shared" ref="CS39:DA40" si="34">IF(CS$2&lt;=($B$2+$C$2+$D$2),IF(CS$2&lt;=($B$2+$C$2),IF(CS$2&lt;=$B$2,$B39,$C39),$D39),$E39)</f>
        <v>25222.651681256481</v>
      </c>
      <c r="CT39" s="204">
        <f t="shared" si="34"/>
        <v>25222.651681256481</v>
      </c>
      <c r="CU39" s="204">
        <f t="shared" si="34"/>
        <v>25222.651681256481</v>
      </c>
      <c r="CV39" s="204">
        <f t="shared" si="34"/>
        <v>25222.651681256481</v>
      </c>
      <c r="CW39" s="204">
        <f t="shared" si="34"/>
        <v>25221.886954672507</v>
      </c>
      <c r="CX39" s="204">
        <f t="shared" si="34"/>
        <v>25221.886954672507</v>
      </c>
      <c r="CY39" s="204">
        <f t="shared" si="34"/>
        <v>25221.886954672507</v>
      </c>
      <c r="CZ39" s="204">
        <f t="shared" si="34"/>
        <v>25221.886954672507</v>
      </c>
      <c r="DA39" s="204">
        <f t="shared" si="34"/>
        <v>25221.886954672507</v>
      </c>
    </row>
    <row r="40" spans="1:105">
      <c r="A40" s="201" t="str">
        <f>Income!A90</f>
        <v>Lower Bound Poverty line</v>
      </c>
      <c r="B40" s="203">
        <f>Income!B90</f>
        <v>39598.873903478692</v>
      </c>
      <c r="C40" s="203">
        <f>Income!C90</f>
        <v>39598.873903478685</v>
      </c>
      <c r="D40" s="203">
        <f>Income!D90</f>
        <v>39598.873903478685</v>
      </c>
      <c r="E40" s="203">
        <f>Income!E90</f>
        <v>39598.109176894708</v>
      </c>
      <c r="F40" s="204">
        <f t="shared" ref="F40:U40" si="35">IF(F$2&lt;=($B$2+$C$2+$D$2),IF(F$2&lt;=($B$2+$C$2),IF(F$2&lt;=$B$2,$B40,$C40),$D40),$E40)</f>
        <v>39598.873903478692</v>
      </c>
      <c r="G40" s="204">
        <f t="shared" si="35"/>
        <v>39598.873903478692</v>
      </c>
      <c r="H40" s="204">
        <f t="shared" si="35"/>
        <v>39598.873903478692</v>
      </c>
      <c r="I40" s="204">
        <f t="shared" si="35"/>
        <v>39598.873903478692</v>
      </c>
      <c r="J40" s="204">
        <f t="shared" si="35"/>
        <v>39598.873903478692</v>
      </c>
      <c r="K40" s="204">
        <f t="shared" si="35"/>
        <v>39598.873903478692</v>
      </c>
      <c r="L40" s="204">
        <f t="shared" si="35"/>
        <v>39598.873903478692</v>
      </c>
      <c r="M40" s="204">
        <f t="shared" si="35"/>
        <v>39598.873903478692</v>
      </c>
      <c r="N40" s="204">
        <f t="shared" si="35"/>
        <v>39598.873903478692</v>
      </c>
      <c r="O40" s="204">
        <f t="shared" si="35"/>
        <v>39598.873903478692</v>
      </c>
      <c r="P40" s="204">
        <f t="shared" si="35"/>
        <v>39598.873903478692</v>
      </c>
      <c r="Q40" s="204">
        <f t="shared" si="35"/>
        <v>39598.873903478692</v>
      </c>
      <c r="R40" s="204">
        <f t="shared" si="35"/>
        <v>39598.873903478692</v>
      </c>
      <c r="S40" s="204">
        <f t="shared" si="35"/>
        <v>39598.873903478692</v>
      </c>
      <c r="T40" s="204">
        <f t="shared" si="35"/>
        <v>39598.873903478692</v>
      </c>
      <c r="U40" s="204">
        <f t="shared" si="35"/>
        <v>39598.873903478692</v>
      </c>
      <c r="V40" s="204">
        <f t="shared" si="30"/>
        <v>39598.873903478692</v>
      </c>
      <c r="W40" s="204">
        <f t="shared" si="30"/>
        <v>39598.873903478692</v>
      </c>
      <c r="X40" s="204">
        <f t="shared" si="30"/>
        <v>39598.873903478692</v>
      </c>
      <c r="Y40" s="204">
        <f t="shared" si="30"/>
        <v>39598.873903478692</v>
      </c>
      <c r="Z40" s="204">
        <f t="shared" si="30"/>
        <v>39598.873903478692</v>
      </c>
      <c r="AA40" s="204">
        <f t="shared" si="30"/>
        <v>39598.873903478692</v>
      </c>
      <c r="AB40" s="204">
        <f t="shared" si="30"/>
        <v>39598.873903478692</v>
      </c>
      <c r="AC40" s="204">
        <f t="shared" si="30"/>
        <v>39598.873903478692</v>
      </c>
      <c r="AD40" s="204">
        <f t="shared" si="30"/>
        <v>39598.873903478692</v>
      </c>
      <c r="AE40" s="204">
        <f t="shared" si="30"/>
        <v>39598.873903478692</v>
      </c>
      <c r="AF40" s="204">
        <f t="shared" si="30"/>
        <v>39598.873903478692</v>
      </c>
      <c r="AG40" s="204">
        <f t="shared" si="30"/>
        <v>39598.873903478692</v>
      </c>
      <c r="AH40" s="204">
        <f t="shared" si="30"/>
        <v>39598.873903478692</v>
      </c>
      <c r="AI40" s="204">
        <f t="shared" si="30"/>
        <v>39598.873903478692</v>
      </c>
      <c r="AJ40" s="204">
        <f t="shared" si="30"/>
        <v>39598.873903478692</v>
      </c>
      <c r="AK40" s="204">
        <f t="shared" si="30"/>
        <v>39598.873903478692</v>
      </c>
      <c r="AL40" s="204">
        <f t="shared" si="31"/>
        <v>39598.873903478692</v>
      </c>
      <c r="AM40" s="204">
        <f t="shared" si="31"/>
        <v>39598.873903478692</v>
      </c>
      <c r="AN40" s="204">
        <f t="shared" si="31"/>
        <v>39598.873903478692</v>
      </c>
      <c r="AO40" s="204">
        <f t="shared" si="31"/>
        <v>39598.873903478692</v>
      </c>
      <c r="AP40" s="204">
        <f t="shared" si="31"/>
        <v>39598.873903478692</v>
      </c>
      <c r="AQ40" s="204">
        <f t="shared" si="31"/>
        <v>39598.873903478692</v>
      </c>
      <c r="AR40" s="204">
        <f t="shared" si="31"/>
        <v>39598.873903478692</v>
      </c>
      <c r="AS40" s="204">
        <f t="shared" si="31"/>
        <v>39598.873903478692</v>
      </c>
      <c r="AT40" s="204">
        <f t="shared" si="31"/>
        <v>39598.873903478692</v>
      </c>
      <c r="AU40" s="204">
        <f t="shared" si="31"/>
        <v>39598.873903478692</v>
      </c>
      <c r="AV40" s="204">
        <f t="shared" si="31"/>
        <v>39598.873903478692</v>
      </c>
      <c r="AW40" s="204">
        <f t="shared" si="31"/>
        <v>39598.873903478692</v>
      </c>
      <c r="AX40" s="204">
        <f t="shared" si="31"/>
        <v>39598.873903478692</v>
      </c>
      <c r="AY40" s="204">
        <f t="shared" si="31"/>
        <v>39598.873903478692</v>
      </c>
      <c r="AZ40" s="204">
        <f t="shared" si="31"/>
        <v>39598.873903478692</v>
      </c>
      <c r="BA40" s="204">
        <f t="shared" si="31"/>
        <v>39598.873903478692</v>
      </c>
      <c r="BB40" s="204">
        <f t="shared" si="32"/>
        <v>39598.873903478692</v>
      </c>
      <c r="BC40" s="204">
        <f t="shared" si="32"/>
        <v>39598.873903478692</v>
      </c>
      <c r="BD40" s="204">
        <f t="shared" si="32"/>
        <v>39598.873903478685</v>
      </c>
      <c r="BE40" s="204">
        <f t="shared" si="32"/>
        <v>39598.873903478685</v>
      </c>
      <c r="BF40" s="204">
        <f t="shared" si="32"/>
        <v>39598.873903478685</v>
      </c>
      <c r="BG40" s="204">
        <f t="shared" si="32"/>
        <v>39598.873903478685</v>
      </c>
      <c r="BH40" s="204">
        <f t="shared" si="32"/>
        <v>39598.873903478685</v>
      </c>
      <c r="BI40" s="204">
        <f t="shared" si="32"/>
        <v>39598.873903478685</v>
      </c>
      <c r="BJ40" s="204">
        <f t="shared" si="32"/>
        <v>39598.873903478685</v>
      </c>
      <c r="BK40" s="204">
        <f t="shared" si="32"/>
        <v>39598.873903478685</v>
      </c>
      <c r="BL40" s="204">
        <f t="shared" si="32"/>
        <v>39598.873903478685</v>
      </c>
      <c r="BM40" s="204">
        <f t="shared" si="32"/>
        <v>39598.873903478685</v>
      </c>
      <c r="BN40" s="204">
        <f t="shared" si="32"/>
        <v>39598.873903478685</v>
      </c>
      <c r="BO40" s="204">
        <f t="shared" si="32"/>
        <v>39598.873903478685</v>
      </c>
      <c r="BP40" s="204">
        <f t="shared" si="32"/>
        <v>39598.873903478685</v>
      </c>
      <c r="BQ40" s="204">
        <f t="shared" si="32"/>
        <v>39598.873903478685</v>
      </c>
      <c r="BR40" s="204">
        <f t="shared" si="32"/>
        <v>39598.873903478685</v>
      </c>
      <c r="BS40" s="204">
        <f t="shared" si="32"/>
        <v>39598.873903478685</v>
      </c>
      <c r="BT40" s="204">
        <f t="shared" si="32"/>
        <v>39598.873903478685</v>
      </c>
      <c r="BU40" s="204">
        <f t="shared" si="32"/>
        <v>39598.873903478685</v>
      </c>
      <c r="BV40" s="204">
        <f t="shared" si="32"/>
        <v>39598.873903478685</v>
      </c>
      <c r="BW40" s="204">
        <f t="shared" si="32"/>
        <v>39598.873903478685</v>
      </c>
      <c r="BX40" s="204">
        <f t="shared" si="32"/>
        <v>39598.873903478685</v>
      </c>
      <c r="BY40" s="204">
        <f t="shared" si="32"/>
        <v>39598.873903478685</v>
      </c>
      <c r="BZ40" s="204">
        <f t="shared" si="32"/>
        <v>39598.873903478685</v>
      </c>
      <c r="CA40" s="204">
        <f t="shared" si="32"/>
        <v>39598.873903478685</v>
      </c>
      <c r="CB40" s="204">
        <f t="shared" si="32"/>
        <v>39598.873903478685</v>
      </c>
      <c r="CC40" s="204">
        <f t="shared" si="32"/>
        <v>39598.873903478685</v>
      </c>
      <c r="CD40" s="204">
        <f t="shared" si="32"/>
        <v>39598.873903478685</v>
      </c>
      <c r="CE40" s="204">
        <f t="shared" si="33"/>
        <v>39598.873903478685</v>
      </c>
      <c r="CF40" s="204">
        <f t="shared" si="33"/>
        <v>39598.873903478685</v>
      </c>
      <c r="CG40" s="204">
        <f t="shared" si="33"/>
        <v>39598.873903478685</v>
      </c>
      <c r="CH40" s="204">
        <f t="shared" si="33"/>
        <v>39598.873903478685</v>
      </c>
      <c r="CI40" s="204">
        <f t="shared" si="33"/>
        <v>39598.873903478685</v>
      </c>
      <c r="CJ40" s="204">
        <f t="shared" si="33"/>
        <v>39598.873903478685</v>
      </c>
      <c r="CK40" s="204">
        <f t="shared" si="33"/>
        <v>39598.873903478685</v>
      </c>
      <c r="CL40" s="204">
        <f t="shared" si="33"/>
        <v>39598.873903478685</v>
      </c>
      <c r="CM40" s="204">
        <f t="shared" si="33"/>
        <v>39598.873903478685</v>
      </c>
      <c r="CN40" s="204">
        <f t="shared" si="33"/>
        <v>39598.873903478685</v>
      </c>
      <c r="CO40" s="204">
        <f t="shared" si="33"/>
        <v>39598.873903478685</v>
      </c>
      <c r="CP40" s="204">
        <f t="shared" si="33"/>
        <v>39598.873903478685</v>
      </c>
      <c r="CQ40" s="204">
        <f t="shared" si="33"/>
        <v>39598.873903478685</v>
      </c>
      <c r="CR40" s="204">
        <f t="shared" si="33"/>
        <v>39598.873903478685</v>
      </c>
      <c r="CS40" s="204">
        <f t="shared" si="34"/>
        <v>39598.873903478685</v>
      </c>
      <c r="CT40" s="204">
        <f t="shared" si="34"/>
        <v>39598.873903478685</v>
      </c>
      <c r="CU40" s="204">
        <f t="shared" si="34"/>
        <v>39598.873903478685</v>
      </c>
      <c r="CV40" s="204">
        <f t="shared" si="34"/>
        <v>39598.873903478685</v>
      </c>
      <c r="CW40" s="204">
        <f t="shared" si="34"/>
        <v>39598.109176894708</v>
      </c>
      <c r="CX40" s="204">
        <f t="shared" si="34"/>
        <v>39598.109176894708</v>
      </c>
      <c r="CY40" s="204">
        <f t="shared" si="34"/>
        <v>39598.109176894708</v>
      </c>
      <c r="CZ40" s="204">
        <f t="shared" si="34"/>
        <v>39598.109176894708</v>
      </c>
      <c r="DA40" s="204">
        <f t="shared" si="34"/>
        <v>39598.109176894708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33.991192909583233</v>
      </c>
      <c r="AG42" s="210">
        <f t="shared" si="36"/>
        <v>33.991192909583233</v>
      </c>
      <c r="AH42" s="210">
        <f t="shared" si="36"/>
        <v>33.991192909583233</v>
      </c>
      <c r="AI42" s="210">
        <f t="shared" si="36"/>
        <v>33.991192909583233</v>
      </c>
      <c r="AJ42" s="210">
        <f t="shared" si="36"/>
        <v>33.991192909583233</v>
      </c>
      <c r="AK42" s="210">
        <f t="shared" si="36"/>
        <v>33.991192909583233</v>
      </c>
      <c r="AL42" s="210">
        <f t="shared" ref="AL42:BQ42" si="37">IF(AL$22&lt;=$E$24,IF(AL$22&lt;=$D$24,IF(AL$22&lt;=$C$24,IF(AL$22&lt;=$B$24,$B108,($C25-$B25)/($C$24-$B$24)),($D25-$C25)/($D$24-$C$24)),($E25-$D25)/($E$24-$D$24)),$F108)</f>
        <v>33.991192909583233</v>
      </c>
      <c r="AM42" s="210">
        <f t="shared" si="37"/>
        <v>33.991192909583233</v>
      </c>
      <c r="AN42" s="210">
        <f t="shared" si="37"/>
        <v>33.991192909583233</v>
      </c>
      <c r="AO42" s="210">
        <f t="shared" si="37"/>
        <v>33.991192909583233</v>
      </c>
      <c r="AP42" s="210">
        <f t="shared" si="37"/>
        <v>33.991192909583233</v>
      </c>
      <c r="AQ42" s="210">
        <f t="shared" si="37"/>
        <v>33.991192909583233</v>
      </c>
      <c r="AR42" s="210">
        <f t="shared" si="37"/>
        <v>33.991192909583233</v>
      </c>
      <c r="AS42" s="210">
        <f t="shared" si="37"/>
        <v>33.991192909583233</v>
      </c>
      <c r="AT42" s="210">
        <f t="shared" si="37"/>
        <v>33.991192909583233</v>
      </c>
      <c r="AU42" s="210">
        <f t="shared" si="37"/>
        <v>33.991192909583233</v>
      </c>
      <c r="AV42" s="210">
        <f t="shared" si="37"/>
        <v>33.991192909583233</v>
      </c>
      <c r="AW42" s="210">
        <f t="shared" si="37"/>
        <v>33.991192909583233</v>
      </c>
      <c r="AX42" s="210">
        <f t="shared" si="37"/>
        <v>33.991192909583233</v>
      </c>
      <c r="AY42" s="210">
        <f t="shared" si="37"/>
        <v>33.991192909583233</v>
      </c>
      <c r="AZ42" s="210">
        <f t="shared" si="37"/>
        <v>33.991192909583233</v>
      </c>
      <c r="BA42" s="210">
        <f t="shared" si="37"/>
        <v>33.991192909583233</v>
      </c>
      <c r="BB42" s="210">
        <f t="shared" si="37"/>
        <v>33.991192909583233</v>
      </c>
      <c r="BC42" s="210">
        <f t="shared" si="37"/>
        <v>33.991192909583233</v>
      </c>
      <c r="BD42" s="210">
        <f t="shared" si="37"/>
        <v>33.991192909583233</v>
      </c>
      <c r="BE42" s="210">
        <f t="shared" si="37"/>
        <v>33.991192909583233</v>
      </c>
      <c r="BF42" s="210">
        <f t="shared" si="37"/>
        <v>33.991192909583233</v>
      </c>
      <c r="BG42" s="210">
        <f t="shared" si="37"/>
        <v>33.991192909583233</v>
      </c>
      <c r="BH42" s="210">
        <f t="shared" si="37"/>
        <v>33.991192909583233</v>
      </c>
      <c r="BI42" s="210">
        <f t="shared" si="37"/>
        <v>33.991192909583233</v>
      </c>
      <c r="BJ42" s="210">
        <f t="shared" si="37"/>
        <v>33.991192909583233</v>
      </c>
      <c r="BK42" s="210">
        <f t="shared" si="37"/>
        <v>33.991192909583233</v>
      </c>
      <c r="BL42" s="210">
        <f t="shared" si="37"/>
        <v>33.991192909583233</v>
      </c>
      <c r="BM42" s="210">
        <f t="shared" si="37"/>
        <v>33.991192909583233</v>
      </c>
      <c r="BN42" s="210">
        <f t="shared" si="37"/>
        <v>33.991192909583233</v>
      </c>
      <c r="BO42" s="210">
        <f t="shared" si="37"/>
        <v>33.991192909583233</v>
      </c>
      <c r="BP42" s="210">
        <f t="shared" si="37"/>
        <v>33.991192909583233</v>
      </c>
      <c r="BQ42" s="210">
        <f t="shared" si="37"/>
        <v>33.991192909583233</v>
      </c>
      <c r="BR42" s="210">
        <f t="shared" ref="BR42:DA42" si="38">IF(BR$22&lt;=$E$24,IF(BR$22&lt;=$D$24,IF(BR$22&lt;=$C$24,IF(BR$22&lt;=$B$24,$B108,($C25-$B25)/($C$24-$B$24)),($D25-$C25)/($D$24-$C$24)),($E25-$D25)/($E$24-$D$24)),$F108)</f>
        <v>33.991192909583233</v>
      </c>
      <c r="BS42" s="210">
        <f t="shared" si="38"/>
        <v>33.991192909583233</v>
      </c>
      <c r="BT42" s="210">
        <f t="shared" si="38"/>
        <v>-15.175503498263181</v>
      </c>
      <c r="BU42" s="210">
        <f t="shared" si="38"/>
        <v>-15.175503498263181</v>
      </c>
      <c r="BV42" s="210">
        <f t="shared" si="38"/>
        <v>-15.175503498263181</v>
      </c>
      <c r="BW42" s="210">
        <f t="shared" si="38"/>
        <v>-15.175503498263181</v>
      </c>
      <c r="BX42" s="210">
        <f t="shared" si="38"/>
        <v>-15.175503498263181</v>
      </c>
      <c r="BY42" s="210">
        <f t="shared" si="38"/>
        <v>-15.175503498263181</v>
      </c>
      <c r="BZ42" s="210">
        <f t="shared" si="38"/>
        <v>-15.175503498263181</v>
      </c>
      <c r="CA42" s="210">
        <f t="shared" si="38"/>
        <v>-15.175503498263181</v>
      </c>
      <c r="CB42" s="210">
        <f t="shared" si="38"/>
        <v>-15.175503498263181</v>
      </c>
      <c r="CC42" s="210">
        <f t="shared" si="38"/>
        <v>-15.175503498263181</v>
      </c>
      <c r="CD42" s="210">
        <f t="shared" si="38"/>
        <v>-15.175503498263181</v>
      </c>
      <c r="CE42" s="210">
        <f t="shared" si="38"/>
        <v>-15.175503498263181</v>
      </c>
      <c r="CF42" s="210">
        <f t="shared" si="38"/>
        <v>-15.175503498263181</v>
      </c>
      <c r="CG42" s="210">
        <f t="shared" si="38"/>
        <v>-15.175503498263181</v>
      </c>
      <c r="CH42" s="210">
        <f t="shared" si="38"/>
        <v>-15.175503498263181</v>
      </c>
      <c r="CI42" s="210">
        <f t="shared" si="38"/>
        <v>-15.175503498263181</v>
      </c>
      <c r="CJ42" s="210">
        <f t="shared" si="38"/>
        <v>-15.175503498263181</v>
      </c>
      <c r="CK42" s="210">
        <f t="shared" si="38"/>
        <v>-15.175503498263181</v>
      </c>
      <c r="CL42" s="210">
        <f t="shared" si="38"/>
        <v>-15.175503498263181</v>
      </c>
      <c r="CM42" s="210">
        <f t="shared" si="38"/>
        <v>-15.175503498263181</v>
      </c>
      <c r="CN42" s="210">
        <f t="shared" si="38"/>
        <v>-15.175503498263181</v>
      </c>
      <c r="CO42" s="210">
        <f t="shared" si="38"/>
        <v>-15.175503498263181</v>
      </c>
      <c r="CP42" s="210">
        <f t="shared" si="38"/>
        <v>-86.578510999692838</v>
      </c>
      <c r="CQ42" s="210">
        <f t="shared" si="38"/>
        <v>-86.578510999692838</v>
      </c>
      <c r="CR42" s="210">
        <f t="shared" si="38"/>
        <v>-86.578510999692838</v>
      </c>
      <c r="CS42" s="210">
        <f t="shared" si="38"/>
        <v>-86.578510999692838</v>
      </c>
      <c r="CT42" s="210">
        <f t="shared" si="38"/>
        <v>-86.578510999692838</v>
      </c>
      <c r="CU42" s="210">
        <f t="shared" si="38"/>
        <v>-86.578510999692838</v>
      </c>
      <c r="CV42" s="210">
        <f t="shared" si="38"/>
        <v>-86.578510999692838</v>
      </c>
      <c r="CW42" s="210">
        <f t="shared" si="38"/>
        <v>-86.578510999692838</v>
      </c>
      <c r="CX42" s="210">
        <f t="shared" si="38"/>
        <v>-86.578510999692838</v>
      </c>
      <c r="CY42" s="210">
        <f t="shared" si="38"/>
        <v>-86.578510999692838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30.483333333333331</v>
      </c>
      <c r="AG43" s="210">
        <f t="shared" si="39"/>
        <v>30.483333333333331</v>
      </c>
      <c r="AH43" s="210">
        <f t="shared" si="39"/>
        <v>30.483333333333331</v>
      </c>
      <c r="AI43" s="210">
        <f t="shared" si="39"/>
        <v>30.483333333333331</v>
      </c>
      <c r="AJ43" s="210">
        <f t="shared" si="39"/>
        <v>30.483333333333331</v>
      </c>
      <c r="AK43" s="210">
        <f t="shared" si="39"/>
        <v>30.483333333333331</v>
      </c>
      <c r="AL43" s="210">
        <f t="shared" ref="AL43:BQ43" si="40">IF(AL$22&lt;=$E$24,IF(AL$22&lt;=$D$24,IF(AL$22&lt;=$C$24,IF(AL$22&lt;=$B$24,$B109,($C26-$B26)/($C$24-$B$24)),($D26-$C26)/($D$24-$C$24)),($E26-$D26)/($E$24-$D$24)),$F109)</f>
        <v>30.483333333333331</v>
      </c>
      <c r="AM43" s="210">
        <f t="shared" si="40"/>
        <v>30.483333333333331</v>
      </c>
      <c r="AN43" s="210">
        <f t="shared" si="40"/>
        <v>30.483333333333331</v>
      </c>
      <c r="AO43" s="210">
        <f t="shared" si="40"/>
        <v>30.483333333333331</v>
      </c>
      <c r="AP43" s="210">
        <f t="shared" si="40"/>
        <v>30.483333333333331</v>
      </c>
      <c r="AQ43" s="210">
        <f t="shared" si="40"/>
        <v>30.483333333333331</v>
      </c>
      <c r="AR43" s="210">
        <f t="shared" si="40"/>
        <v>30.483333333333331</v>
      </c>
      <c r="AS43" s="210">
        <f t="shared" si="40"/>
        <v>30.483333333333331</v>
      </c>
      <c r="AT43" s="210">
        <f t="shared" si="40"/>
        <v>30.483333333333331</v>
      </c>
      <c r="AU43" s="210">
        <f t="shared" si="40"/>
        <v>30.483333333333331</v>
      </c>
      <c r="AV43" s="210">
        <f t="shared" si="40"/>
        <v>30.483333333333331</v>
      </c>
      <c r="AW43" s="210">
        <f t="shared" si="40"/>
        <v>30.483333333333331</v>
      </c>
      <c r="AX43" s="210">
        <f t="shared" si="40"/>
        <v>30.483333333333331</v>
      </c>
      <c r="AY43" s="210">
        <f t="shared" si="40"/>
        <v>30.483333333333331</v>
      </c>
      <c r="AZ43" s="210">
        <f t="shared" si="40"/>
        <v>30.483333333333331</v>
      </c>
      <c r="BA43" s="210">
        <f t="shared" si="40"/>
        <v>30.483333333333331</v>
      </c>
      <c r="BB43" s="210">
        <f t="shared" si="40"/>
        <v>30.483333333333331</v>
      </c>
      <c r="BC43" s="210">
        <f t="shared" si="40"/>
        <v>30.483333333333331</v>
      </c>
      <c r="BD43" s="210">
        <f t="shared" si="40"/>
        <v>30.483333333333331</v>
      </c>
      <c r="BE43" s="210">
        <f t="shared" si="40"/>
        <v>30.483333333333331</v>
      </c>
      <c r="BF43" s="210">
        <f t="shared" si="40"/>
        <v>30.483333333333331</v>
      </c>
      <c r="BG43" s="210">
        <f t="shared" si="40"/>
        <v>30.483333333333331</v>
      </c>
      <c r="BH43" s="210">
        <f t="shared" si="40"/>
        <v>30.483333333333331</v>
      </c>
      <c r="BI43" s="210">
        <f t="shared" si="40"/>
        <v>30.483333333333331</v>
      </c>
      <c r="BJ43" s="210">
        <f t="shared" si="40"/>
        <v>30.483333333333331</v>
      </c>
      <c r="BK43" s="210">
        <f t="shared" si="40"/>
        <v>30.483333333333331</v>
      </c>
      <c r="BL43" s="210">
        <f t="shared" si="40"/>
        <v>30.483333333333331</v>
      </c>
      <c r="BM43" s="210">
        <f t="shared" si="40"/>
        <v>30.483333333333331</v>
      </c>
      <c r="BN43" s="210">
        <f t="shared" si="40"/>
        <v>30.483333333333331</v>
      </c>
      <c r="BO43" s="210">
        <f t="shared" si="40"/>
        <v>30.483333333333331</v>
      </c>
      <c r="BP43" s="210">
        <f t="shared" si="40"/>
        <v>30.483333333333331</v>
      </c>
      <c r="BQ43" s="210">
        <f t="shared" si="40"/>
        <v>30.483333333333331</v>
      </c>
      <c r="BR43" s="210">
        <f t="shared" ref="BR43:DA43" si="41">IF(BR$22&lt;=$E$24,IF(BR$22&lt;=$D$24,IF(BR$22&lt;=$C$24,IF(BR$22&lt;=$B$24,$B109,($C26-$B26)/($C$24-$B$24)),($D26-$C26)/($D$24-$C$24)),($E26-$D26)/($E$24-$D$24)),$F109)</f>
        <v>30.483333333333331</v>
      </c>
      <c r="BS43" s="210">
        <f t="shared" si="41"/>
        <v>30.483333333333331</v>
      </c>
      <c r="BT43" s="210">
        <f t="shared" si="41"/>
        <v>337.17037037037034</v>
      </c>
      <c r="BU43" s="210">
        <f t="shared" si="41"/>
        <v>337.17037037037034</v>
      </c>
      <c r="BV43" s="210">
        <f t="shared" si="41"/>
        <v>337.17037037037034</v>
      </c>
      <c r="BW43" s="210">
        <f t="shared" si="41"/>
        <v>337.17037037037034</v>
      </c>
      <c r="BX43" s="210">
        <f t="shared" si="41"/>
        <v>337.17037037037034</v>
      </c>
      <c r="BY43" s="210">
        <f t="shared" si="41"/>
        <v>337.17037037037034</v>
      </c>
      <c r="BZ43" s="210">
        <f t="shared" si="41"/>
        <v>337.17037037037034</v>
      </c>
      <c r="CA43" s="210">
        <f t="shared" si="41"/>
        <v>337.17037037037034</v>
      </c>
      <c r="CB43" s="210">
        <f t="shared" si="41"/>
        <v>337.17037037037034</v>
      </c>
      <c r="CC43" s="210">
        <f t="shared" si="41"/>
        <v>337.17037037037034</v>
      </c>
      <c r="CD43" s="210">
        <f t="shared" si="41"/>
        <v>337.17037037037034</v>
      </c>
      <c r="CE43" s="210">
        <f t="shared" si="41"/>
        <v>337.17037037037034</v>
      </c>
      <c r="CF43" s="210">
        <f t="shared" si="41"/>
        <v>337.17037037037034</v>
      </c>
      <c r="CG43" s="210">
        <f t="shared" si="41"/>
        <v>337.17037037037034</v>
      </c>
      <c r="CH43" s="210">
        <f t="shared" si="41"/>
        <v>337.17037037037034</v>
      </c>
      <c r="CI43" s="210">
        <f t="shared" si="41"/>
        <v>337.17037037037034</v>
      </c>
      <c r="CJ43" s="210">
        <f t="shared" si="41"/>
        <v>337.17037037037034</v>
      </c>
      <c r="CK43" s="210">
        <f t="shared" si="41"/>
        <v>337.17037037037034</v>
      </c>
      <c r="CL43" s="210">
        <f t="shared" si="41"/>
        <v>337.17037037037034</v>
      </c>
      <c r="CM43" s="210">
        <f t="shared" si="41"/>
        <v>337.17037037037034</v>
      </c>
      <c r="CN43" s="210">
        <f t="shared" si="41"/>
        <v>337.17037037037034</v>
      </c>
      <c r="CO43" s="210">
        <f t="shared" si="41"/>
        <v>337.17037037037034</v>
      </c>
      <c r="CP43" s="210">
        <f t="shared" si="41"/>
        <v>914.70476190476199</v>
      </c>
      <c r="CQ43" s="210">
        <f t="shared" si="41"/>
        <v>914.70476190476199</v>
      </c>
      <c r="CR43" s="210">
        <f t="shared" si="41"/>
        <v>914.70476190476199</v>
      </c>
      <c r="CS43" s="210">
        <f t="shared" si="41"/>
        <v>914.70476190476199</v>
      </c>
      <c r="CT43" s="210">
        <f t="shared" si="41"/>
        <v>914.70476190476199</v>
      </c>
      <c r="CU43" s="210">
        <f t="shared" si="41"/>
        <v>914.70476190476199</v>
      </c>
      <c r="CV43" s="210">
        <f t="shared" si="41"/>
        <v>914.70476190476199</v>
      </c>
      <c r="CW43" s="210">
        <f t="shared" si="41"/>
        <v>914.70476190476199</v>
      </c>
      <c r="CX43" s="210">
        <f t="shared" si="41"/>
        <v>914.70476190476199</v>
      </c>
      <c r="CY43" s="210">
        <f t="shared" si="41"/>
        <v>914.70476190476199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10.049065629383652</v>
      </c>
      <c r="AG44" s="210">
        <f t="shared" si="42"/>
        <v>10.049065629383652</v>
      </c>
      <c r="AH44" s="210">
        <f t="shared" si="42"/>
        <v>10.049065629383652</v>
      </c>
      <c r="AI44" s="210">
        <f t="shared" si="42"/>
        <v>10.049065629383652</v>
      </c>
      <c r="AJ44" s="210">
        <f t="shared" si="42"/>
        <v>10.049065629383652</v>
      </c>
      <c r="AK44" s="210">
        <f t="shared" si="42"/>
        <v>10.049065629383652</v>
      </c>
      <c r="AL44" s="210">
        <f t="shared" ref="AL44:BQ44" si="43">IF(AL$22&lt;=$E$24,IF(AL$22&lt;=$D$24,IF(AL$22&lt;=$C$24,IF(AL$22&lt;=$B$24,$B110,($C27-$B27)/($C$24-$B$24)),($D27-$C27)/($D$24-$C$24)),($E27-$D27)/($E$24-$D$24)),$F110)</f>
        <v>10.049065629383652</v>
      </c>
      <c r="AM44" s="210">
        <f t="shared" si="43"/>
        <v>10.049065629383652</v>
      </c>
      <c r="AN44" s="210">
        <f t="shared" si="43"/>
        <v>10.049065629383652</v>
      </c>
      <c r="AO44" s="210">
        <f t="shared" si="43"/>
        <v>10.049065629383652</v>
      </c>
      <c r="AP44" s="210">
        <f t="shared" si="43"/>
        <v>10.049065629383652</v>
      </c>
      <c r="AQ44" s="210">
        <f t="shared" si="43"/>
        <v>10.049065629383652</v>
      </c>
      <c r="AR44" s="210">
        <f t="shared" si="43"/>
        <v>10.049065629383652</v>
      </c>
      <c r="AS44" s="210">
        <f t="shared" si="43"/>
        <v>10.049065629383652</v>
      </c>
      <c r="AT44" s="210">
        <f t="shared" si="43"/>
        <v>10.049065629383652</v>
      </c>
      <c r="AU44" s="210">
        <f t="shared" si="43"/>
        <v>10.049065629383652</v>
      </c>
      <c r="AV44" s="210">
        <f t="shared" si="43"/>
        <v>10.049065629383652</v>
      </c>
      <c r="AW44" s="210">
        <f t="shared" si="43"/>
        <v>10.049065629383652</v>
      </c>
      <c r="AX44" s="210">
        <f t="shared" si="43"/>
        <v>10.049065629383652</v>
      </c>
      <c r="AY44" s="210">
        <f t="shared" si="43"/>
        <v>10.049065629383652</v>
      </c>
      <c r="AZ44" s="210">
        <f t="shared" si="43"/>
        <v>10.049065629383652</v>
      </c>
      <c r="BA44" s="210">
        <f t="shared" si="43"/>
        <v>10.049065629383652</v>
      </c>
      <c r="BB44" s="210">
        <f t="shared" si="43"/>
        <v>10.049065629383652</v>
      </c>
      <c r="BC44" s="210">
        <f t="shared" si="43"/>
        <v>10.049065629383652</v>
      </c>
      <c r="BD44" s="210">
        <f t="shared" si="43"/>
        <v>10.049065629383652</v>
      </c>
      <c r="BE44" s="210">
        <f t="shared" si="43"/>
        <v>10.049065629383652</v>
      </c>
      <c r="BF44" s="210">
        <f t="shared" si="43"/>
        <v>10.049065629383652</v>
      </c>
      <c r="BG44" s="210">
        <f t="shared" si="43"/>
        <v>10.049065629383652</v>
      </c>
      <c r="BH44" s="210">
        <f t="shared" si="43"/>
        <v>10.049065629383652</v>
      </c>
      <c r="BI44" s="210">
        <f t="shared" si="43"/>
        <v>10.049065629383652</v>
      </c>
      <c r="BJ44" s="210">
        <f t="shared" si="43"/>
        <v>10.049065629383652</v>
      </c>
      <c r="BK44" s="210">
        <f t="shared" si="43"/>
        <v>10.049065629383652</v>
      </c>
      <c r="BL44" s="210">
        <f t="shared" si="43"/>
        <v>10.049065629383652</v>
      </c>
      <c r="BM44" s="210">
        <f t="shared" si="43"/>
        <v>10.049065629383652</v>
      </c>
      <c r="BN44" s="210">
        <f t="shared" si="43"/>
        <v>10.049065629383652</v>
      </c>
      <c r="BO44" s="210">
        <f t="shared" si="43"/>
        <v>10.049065629383652</v>
      </c>
      <c r="BP44" s="210">
        <f t="shared" si="43"/>
        <v>10.049065629383652</v>
      </c>
      <c r="BQ44" s="210">
        <f t="shared" si="43"/>
        <v>10.049065629383652</v>
      </c>
      <c r="BR44" s="210">
        <f t="shared" ref="BR44:DA44" si="44">IF(BR$22&lt;=$E$24,IF(BR$22&lt;=$D$24,IF(BR$22&lt;=$C$24,IF(BR$22&lt;=$B$24,$B110,($C27-$B27)/($C$24-$B$24)),($D27-$C27)/($D$24-$C$24)),($E27-$D27)/($E$24-$D$24)),$F110)</f>
        <v>10.049065629383652</v>
      </c>
      <c r="BS44" s="210">
        <f t="shared" si="44"/>
        <v>10.049065629383652</v>
      </c>
      <c r="BT44" s="210">
        <f t="shared" si="44"/>
        <v>29.656513132957667</v>
      </c>
      <c r="BU44" s="210">
        <f t="shared" si="44"/>
        <v>29.656513132957667</v>
      </c>
      <c r="BV44" s="210">
        <f t="shared" si="44"/>
        <v>29.656513132957667</v>
      </c>
      <c r="BW44" s="210">
        <f t="shared" si="44"/>
        <v>29.656513132957667</v>
      </c>
      <c r="BX44" s="210">
        <f t="shared" si="44"/>
        <v>29.656513132957667</v>
      </c>
      <c r="BY44" s="210">
        <f t="shared" si="44"/>
        <v>29.656513132957667</v>
      </c>
      <c r="BZ44" s="210">
        <f t="shared" si="44"/>
        <v>29.656513132957667</v>
      </c>
      <c r="CA44" s="210">
        <f t="shared" si="44"/>
        <v>29.656513132957667</v>
      </c>
      <c r="CB44" s="210">
        <f t="shared" si="44"/>
        <v>29.656513132957667</v>
      </c>
      <c r="CC44" s="210">
        <f t="shared" si="44"/>
        <v>29.656513132957667</v>
      </c>
      <c r="CD44" s="210">
        <f t="shared" si="44"/>
        <v>29.656513132957667</v>
      </c>
      <c r="CE44" s="210">
        <f t="shared" si="44"/>
        <v>29.656513132957667</v>
      </c>
      <c r="CF44" s="210">
        <f t="shared" si="44"/>
        <v>29.656513132957667</v>
      </c>
      <c r="CG44" s="210">
        <f t="shared" si="44"/>
        <v>29.656513132957667</v>
      </c>
      <c r="CH44" s="210">
        <f t="shared" si="44"/>
        <v>29.656513132957667</v>
      </c>
      <c r="CI44" s="210">
        <f t="shared" si="44"/>
        <v>29.656513132957667</v>
      </c>
      <c r="CJ44" s="210">
        <f t="shared" si="44"/>
        <v>29.656513132957667</v>
      </c>
      <c r="CK44" s="210">
        <f t="shared" si="44"/>
        <v>29.656513132957667</v>
      </c>
      <c r="CL44" s="210">
        <f t="shared" si="44"/>
        <v>29.656513132957667</v>
      </c>
      <c r="CM44" s="210">
        <f t="shared" si="44"/>
        <v>29.656513132957667</v>
      </c>
      <c r="CN44" s="210">
        <f t="shared" si="44"/>
        <v>29.656513132957667</v>
      </c>
      <c r="CO44" s="210">
        <f t="shared" si="44"/>
        <v>29.656513132957667</v>
      </c>
      <c r="CP44" s="210">
        <f t="shared" si="44"/>
        <v>22.400938295095578</v>
      </c>
      <c r="CQ44" s="210">
        <f t="shared" si="44"/>
        <v>22.400938295095578</v>
      </c>
      <c r="CR44" s="210">
        <f t="shared" si="44"/>
        <v>22.400938295095578</v>
      </c>
      <c r="CS44" s="210">
        <f t="shared" si="44"/>
        <v>22.400938295095578</v>
      </c>
      <c r="CT44" s="210">
        <f t="shared" si="44"/>
        <v>22.400938295095578</v>
      </c>
      <c r="CU44" s="210">
        <f t="shared" si="44"/>
        <v>22.400938295095578</v>
      </c>
      <c r="CV44" s="210">
        <f t="shared" si="44"/>
        <v>22.400938295095578</v>
      </c>
      <c r="CW44" s="210">
        <f t="shared" si="44"/>
        <v>22.400938295095578</v>
      </c>
      <c r="CX44" s="210">
        <f t="shared" si="44"/>
        <v>22.400938295095578</v>
      </c>
      <c r="CY44" s="210">
        <f t="shared" si="44"/>
        <v>22.400938295095578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142.28333333333336</v>
      </c>
      <c r="AG46" s="210">
        <f t="shared" si="48"/>
        <v>142.28333333333336</v>
      </c>
      <c r="AH46" s="210">
        <f t="shared" si="48"/>
        <v>142.28333333333336</v>
      </c>
      <c r="AI46" s="210">
        <f t="shared" si="48"/>
        <v>142.28333333333336</v>
      </c>
      <c r="AJ46" s="210">
        <f t="shared" si="48"/>
        <v>142.28333333333336</v>
      </c>
      <c r="AK46" s="210">
        <f t="shared" si="48"/>
        <v>142.28333333333336</v>
      </c>
      <c r="AL46" s="210">
        <f t="shared" ref="AL46:BQ46" si="49">IF(AL$22&lt;=$E$24,IF(AL$22&lt;=$D$24,IF(AL$22&lt;=$C$24,IF(AL$22&lt;=$B$24,$B112,($C29-$B29)/($C$24-$B$24)),($D29-$C29)/($D$24-$C$24)),($E29-$D29)/($E$24-$D$24)),$F112)</f>
        <v>142.28333333333336</v>
      </c>
      <c r="AM46" s="210">
        <f t="shared" si="49"/>
        <v>142.28333333333336</v>
      </c>
      <c r="AN46" s="210">
        <f t="shared" si="49"/>
        <v>142.28333333333336</v>
      </c>
      <c r="AO46" s="210">
        <f t="shared" si="49"/>
        <v>142.28333333333336</v>
      </c>
      <c r="AP46" s="210">
        <f t="shared" si="49"/>
        <v>142.28333333333336</v>
      </c>
      <c r="AQ46" s="210">
        <f t="shared" si="49"/>
        <v>142.28333333333336</v>
      </c>
      <c r="AR46" s="210">
        <f t="shared" si="49"/>
        <v>142.28333333333336</v>
      </c>
      <c r="AS46" s="210">
        <f t="shared" si="49"/>
        <v>142.28333333333336</v>
      </c>
      <c r="AT46" s="210">
        <f t="shared" si="49"/>
        <v>142.28333333333336</v>
      </c>
      <c r="AU46" s="210">
        <f t="shared" si="49"/>
        <v>142.28333333333336</v>
      </c>
      <c r="AV46" s="210">
        <f t="shared" si="49"/>
        <v>142.28333333333336</v>
      </c>
      <c r="AW46" s="210">
        <f t="shared" si="49"/>
        <v>142.28333333333336</v>
      </c>
      <c r="AX46" s="210">
        <f t="shared" si="49"/>
        <v>142.28333333333336</v>
      </c>
      <c r="AY46" s="210">
        <f t="shared" si="49"/>
        <v>142.28333333333336</v>
      </c>
      <c r="AZ46" s="210">
        <f t="shared" si="49"/>
        <v>142.28333333333336</v>
      </c>
      <c r="BA46" s="210">
        <f t="shared" si="49"/>
        <v>142.28333333333336</v>
      </c>
      <c r="BB46" s="210">
        <f t="shared" si="49"/>
        <v>142.28333333333336</v>
      </c>
      <c r="BC46" s="210">
        <f t="shared" si="49"/>
        <v>142.28333333333336</v>
      </c>
      <c r="BD46" s="210">
        <f t="shared" si="49"/>
        <v>142.28333333333336</v>
      </c>
      <c r="BE46" s="210">
        <f t="shared" si="49"/>
        <v>142.28333333333336</v>
      </c>
      <c r="BF46" s="210">
        <f t="shared" si="49"/>
        <v>142.28333333333336</v>
      </c>
      <c r="BG46" s="210">
        <f t="shared" si="49"/>
        <v>142.28333333333336</v>
      </c>
      <c r="BH46" s="210">
        <f t="shared" si="49"/>
        <v>142.28333333333336</v>
      </c>
      <c r="BI46" s="210">
        <f t="shared" si="49"/>
        <v>142.28333333333336</v>
      </c>
      <c r="BJ46" s="210">
        <f t="shared" si="49"/>
        <v>142.28333333333336</v>
      </c>
      <c r="BK46" s="210">
        <f t="shared" si="49"/>
        <v>142.28333333333336</v>
      </c>
      <c r="BL46" s="210">
        <f t="shared" si="49"/>
        <v>142.28333333333336</v>
      </c>
      <c r="BM46" s="210">
        <f t="shared" si="49"/>
        <v>142.28333333333336</v>
      </c>
      <c r="BN46" s="210">
        <f t="shared" si="49"/>
        <v>142.28333333333336</v>
      </c>
      <c r="BO46" s="210">
        <f t="shared" si="49"/>
        <v>142.28333333333336</v>
      </c>
      <c r="BP46" s="210">
        <f t="shared" si="49"/>
        <v>142.28333333333336</v>
      </c>
      <c r="BQ46" s="210">
        <f t="shared" si="49"/>
        <v>142.28333333333336</v>
      </c>
      <c r="BR46" s="210">
        <f t="shared" ref="BR46:DA46" si="50">IF(BR$22&lt;=$E$24,IF(BR$22&lt;=$D$24,IF(BR$22&lt;=$C$24,IF(BR$22&lt;=$B$24,$B112,($C29-$B29)/($C$24-$B$24)),($D29-$C29)/($D$24-$C$24)),($E29-$D29)/($E$24-$D$24)),$F112)</f>
        <v>142.28333333333336</v>
      </c>
      <c r="BS46" s="210">
        <f t="shared" si="50"/>
        <v>142.28333333333336</v>
      </c>
      <c r="BT46" s="210">
        <f t="shared" si="50"/>
        <v>424.35343915343913</v>
      </c>
      <c r="BU46" s="210">
        <f t="shared" si="50"/>
        <v>424.35343915343913</v>
      </c>
      <c r="BV46" s="210">
        <f t="shared" si="50"/>
        <v>424.35343915343913</v>
      </c>
      <c r="BW46" s="210">
        <f t="shared" si="50"/>
        <v>424.35343915343913</v>
      </c>
      <c r="BX46" s="210">
        <f t="shared" si="50"/>
        <v>424.35343915343913</v>
      </c>
      <c r="BY46" s="210">
        <f t="shared" si="50"/>
        <v>424.35343915343913</v>
      </c>
      <c r="BZ46" s="210">
        <f t="shared" si="50"/>
        <v>424.35343915343913</v>
      </c>
      <c r="CA46" s="210">
        <f t="shared" si="50"/>
        <v>424.35343915343913</v>
      </c>
      <c r="CB46" s="210">
        <f t="shared" si="50"/>
        <v>424.35343915343913</v>
      </c>
      <c r="CC46" s="210">
        <f t="shared" si="50"/>
        <v>424.35343915343913</v>
      </c>
      <c r="CD46" s="210">
        <f t="shared" si="50"/>
        <v>424.35343915343913</v>
      </c>
      <c r="CE46" s="210">
        <f t="shared" si="50"/>
        <v>424.35343915343913</v>
      </c>
      <c r="CF46" s="210">
        <f t="shared" si="50"/>
        <v>424.35343915343913</v>
      </c>
      <c r="CG46" s="210">
        <f t="shared" si="50"/>
        <v>424.35343915343913</v>
      </c>
      <c r="CH46" s="210">
        <f t="shared" si="50"/>
        <v>424.35343915343913</v>
      </c>
      <c r="CI46" s="210">
        <f t="shared" si="50"/>
        <v>424.35343915343913</v>
      </c>
      <c r="CJ46" s="210">
        <f t="shared" si="50"/>
        <v>424.35343915343913</v>
      </c>
      <c r="CK46" s="210">
        <f t="shared" si="50"/>
        <v>424.35343915343913</v>
      </c>
      <c r="CL46" s="210">
        <f t="shared" si="50"/>
        <v>424.35343915343913</v>
      </c>
      <c r="CM46" s="210">
        <f t="shared" si="50"/>
        <v>424.35343915343913</v>
      </c>
      <c r="CN46" s="210">
        <f t="shared" si="50"/>
        <v>424.35343915343913</v>
      </c>
      <c r="CO46" s="210">
        <f t="shared" si="50"/>
        <v>424.35343915343913</v>
      </c>
      <c r="CP46" s="210">
        <f t="shared" si="50"/>
        <v>774.2857142857149</v>
      </c>
      <c r="CQ46" s="210">
        <f t="shared" si="50"/>
        <v>774.2857142857149</v>
      </c>
      <c r="CR46" s="210">
        <f t="shared" si="50"/>
        <v>774.2857142857149</v>
      </c>
      <c r="CS46" s="210">
        <f t="shared" si="50"/>
        <v>774.2857142857149</v>
      </c>
      <c r="CT46" s="210">
        <f t="shared" si="50"/>
        <v>774.2857142857149</v>
      </c>
      <c r="CU46" s="210">
        <f t="shared" si="50"/>
        <v>774.2857142857149</v>
      </c>
      <c r="CV46" s="210">
        <f t="shared" si="50"/>
        <v>774.2857142857149</v>
      </c>
      <c r="CW46" s="210">
        <f t="shared" si="50"/>
        <v>774.2857142857149</v>
      </c>
      <c r="CX46" s="210">
        <f t="shared" si="50"/>
        <v>774.2857142857149</v>
      </c>
      <c r="CY46" s="210">
        <f t="shared" si="50"/>
        <v>774.2857142857149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2.4626153131939814</v>
      </c>
      <c r="AG47" s="210">
        <f t="shared" si="51"/>
        <v>2.4626153131939814</v>
      </c>
      <c r="AH47" s="210">
        <f t="shared" si="51"/>
        <v>2.4626153131939814</v>
      </c>
      <c r="AI47" s="210">
        <f t="shared" si="51"/>
        <v>2.4626153131939814</v>
      </c>
      <c r="AJ47" s="210">
        <f t="shared" si="51"/>
        <v>2.4626153131939814</v>
      </c>
      <c r="AK47" s="210">
        <f t="shared" si="51"/>
        <v>2.4626153131939814</v>
      </c>
      <c r="AL47" s="210">
        <f t="shared" ref="AL47:BQ47" si="52">IF(AL$22&lt;=$E$24,IF(AL$22&lt;=$D$24,IF(AL$22&lt;=$C$24,IF(AL$22&lt;=$B$24,$B113,($C30-$B30)/($C$24-$B$24)),($D30-$C30)/($D$24-$C$24)),($E30-$D30)/($E$24-$D$24)),$F113)</f>
        <v>2.4626153131939814</v>
      </c>
      <c r="AM47" s="210">
        <f t="shared" si="52"/>
        <v>2.4626153131939814</v>
      </c>
      <c r="AN47" s="210">
        <f t="shared" si="52"/>
        <v>2.4626153131939814</v>
      </c>
      <c r="AO47" s="210">
        <f t="shared" si="52"/>
        <v>2.4626153131939814</v>
      </c>
      <c r="AP47" s="210">
        <f t="shared" si="52"/>
        <v>2.4626153131939814</v>
      </c>
      <c r="AQ47" s="210">
        <f t="shared" si="52"/>
        <v>2.4626153131939814</v>
      </c>
      <c r="AR47" s="210">
        <f t="shared" si="52"/>
        <v>2.4626153131939814</v>
      </c>
      <c r="AS47" s="210">
        <f t="shared" si="52"/>
        <v>2.4626153131939814</v>
      </c>
      <c r="AT47" s="210">
        <f t="shared" si="52"/>
        <v>2.4626153131939814</v>
      </c>
      <c r="AU47" s="210">
        <f t="shared" si="52"/>
        <v>2.4626153131939814</v>
      </c>
      <c r="AV47" s="210">
        <f t="shared" si="52"/>
        <v>2.4626153131939814</v>
      </c>
      <c r="AW47" s="210">
        <f t="shared" si="52"/>
        <v>2.4626153131939814</v>
      </c>
      <c r="AX47" s="210">
        <f t="shared" si="52"/>
        <v>2.4626153131939814</v>
      </c>
      <c r="AY47" s="210">
        <f t="shared" si="52"/>
        <v>2.4626153131939814</v>
      </c>
      <c r="AZ47" s="210">
        <f t="shared" si="52"/>
        <v>2.4626153131939814</v>
      </c>
      <c r="BA47" s="210">
        <f t="shared" si="52"/>
        <v>2.4626153131939814</v>
      </c>
      <c r="BB47" s="210">
        <f t="shared" si="52"/>
        <v>2.4626153131939814</v>
      </c>
      <c r="BC47" s="210">
        <f t="shared" si="52"/>
        <v>2.4626153131939814</v>
      </c>
      <c r="BD47" s="210">
        <f t="shared" si="52"/>
        <v>2.4626153131939814</v>
      </c>
      <c r="BE47" s="210">
        <f t="shared" si="52"/>
        <v>2.4626153131939814</v>
      </c>
      <c r="BF47" s="210">
        <f t="shared" si="52"/>
        <v>2.4626153131939814</v>
      </c>
      <c r="BG47" s="210">
        <f t="shared" si="52"/>
        <v>2.4626153131939814</v>
      </c>
      <c r="BH47" s="210">
        <f t="shared" si="52"/>
        <v>2.4626153131939814</v>
      </c>
      <c r="BI47" s="210">
        <f t="shared" si="52"/>
        <v>2.4626153131939814</v>
      </c>
      <c r="BJ47" s="210">
        <f t="shared" si="52"/>
        <v>2.4626153131939814</v>
      </c>
      <c r="BK47" s="210">
        <f t="shared" si="52"/>
        <v>2.4626153131939814</v>
      </c>
      <c r="BL47" s="210">
        <f t="shared" si="52"/>
        <v>2.4626153131939814</v>
      </c>
      <c r="BM47" s="210">
        <f t="shared" si="52"/>
        <v>2.4626153131939814</v>
      </c>
      <c r="BN47" s="210">
        <f t="shared" si="52"/>
        <v>2.4626153131939814</v>
      </c>
      <c r="BO47" s="210">
        <f t="shared" si="52"/>
        <v>2.4626153131939814</v>
      </c>
      <c r="BP47" s="210">
        <f t="shared" si="52"/>
        <v>2.4626153131939814</v>
      </c>
      <c r="BQ47" s="210">
        <f t="shared" si="52"/>
        <v>2.4626153131939814</v>
      </c>
      <c r="BR47" s="210">
        <f t="shared" ref="BR47:DA47" si="53">IF(BR$22&lt;=$E$24,IF(BR$22&lt;=$D$24,IF(BR$22&lt;=$C$24,IF(BR$22&lt;=$B$24,$B113,($C30-$B30)/($C$24-$B$24)),($D30-$C30)/($D$24-$C$24)),($E30-$D30)/($E$24-$D$24)),$F113)</f>
        <v>2.4626153131939814</v>
      </c>
      <c r="BS47" s="210">
        <f t="shared" si="53"/>
        <v>2.4626153131939814</v>
      </c>
      <c r="BT47" s="210">
        <f t="shared" si="53"/>
        <v>-1.3035911220099865</v>
      </c>
      <c r="BU47" s="210">
        <f t="shared" si="53"/>
        <v>-1.3035911220099865</v>
      </c>
      <c r="BV47" s="210">
        <f t="shared" si="53"/>
        <v>-1.3035911220099865</v>
      </c>
      <c r="BW47" s="210">
        <f t="shared" si="53"/>
        <v>-1.3035911220099865</v>
      </c>
      <c r="BX47" s="210">
        <f t="shared" si="53"/>
        <v>-1.3035911220099865</v>
      </c>
      <c r="BY47" s="210">
        <f t="shared" si="53"/>
        <v>-1.3035911220099865</v>
      </c>
      <c r="BZ47" s="210">
        <f t="shared" si="53"/>
        <v>-1.3035911220099865</v>
      </c>
      <c r="CA47" s="210">
        <f t="shared" si="53"/>
        <v>-1.3035911220099865</v>
      </c>
      <c r="CB47" s="210">
        <f t="shared" si="53"/>
        <v>-1.3035911220099865</v>
      </c>
      <c r="CC47" s="210">
        <f t="shared" si="53"/>
        <v>-1.3035911220099865</v>
      </c>
      <c r="CD47" s="210">
        <f t="shared" si="53"/>
        <v>-1.3035911220099865</v>
      </c>
      <c r="CE47" s="210">
        <f t="shared" si="53"/>
        <v>-1.3035911220099865</v>
      </c>
      <c r="CF47" s="210">
        <f t="shared" si="53"/>
        <v>-1.3035911220099865</v>
      </c>
      <c r="CG47" s="210">
        <f t="shared" si="53"/>
        <v>-1.3035911220099865</v>
      </c>
      <c r="CH47" s="210">
        <f t="shared" si="53"/>
        <v>-1.3035911220099865</v>
      </c>
      <c r="CI47" s="210">
        <f t="shared" si="53"/>
        <v>-1.3035911220099865</v>
      </c>
      <c r="CJ47" s="210">
        <f t="shared" si="53"/>
        <v>-1.3035911220099865</v>
      </c>
      <c r="CK47" s="210">
        <f t="shared" si="53"/>
        <v>-1.3035911220099865</v>
      </c>
      <c r="CL47" s="210">
        <f t="shared" si="53"/>
        <v>-1.3035911220099865</v>
      </c>
      <c r="CM47" s="210">
        <f t="shared" si="53"/>
        <v>-1.3035911220099865</v>
      </c>
      <c r="CN47" s="210">
        <f t="shared" si="53"/>
        <v>-1.3035911220099865</v>
      </c>
      <c r="CO47" s="210">
        <f t="shared" si="53"/>
        <v>-1.3035911220099865</v>
      </c>
      <c r="CP47" s="210">
        <f t="shared" si="53"/>
        <v>-6.9173812282534568</v>
      </c>
      <c r="CQ47" s="210">
        <f t="shared" si="53"/>
        <v>-6.9173812282534568</v>
      </c>
      <c r="CR47" s="210">
        <f t="shared" si="53"/>
        <v>-6.9173812282534568</v>
      </c>
      <c r="CS47" s="210">
        <f t="shared" si="53"/>
        <v>-6.9173812282534568</v>
      </c>
      <c r="CT47" s="210">
        <f t="shared" si="53"/>
        <v>-6.9173812282534568</v>
      </c>
      <c r="CU47" s="210">
        <f t="shared" si="53"/>
        <v>-6.9173812282534568</v>
      </c>
      <c r="CV47" s="210">
        <f t="shared" si="53"/>
        <v>-6.9173812282534568</v>
      </c>
      <c r="CW47" s="210">
        <f t="shared" si="53"/>
        <v>-6.9173812282534568</v>
      </c>
      <c r="CX47" s="210">
        <f t="shared" si="53"/>
        <v>-6.9173812282534568</v>
      </c>
      <c r="CY47" s="210">
        <f t="shared" si="53"/>
        <v>-6.9173812282534568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-57.696692662230646</v>
      </c>
      <c r="AG48" s="210">
        <f t="shared" si="54"/>
        <v>-57.696692662230646</v>
      </c>
      <c r="AH48" s="210">
        <f t="shared" si="54"/>
        <v>-57.696692662230646</v>
      </c>
      <c r="AI48" s="210">
        <f t="shared" si="54"/>
        <v>-57.696692662230646</v>
      </c>
      <c r="AJ48" s="210">
        <f t="shared" si="54"/>
        <v>-57.696692662230646</v>
      </c>
      <c r="AK48" s="210">
        <f t="shared" si="54"/>
        <v>-57.696692662230646</v>
      </c>
      <c r="AL48" s="210">
        <f t="shared" ref="AL48:BQ48" si="55">IF(AL$22&lt;=$E$24,IF(AL$22&lt;=$D$24,IF(AL$22&lt;=$C$24,IF(AL$22&lt;=$B$24,$B114,($C31-$B31)/($C$24-$B$24)),($D31-$C31)/($D$24-$C$24)),($E31-$D31)/($E$24-$D$24)),$F114)</f>
        <v>-57.696692662230646</v>
      </c>
      <c r="AM48" s="210">
        <f t="shared" si="55"/>
        <v>-57.696692662230646</v>
      </c>
      <c r="AN48" s="210">
        <f t="shared" si="55"/>
        <v>-57.696692662230646</v>
      </c>
      <c r="AO48" s="210">
        <f t="shared" si="55"/>
        <v>-57.696692662230646</v>
      </c>
      <c r="AP48" s="210">
        <f t="shared" si="55"/>
        <v>-57.696692662230646</v>
      </c>
      <c r="AQ48" s="210">
        <f t="shared" si="55"/>
        <v>-57.696692662230646</v>
      </c>
      <c r="AR48" s="210">
        <f t="shared" si="55"/>
        <v>-57.696692662230646</v>
      </c>
      <c r="AS48" s="210">
        <f t="shared" si="55"/>
        <v>-57.696692662230646</v>
      </c>
      <c r="AT48" s="210">
        <f t="shared" si="55"/>
        <v>-57.696692662230646</v>
      </c>
      <c r="AU48" s="210">
        <f t="shared" si="55"/>
        <v>-57.696692662230646</v>
      </c>
      <c r="AV48" s="210">
        <f t="shared" si="55"/>
        <v>-57.696692662230646</v>
      </c>
      <c r="AW48" s="210">
        <f t="shared" si="55"/>
        <v>-57.696692662230646</v>
      </c>
      <c r="AX48" s="210">
        <f t="shared" si="55"/>
        <v>-57.696692662230646</v>
      </c>
      <c r="AY48" s="210">
        <f t="shared" si="55"/>
        <v>-57.696692662230646</v>
      </c>
      <c r="AZ48" s="210">
        <f t="shared" si="55"/>
        <v>-57.696692662230646</v>
      </c>
      <c r="BA48" s="210">
        <f t="shared" si="55"/>
        <v>-57.696692662230646</v>
      </c>
      <c r="BB48" s="210">
        <f t="shared" si="55"/>
        <v>-57.696692662230646</v>
      </c>
      <c r="BC48" s="210">
        <f t="shared" si="55"/>
        <v>-57.696692662230646</v>
      </c>
      <c r="BD48" s="210">
        <f t="shared" si="55"/>
        <v>-57.696692662230646</v>
      </c>
      <c r="BE48" s="210">
        <f t="shared" si="55"/>
        <v>-57.696692662230646</v>
      </c>
      <c r="BF48" s="210">
        <f t="shared" si="55"/>
        <v>-57.696692662230646</v>
      </c>
      <c r="BG48" s="210">
        <f t="shared" si="55"/>
        <v>-57.696692662230646</v>
      </c>
      <c r="BH48" s="210">
        <f t="shared" si="55"/>
        <v>-57.696692662230646</v>
      </c>
      <c r="BI48" s="210">
        <f t="shared" si="55"/>
        <v>-57.696692662230646</v>
      </c>
      <c r="BJ48" s="210">
        <f t="shared" si="55"/>
        <v>-57.696692662230646</v>
      </c>
      <c r="BK48" s="210">
        <f t="shared" si="55"/>
        <v>-57.696692662230646</v>
      </c>
      <c r="BL48" s="210">
        <f t="shared" si="55"/>
        <v>-57.696692662230646</v>
      </c>
      <c r="BM48" s="210">
        <f t="shared" si="55"/>
        <v>-57.696692662230646</v>
      </c>
      <c r="BN48" s="210">
        <f t="shared" si="55"/>
        <v>-57.696692662230646</v>
      </c>
      <c r="BO48" s="210">
        <f t="shared" si="55"/>
        <v>-57.696692662230646</v>
      </c>
      <c r="BP48" s="210">
        <f t="shared" si="55"/>
        <v>-57.696692662230646</v>
      </c>
      <c r="BQ48" s="210">
        <f t="shared" si="55"/>
        <v>-57.696692662230646</v>
      </c>
      <c r="BR48" s="210">
        <f t="shared" ref="BR48:DA48" si="56">IF(BR$22&lt;=$E$24,IF(BR$22&lt;=$D$24,IF(BR$22&lt;=$C$24,IF(BR$22&lt;=$B$24,$B114,($C31-$B31)/($C$24-$B$24)),($D31-$C31)/($D$24-$C$24)),($E31-$D31)/($E$24-$D$24)),$F114)</f>
        <v>-57.696692662230646</v>
      </c>
      <c r="BS48" s="210">
        <f t="shared" si="56"/>
        <v>-57.696692662230646</v>
      </c>
      <c r="BT48" s="210">
        <f t="shared" si="56"/>
        <v>2064.169312169312</v>
      </c>
      <c r="BU48" s="210">
        <f t="shared" si="56"/>
        <v>2064.169312169312</v>
      </c>
      <c r="BV48" s="210">
        <f t="shared" si="56"/>
        <v>2064.169312169312</v>
      </c>
      <c r="BW48" s="210">
        <f t="shared" si="56"/>
        <v>2064.169312169312</v>
      </c>
      <c r="BX48" s="210">
        <f t="shared" si="56"/>
        <v>2064.169312169312</v>
      </c>
      <c r="BY48" s="210">
        <f t="shared" si="56"/>
        <v>2064.169312169312</v>
      </c>
      <c r="BZ48" s="210">
        <f t="shared" si="56"/>
        <v>2064.169312169312</v>
      </c>
      <c r="CA48" s="210">
        <f t="shared" si="56"/>
        <v>2064.169312169312</v>
      </c>
      <c r="CB48" s="210">
        <f t="shared" si="56"/>
        <v>2064.169312169312</v>
      </c>
      <c r="CC48" s="210">
        <f t="shared" si="56"/>
        <v>2064.169312169312</v>
      </c>
      <c r="CD48" s="210">
        <f t="shared" si="56"/>
        <v>2064.169312169312</v>
      </c>
      <c r="CE48" s="210">
        <f t="shared" si="56"/>
        <v>2064.169312169312</v>
      </c>
      <c r="CF48" s="210">
        <f t="shared" si="56"/>
        <v>2064.169312169312</v>
      </c>
      <c r="CG48" s="210">
        <f t="shared" si="56"/>
        <v>2064.169312169312</v>
      </c>
      <c r="CH48" s="210">
        <f t="shared" si="56"/>
        <v>2064.169312169312</v>
      </c>
      <c r="CI48" s="210">
        <f t="shared" si="56"/>
        <v>2064.169312169312</v>
      </c>
      <c r="CJ48" s="210">
        <f t="shared" si="56"/>
        <v>2064.169312169312</v>
      </c>
      <c r="CK48" s="210">
        <f t="shared" si="56"/>
        <v>2064.169312169312</v>
      </c>
      <c r="CL48" s="210">
        <f t="shared" si="56"/>
        <v>2064.169312169312</v>
      </c>
      <c r="CM48" s="210">
        <f t="shared" si="56"/>
        <v>2064.169312169312</v>
      </c>
      <c r="CN48" s="210">
        <f t="shared" si="56"/>
        <v>2064.169312169312</v>
      </c>
      <c r="CO48" s="210">
        <f t="shared" si="56"/>
        <v>2064.169312169312</v>
      </c>
      <c r="CP48" s="210">
        <f t="shared" si="56"/>
        <v>-4845.7142857142853</v>
      </c>
      <c r="CQ48" s="210">
        <f t="shared" si="56"/>
        <v>-4845.7142857142853</v>
      </c>
      <c r="CR48" s="210">
        <f t="shared" si="56"/>
        <v>-4845.7142857142853</v>
      </c>
      <c r="CS48" s="210">
        <f t="shared" si="56"/>
        <v>-4845.7142857142853</v>
      </c>
      <c r="CT48" s="210">
        <f t="shared" si="56"/>
        <v>-4845.7142857142853</v>
      </c>
      <c r="CU48" s="210">
        <f t="shared" si="56"/>
        <v>-4845.7142857142853</v>
      </c>
      <c r="CV48" s="210">
        <f t="shared" si="56"/>
        <v>-4845.7142857142853</v>
      </c>
      <c r="CW48" s="210">
        <f t="shared" si="56"/>
        <v>-4845.7142857142853</v>
      </c>
      <c r="CX48" s="210">
        <f t="shared" si="56"/>
        <v>-4845.7142857142853</v>
      </c>
      <c r="CY48" s="210">
        <f t="shared" si="56"/>
        <v>-4845.7142857142853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1018.9206349206349</v>
      </c>
      <c r="BU49" s="210">
        <f t="shared" si="59"/>
        <v>1018.9206349206349</v>
      </c>
      <c r="BV49" s="210">
        <f t="shared" si="59"/>
        <v>1018.9206349206349</v>
      </c>
      <c r="BW49" s="210">
        <f t="shared" si="59"/>
        <v>1018.9206349206349</v>
      </c>
      <c r="BX49" s="210">
        <f t="shared" si="59"/>
        <v>1018.9206349206349</v>
      </c>
      <c r="BY49" s="210">
        <f t="shared" si="59"/>
        <v>1018.9206349206349</v>
      </c>
      <c r="BZ49" s="210">
        <f t="shared" si="59"/>
        <v>1018.9206349206349</v>
      </c>
      <c r="CA49" s="210">
        <f t="shared" si="59"/>
        <v>1018.9206349206349</v>
      </c>
      <c r="CB49" s="210">
        <f t="shared" si="59"/>
        <v>1018.9206349206349</v>
      </c>
      <c r="CC49" s="210">
        <f t="shared" si="59"/>
        <v>1018.9206349206349</v>
      </c>
      <c r="CD49" s="210">
        <f t="shared" si="59"/>
        <v>1018.9206349206349</v>
      </c>
      <c r="CE49" s="210">
        <f t="shared" si="59"/>
        <v>1018.9206349206349</v>
      </c>
      <c r="CF49" s="210">
        <f t="shared" si="59"/>
        <v>1018.9206349206349</v>
      </c>
      <c r="CG49" s="210">
        <f t="shared" si="59"/>
        <v>1018.9206349206349</v>
      </c>
      <c r="CH49" s="210">
        <f t="shared" si="59"/>
        <v>1018.9206349206349</v>
      </c>
      <c r="CI49" s="210">
        <f t="shared" si="59"/>
        <v>1018.9206349206349</v>
      </c>
      <c r="CJ49" s="210">
        <f t="shared" si="59"/>
        <v>1018.9206349206349</v>
      </c>
      <c r="CK49" s="210">
        <f t="shared" si="59"/>
        <v>1018.9206349206349</v>
      </c>
      <c r="CL49" s="210">
        <f t="shared" si="59"/>
        <v>1018.9206349206349</v>
      </c>
      <c r="CM49" s="210">
        <f t="shared" si="59"/>
        <v>1018.9206349206349</v>
      </c>
      <c r="CN49" s="210">
        <f t="shared" si="59"/>
        <v>1018.9206349206349</v>
      </c>
      <c r="CO49" s="210">
        <f t="shared" si="59"/>
        <v>1018.9206349206349</v>
      </c>
      <c r="CP49" s="210">
        <f t="shared" si="59"/>
        <v>10256.000000000002</v>
      </c>
      <c r="CQ49" s="210">
        <f t="shared" si="59"/>
        <v>10256.000000000002</v>
      </c>
      <c r="CR49" s="210">
        <f t="shared" si="59"/>
        <v>10256.000000000002</v>
      </c>
      <c r="CS49" s="210">
        <f t="shared" si="59"/>
        <v>10256.000000000002</v>
      </c>
      <c r="CT49" s="210">
        <f t="shared" si="59"/>
        <v>10256.000000000002</v>
      </c>
      <c r="CU49" s="210">
        <f t="shared" si="59"/>
        <v>10256.000000000002</v>
      </c>
      <c r="CV49" s="210">
        <f t="shared" si="59"/>
        <v>10256.000000000002</v>
      </c>
      <c r="CW49" s="210">
        <f t="shared" si="59"/>
        <v>10256.000000000002</v>
      </c>
      <c r="CX49" s="210">
        <f t="shared" si="59"/>
        <v>10256.000000000002</v>
      </c>
      <c r="CY49" s="210">
        <f t="shared" si="59"/>
        <v>10256.000000000002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-8.6666666666666661</v>
      </c>
      <c r="AG51" s="210">
        <f t="shared" si="63"/>
        <v>-8.6666666666666661</v>
      </c>
      <c r="AH51" s="210">
        <f t="shared" si="63"/>
        <v>-8.6666666666666661</v>
      </c>
      <c r="AI51" s="210">
        <f t="shared" si="63"/>
        <v>-8.6666666666666661</v>
      </c>
      <c r="AJ51" s="210">
        <f t="shared" si="63"/>
        <v>-8.6666666666666661</v>
      </c>
      <c r="AK51" s="210">
        <f t="shared" si="63"/>
        <v>-8.6666666666666661</v>
      </c>
      <c r="AL51" s="210">
        <f t="shared" ref="AL51:BQ51" si="64">IF(AL$22&lt;=$E$24,IF(AL$22&lt;=$D$24,IF(AL$22&lt;=$C$24,IF(AL$22&lt;=$B$24,$B117,($C34-$B34)/($C$24-$B$24)),($D34-$C34)/($D$24-$C$24)),($E34-$D34)/($E$24-$D$24)),$F117)</f>
        <v>-8.6666666666666661</v>
      </c>
      <c r="AM51" s="210">
        <f t="shared" si="64"/>
        <v>-8.6666666666666661</v>
      </c>
      <c r="AN51" s="210">
        <f t="shared" si="64"/>
        <v>-8.6666666666666661</v>
      </c>
      <c r="AO51" s="210">
        <f t="shared" si="64"/>
        <v>-8.6666666666666661</v>
      </c>
      <c r="AP51" s="210">
        <f t="shared" si="64"/>
        <v>-8.6666666666666661</v>
      </c>
      <c r="AQ51" s="210">
        <f t="shared" si="64"/>
        <v>-8.6666666666666661</v>
      </c>
      <c r="AR51" s="210">
        <f t="shared" si="64"/>
        <v>-8.6666666666666661</v>
      </c>
      <c r="AS51" s="210">
        <f t="shared" si="64"/>
        <v>-8.6666666666666661</v>
      </c>
      <c r="AT51" s="210">
        <f t="shared" si="64"/>
        <v>-8.6666666666666661</v>
      </c>
      <c r="AU51" s="210">
        <f t="shared" si="64"/>
        <v>-8.6666666666666661</v>
      </c>
      <c r="AV51" s="210">
        <f t="shared" si="64"/>
        <v>-8.6666666666666661</v>
      </c>
      <c r="AW51" s="210">
        <f t="shared" si="64"/>
        <v>-8.6666666666666661</v>
      </c>
      <c r="AX51" s="210">
        <f t="shared" si="64"/>
        <v>-8.6666666666666661</v>
      </c>
      <c r="AY51" s="210">
        <f t="shared" si="64"/>
        <v>-8.6666666666666661</v>
      </c>
      <c r="AZ51" s="210">
        <f t="shared" si="64"/>
        <v>-8.6666666666666661</v>
      </c>
      <c r="BA51" s="210">
        <f t="shared" si="64"/>
        <v>-8.6666666666666661</v>
      </c>
      <c r="BB51" s="210">
        <f t="shared" si="64"/>
        <v>-8.6666666666666661</v>
      </c>
      <c r="BC51" s="210">
        <f t="shared" si="64"/>
        <v>-8.6666666666666661</v>
      </c>
      <c r="BD51" s="210">
        <f t="shared" si="64"/>
        <v>-8.6666666666666661</v>
      </c>
      <c r="BE51" s="210">
        <f t="shared" si="64"/>
        <v>-8.6666666666666661</v>
      </c>
      <c r="BF51" s="210">
        <f t="shared" si="64"/>
        <v>-8.6666666666666661</v>
      </c>
      <c r="BG51" s="210">
        <f t="shared" si="64"/>
        <v>-8.6666666666666661</v>
      </c>
      <c r="BH51" s="210">
        <f t="shared" si="64"/>
        <v>-8.6666666666666661</v>
      </c>
      <c r="BI51" s="210">
        <f t="shared" si="64"/>
        <v>-8.6666666666666661</v>
      </c>
      <c r="BJ51" s="210">
        <f t="shared" si="64"/>
        <v>-8.6666666666666661</v>
      </c>
      <c r="BK51" s="210">
        <f t="shared" si="64"/>
        <v>-8.6666666666666661</v>
      </c>
      <c r="BL51" s="210">
        <f t="shared" si="64"/>
        <v>-8.6666666666666661</v>
      </c>
      <c r="BM51" s="210">
        <f t="shared" si="64"/>
        <v>-8.6666666666666661</v>
      </c>
      <c r="BN51" s="210">
        <f t="shared" si="64"/>
        <v>-8.6666666666666661</v>
      </c>
      <c r="BO51" s="210">
        <f t="shared" si="64"/>
        <v>-8.6666666666666661</v>
      </c>
      <c r="BP51" s="210">
        <f t="shared" si="64"/>
        <v>-8.6666666666666661</v>
      </c>
      <c r="BQ51" s="210">
        <f t="shared" si="64"/>
        <v>-8.6666666666666661</v>
      </c>
      <c r="BR51" s="210">
        <f t="shared" ref="BR51:DA51" si="65">IF(BR$22&lt;=$E$24,IF(BR$22&lt;=$D$24,IF(BR$22&lt;=$C$24,IF(BR$22&lt;=$B$24,$B117,($C34-$B34)/($C$24-$B$24)),($D34-$C34)/($D$24-$C$24)),($E34-$D34)/($E$24-$D$24)),$F117)</f>
        <v>-8.6666666666666661</v>
      </c>
      <c r="BS51" s="210">
        <f t="shared" si="65"/>
        <v>-8.6666666666666661</v>
      </c>
      <c r="BT51" s="210">
        <f t="shared" si="65"/>
        <v>-41.481481481481481</v>
      </c>
      <c r="BU51" s="210">
        <f t="shared" si="65"/>
        <v>-41.481481481481481</v>
      </c>
      <c r="BV51" s="210">
        <f t="shared" si="65"/>
        <v>-41.481481481481481</v>
      </c>
      <c r="BW51" s="210">
        <f t="shared" si="65"/>
        <v>-41.481481481481481</v>
      </c>
      <c r="BX51" s="210">
        <f t="shared" si="65"/>
        <v>-41.481481481481481</v>
      </c>
      <c r="BY51" s="210">
        <f t="shared" si="65"/>
        <v>-41.481481481481481</v>
      </c>
      <c r="BZ51" s="210">
        <f t="shared" si="65"/>
        <v>-41.481481481481481</v>
      </c>
      <c r="CA51" s="210">
        <f t="shared" si="65"/>
        <v>-41.481481481481481</v>
      </c>
      <c r="CB51" s="210">
        <f t="shared" si="65"/>
        <v>-41.481481481481481</v>
      </c>
      <c r="CC51" s="210">
        <f t="shared" si="65"/>
        <v>-41.481481481481481</v>
      </c>
      <c r="CD51" s="210">
        <f t="shared" si="65"/>
        <v>-41.481481481481481</v>
      </c>
      <c r="CE51" s="210">
        <f t="shared" si="65"/>
        <v>-41.481481481481481</v>
      </c>
      <c r="CF51" s="210">
        <f t="shared" si="65"/>
        <v>-41.481481481481481</v>
      </c>
      <c r="CG51" s="210">
        <f t="shared" si="65"/>
        <v>-41.481481481481481</v>
      </c>
      <c r="CH51" s="210">
        <f t="shared" si="65"/>
        <v>-41.481481481481481</v>
      </c>
      <c r="CI51" s="210">
        <f t="shared" si="65"/>
        <v>-41.481481481481481</v>
      </c>
      <c r="CJ51" s="210">
        <f t="shared" si="65"/>
        <v>-41.481481481481481</v>
      </c>
      <c r="CK51" s="210">
        <f t="shared" si="65"/>
        <v>-41.481481481481481</v>
      </c>
      <c r="CL51" s="210">
        <f t="shared" si="65"/>
        <v>-41.481481481481481</v>
      </c>
      <c r="CM51" s="210">
        <f t="shared" si="65"/>
        <v>-41.481481481481481</v>
      </c>
      <c r="CN51" s="210">
        <f t="shared" si="65"/>
        <v>-41.481481481481481</v>
      </c>
      <c r="CO51" s="210">
        <f t="shared" si="65"/>
        <v>-41.481481481481481</v>
      </c>
      <c r="CP51" s="210">
        <f t="shared" si="65"/>
        <v>4954.2857142857147</v>
      </c>
      <c r="CQ51" s="210">
        <f t="shared" si="65"/>
        <v>4954.2857142857147</v>
      </c>
      <c r="CR51" s="210">
        <f t="shared" si="65"/>
        <v>4954.2857142857147</v>
      </c>
      <c r="CS51" s="210">
        <f t="shared" si="65"/>
        <v>4954.2857142857147</v>
      </c>
      <c r="CT51" s="210">
        <f t="shared" si="65"/>
        <v>4954.2857142857147</v>
      </c>
      <c r="CU51" s="210">
        <f t="shared" si="65"/>
        <v>4954.2857142857147</v>
      </c>
      <c r="CV51" s="210">
        <f t="shared" si="65"/>
        <v>4954.2857142857147</v>
      </c>
      <c r="CW51" s="210">
        <f t="shared" si="65"/>
        <v>4954.2857142857147</v>
      </c>
      <c r="CX51" s="210">
        <f t="shared" si="65"/>
        <v>4954.2857142857147</v>
      </c>
      <c r="CY51" s="210">
        <f t="shared" si="65"/>
        <v>4954.2857142857147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1.0152958035264874</v>
      </c>
      <c r="AG52" s="210">
        <f t="shared" si="66"/>
        <v>1.0152958035264874</v>
      </c>
      <c r="AH52" s="210">
        <f t="shared" si="66"/>
        <v>1.0152958035264874</v>
      </c>
      <c r="AI52" s="210">
        <f t="shared" si="66"/>
        <v>1.0152958035264874</v>
      </c>
      <c r="AJ52" s="210">
        <f t="shared" si="66"/>
        <v>1.0152958035264874</v>
      </c>
      <c r="AK52" s="210">
        <f t="shared" si="66"/>
        <v>1.0152958035264874</v>
      </c>
      <c r="AL52" s="210">
        <f t="shared" ref="AL52:BQ52" si="67">IF(AL$22&lt;=$E$24,IF(AL$22&lt;=$D$24,IF(AL$22&lt;=$C$24,IF(AL$22&lt;=$B$24,$B118,($C35-$B35)/($C$24-$B$24)),($D35-$C35)/($D$24-$C$24)),($E35-$D35)/($E$24-$D$24)),$F118)</f>
        <v>1.0152958035264874</v>
      </c>
      <c r="AM52" s="210">
        <f t="shared" si="67"/>
        <v>1.0152958035264874</v>
      </c>
      <c r="AN52" s="210">
        <f t="shared" si="67"/>
        <v>1.0152958035264874</v>
      </c>
      <c r="AO52" s="210">
        <f t="shared" si="67"/>
        <v>1.0152958035264874</v>
      </c>
      <c r="AP52" s="210">
        <f t="shared" si="67"/>
        <v>1.0152958035264874</v>
      </c>
      <c r="AQ52" s="210">
        <f t="shared" si="67"/>
        <v>1.0152958035264874</v>
      </c>
      <c r="AR52" s="210">
        <f t="shared" si="67"/>
        <v>1.0152958035264874</v>
      </c>
      <c r="AS52" s="210">
        <f t="shared" si="67"/>
        <v>1.0152958035264874</v>
      </c>
      <c r="AT52" s="210">
        <f t="shared" si="67"/>
        <v>1.0152958035264874</v>
      </c>
      <c r="AU52" s="210">
        <f t="shared" si="67"/>
        <v>1.0152958035264874</v>
      </c>
      <c r="AV52" s="210">
        <f t="shared" si="67"/>
        <v>1.0152958035264874</v>
      </c>
      <c r="AW52" s="210">
        <f t="shared" si="67"/>
        <v>1.0152958035264874</v>
      </c>
      <c r="AX52" s="210">
        <f t="shared" si="67"/>
        <v>1.0152958035264874</v>
      </c>
      <c r="AY52" s="210">
        <f t="shared" si="67"/>
        <v>1.0152958035264874</v>
      </c>
      <c r="AZ52" s="210">
        <f t="shared" si="67"/>
        <v>1.0152958035264874</v>
      </c>
      <c r="BA52" s="210">
        <f t="shared" si="67"/>
        <v>1.0152958035264874</v>
      </c>
      <c r="BB52" s="210">
        <f t="shared" si="67"/>
        <v>1.0152958035264874</v>
      </c>
      <c r="BC52" s="210">
        <f t="shared" si="67"/>
        <v>1.0152958035264874</v>
      </c>
      <c r="BD52" s="210">
        <f t="shared" si="67"/>
        <v>1.0152958035264874</v>
      </c>
      <c r="BE52" s="210">
        <f t="shared" si="67"/>
        <v>1.0152958035264874</v>
      </c>
      <c r="BF52" s="210">
        <f t="shared" si="67"/>
        <v>1.0152958035264874</v>
      </c>
      <c r="BG52" s="210">
        <f t="shared" si="67"/>
        <v>1.0152958035264874</v>
      </c>
      <c r="BH52" s="210">
        <f t="shared" si="67"/>
        <v>1.0152958035264874</v>
      </c>
      <c r="BI52" s="210">
        <f t="shared" si="67"/>
        <v>1.0152958035264874</v>
      </c>
      <c r="BJ52" s="210">
        <f t="shared" si="67"/>
        <v>1.0152958035264874</v>
      </c>
      <c r="BK52" s="210">
        <f t="shared" si="67"/>
        <v>1.0152958035264874</v>
      </c>
      <c r="BL52" s="210">
        <f t="shared" si="67"/>
        <v>1.0152958035264874</v>
      </c>
      <c r="BM52" s="210">
        <f t="shared" si="67"/>
        <v>1.0152958035264874</v>
      </c>
      <c r="BN52" s="210">
        <f t="shared" si="67"/>
        <v>1.0152958035264874</v>
      </c>
      <c r="BO52" s="210">
        <f t="shared" si="67"/>
        <v>1.0152958035264874</v>
      </c>
      <c r="BP52" s="210">
        <f t="shared" si="67"/>
        <v>1.0152958035264874</v>
      </c>
      <c r="BQ52" s="210">
        <f t="shared" si="67"/>
        <v>1.0152958035264874</v>
      </c>
      <c r="BR52" s="210">
        <f t="shared" ref="BR52:DA52" si="68">IF(BR$22&lt;=$E$24,IF(BR$22&lt;=$D$24,IF(BR$22&lt;=$C$24,IF(BR$22&lt;=$B$24,$B118,($C35-$B35)/($C$24-$B$24)),($D35-$C35)/($D$24-$C$24)),($E35-$D35)/($E$24-$D$24)),$F118)</f>
        <v>1.0152958035264874</v>
      </c>
      <c r="BS52" s="210">
        <f t="shared" si="68"/>
        <v>1.0152958035264874</v>
      </c>
      <c r="BT52" s="210">
        <f t="shared" si="68"/>
        <v>-10.302604943382136</v>
      </c>
      <c r="BU52" s="210">
        <f t="shared" si="68"/>
        <v>-10.302604943382136</v>
      </c>
      <c r="BV52" s="210">
        <f t="shared" si="68"/>
        <v>-10.302604943382136</v>
      </c>
      <c r="BW52" s="210">
        <f t="shared" si="68"/>
        <v>-10.302604943382136</v>
      </c>
      <c r="BX52" s="210">
        <f t="shared" si="68"/>
        <v>-10.302604943382136</v>
      </c>
      <c r="BY52" s="210">
        <f t="shared" si="68"/>
        <v>-10.302604943382136</v>
      </c>
      <c r="BZ52" s="210">
        <f t="shared" si="68"/>
        <v>-10.302604943382136</v>
      </c>
      <c r="CA52" s="210">
        <f t="shared" si="68"/>
        <v>-10.302604943382136</v>
      </c>
      <c r="CB52" s="210">
        <f t="shared" si="68"/>
        <v>-10.302604943382136</v>
      </c>
      <c r="CC52" s="210">
        <f t="shared" si="68"/>
        <v>-10.302604943382136</v>
      </c>
      <c r="CD52" s="210">
        <f t="shared" si="68"/>
        <v>-10.302604943382136</v>
      </c>
      <c r="CE52" s="210">
        <f t="shared" si="68"/>
        <v>-10.302604943382136</v>
      </c>
      <c r="CF52" s="210">
        <f t="shared" si="68"/>
        <v>-10.302604943382136</v>
      </c>
      <c r="CG52" s="210">
        <f t="shared" si="68"/>
        <v>-10.302604943382136</v>
      </c>
      <c r="CH52" s="210">
        <f t="shared" si="68"/>
        <v>-10.302604943382136</v>
      </c>
      <c r="CI52" s="210">
        <f t="shared" si="68"/>
        <v>-10.302604943382136</v>
      </c>
      <c r="CJ52" s="210">
        <f t="shared" si="68"/>
        <v>-10.302604943382136</v>
      </c>
      <c r="CK52" s="210">
        <f t="shared" si="68"/>
        <v>-10.302604943382136</v>
      </c>
      <c r="CL52" s="210">
        <f t="shared" si="68"/>
        <v>-10.302604943382136</v>
      </c>
      <c r="CM52" s="210">
        <f t="shared" si="68"/>
        <v>-10.302604943382136</v>
      </c>
      <c r="CN52" s="210">
        <f t="shared" si="68"/>
        <v>-10.302604943382136</v>
      </c>
      <c r="CO52" s="210">
        <f t="shared" si="68"/>
        <v>-10.302604943382136</v>
      </c>
      <c r="CP52" s="210">
        <f t="shared" si="68"/>
        <v>-154.69146087873446</v>
      </c>
      <c r="CQ52" s="210">
        <f t="shared" si="68"/>
        <v>-154.69146087873446</v>
      </c>
      <c r="CR52" s="210">
        <f t="shared" si="68"/>
        <v>-154.69146087873446</v>
      </c>
      <c r="CS52" s="210">
        <f t="shared" si="68"/>
        <v>-154.69146087873446</v>
      </c>
      <c r="CT52" s="210">
        <f t="shared" si="68"/>
        <v>-154.69146087873446</v>
      </c>
      <c r="CU52" s="210">
        <f t="shared" si="68"/>
        <v>-154.69146087873446</v>
      </c>
      <c r="CV52" s="210">
        <f t="shared" si="68"/>
        <v>-154.69146087873446</v>
      </c>
      <c r="CW52" s="210">
        <f t="shared" si="68"/>
        <v>-154.69146087873446</v>
      </c>
      <c r="CX52" s="210">
        <f t="shared" si="68"/>
        <v>-154.69146087873446</v>
      </c>
      <c r="CY52" s="210">
        <f t="shared" si="68"/>
        <v>-154.69146087873446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156.15</v>
      </c>
      <c r="AG53" s="210">
        <f t="shared" si="69"/>
        <v>156.15</v>
      </c>
      <c r="AH53" s="210">
        <f t="shared" si="69"/>
        <v>156.15</v>
      </c>
      <c r="AI53" s="210">
        <f t="shared" si="69"/>
        <v>156.15</v>
      </c>
      <c r="AJ53" s="210">
        <f t="shared" si="69"/>
        <v>156.15</v>
      </c>
      <c r="AK53" s="210">
        <f t="shared" si="69"/>
        <v>156.15</v>
      </c>
      <c r="AL53" s="210">
        <f t="shared" ref="AL53:BQ53" si="70">IF(AL$22&lt;=$E$24,IF(AL$22&lt;=$D$24,IF(AL$22&lt;=$C$24,IF(AL$22&lt;=$B$24,$B119,($C36-$B36)/($C$24-$B$24)),($D36-$C36)/($D$24-$C$24)),($E36-$D36)/($E$24-$D$24)),$F119)</f>
        <v>156.15</v>
      </c>
      <c r="AM53" s="210">
        <f t="shared" si="70"/>
        <v>156.15</v>
      </c>
      <c r="AN53" s="210">
        <f t="shared" si="70"/>
        <v>156.15</v>
      </c>
      <c r="AO53" s="210">
        <f t="shared" si="70"/>
        <v>156.15</v>
      </c>
      <c r="AP53" s="210">
        <f t="shared" si="70"/>
        <v>156.15</v>
      </c>
      <c r="AQ53" s="210">
        <f t="shared" si="70"/>
        <v>156.15</v>
      </c>
      <c r="AR53" s="210">
        <f t="shared" si="70"/>
        <v>156.15</v>
      </c>
      <c r="AS53" s="210">
        <f t="shared" si="70"/>
        <v>156.15</v>
      </c>
      <c r="AT53" s="210">
        <f t="shared" si="70"/>
        <v>156.15</v>
      </c>
      <c r="AU53" s="210">
        <f t="shared" si="70"/>
        <v>156.15</v>
      </c>
      <c r="AV53" s="210">
        <f t="shared" si="70"/>
        <v>156.15</v>
      </c>
      <c r="AW53" s="210">
        <f t="shared" si="70"/>
        <v>156.15</v>
      </c>
      <c r="AX53" s="210">
        <f t="shared" si="70"/>
        <v>156.15</v>
      </c>
      <c r="AY53" s="210">
        <f t="shared" si="70"/>
        <v>156.15</v>
      </c>
      <c r="AZ53" s="210">
        <f t="shared" si="70"/>
        <v>156.15</v>
      </c>
      <c r="BA53" s="210">
        <f t="shared" si="70"/>
        <v>156.15</v>
      </c>
      <c r="BB53" s="210">
        <f t="shared" si="70"/>
        <v>156.15</v>
      </c>
      <c r="BC53" s="210">
        <f t="shared" si="70"/>
        <v>156.15</v>
      </c>
      <c r="BD53" s="210">
        <f t="shared" si="70"/>
        <v>156.15</v>
      </c>
      <c r="BE53" s="210">
        <f t="shared" si="70"/>
        <v>156.15</v>
      </c>
      <c r="BF53" s="210">
        <f t="shared" si="70"/>
        <v>156.15</v>
      </c>
      <c r="BG53" s="210">
        <f t="shared" si="70"/>
        <v>156.15</v>
      </c>
      <c r="BH53" s="210">
        <f t="shared" si="70"/>
        <v>156.15</v>
      </c>
      <c r="BI53" s="210">
        <f t="shared" si="70"/>
        <v>156.15</v>
      </c>
      <c r="BJ53" s="210">
        <f t="shared" si="70"/>
        <v>156.15</v>
      </c>
      <c r="BK53" s="210">
        <f t="shared" si="70"/>
        <v>156.15</v>
      </c>
      <c r="BL53" s="210">
        <f t="shared" si="70"/>
        <v>156.15</v>
      </c>
      <c r="BM53" s="210">
        <f t="shared" si="70"/>
        <v>156.15</v>
      </c>
      <c r="BN53" s="210">
        <f t="shared" si="70"/>
        <v>156.15</v>
      </c>
      <c r="BO53" s="210">
        <f t="shared" si="70"/>
        <v>156.15</v>
      </c>
      <c r="BP53" s="210">
        <f t="shared" si="70"/>
        <v>156.15</v>
      </c>
      <c r="BQ53" s="210">
        <f t="shared" si="70"/>
        <v>156.15</v>
      </c>
      <c r="BR53" s="210">
        <f t="shared" ref="BR53:DA53" si="71">IF(BR$22&lt;=$E$24,IF(BR$22&lt;=$D$24,IF(BR$22&lt;=$C$24,IF(BR$22&lt;=$B$24,$B119,($C36-$B36)/($C$24-$B$24)),($D36-$C36)/($D$24-$C$24)),($E36-$D36)/($E$24-$D$24)),$F119)</f>
        <v>156.15</v>
      </c>
      <c r="BS53" s="210">
        <f t="shared" si="71"/>
        <v>156.15</v>
      </c>
      <c r="BT53" s="210">
        <f t="shared" si="71"/>
        <v>-792.03809523809537</v>
      </c>
      <c r="BU53" s="210">
        <f t="shared" si="71"/>
        <v>-792.03809523809537</v>
      </c>
      <c r="BV53" s="210">
        <f t="shared" si="71"/>
        <v>-792.03809523809537</v>
      </c>
      <c r="BW53" s="210">
        <f t="shared" si="71"/>
        <v>-792.03809523809537</v>
      </c>
      <c r="BX53" s="210">
        <f t="shared" si="71"/>
        <v>-792.03809523809537</v>
      </c>
      <c r="BY53" s="210">
        <f t="shared" si="71"/>
        <v>-792.03809523809537</v>
      </c>
      <c r="BZ53" s="210">
        <f t="shared" si="71"/>
        <v>-792.03809523809537</v>
      </c>
      <c r="CA53" s="210">
        <f t="shared" si="71"/>
        <v>-792.03809523809537</v>
      </c>
      <c r="CB53" s="210">
        <f t="shared" si="71"/>
        <v>-792.03809523809537</v>
      </c>
      <c r="CC53" s="210">
        <f t="shared" si="71"/>
        <v>-792.03809523809537</v>
      </c>
      <c r="CD53" s="210">
        <f t="shared" si="71"/>
        <v>-792.03809523809537</v>
      </c>
      <c r="CE53" s="210">
        <f t="shared" si="71"/>
        <v>-792.03809523809537</v>
      </c>
      <c r="CF53" s="210">
        <f t="shared" si="71"/>
        <v>-792.03809523809537</v>
      </c>
      <c r="CG53" s="210">
        <f t="shared" si="71"/>
        <v>-792.03809523809537</v>
      </c>
      <c r="CH53" s="210">
        <f t="shared" si="71"/>
        <v>-792.03809523809537</v>
      </c>
      <c r="CI53" s="210">
        <f t="shared" si="71"/>
        <v>-792.03809523809537</v>
      </c>
      <c r="CJ53" s="210">
        <f t="shared" si="71"/>
        <v>-792.03809523809537</v>
      </c>
      <c r="CK53" s="210">
        <f t="shared" si="71"/>
        <v>-792.03809523809537</v>
      </c>
      <c r="CL53" s="210">
        <f t="shared" si="71"/>
        <v>-792.03809523809537</v>
      </c>
      <c r="CM53" s="210">
        <f t="shared" si="71"/>
        <v>-792.03809523809537</v>
      </c>
      <c r="CN53" s="210">
        <f t="shared" si="71"/>
        <v>-792.03809523809537</v>
      </c>
      <c r="CO53" s="210">
        <f t="shared" si="71"/>
        <v>-792.03809523809537</v>
      </c>
      <c r="CP53" s="210">
        <f t="shared" si="71"/>
        <v>156.11428571428578</v>
      </c>
      <c r="CQ53" s="210">
        <f t="shared" si="71"/>
        <v>156.11428571428578</v>
      </c>
      <c r="CR53" s="210">
        <f t="shared" si="71"/>
        <v>156.11428571428578</v>
      </c>
      <c r="CS53" s="210">
        <f t="shared" si="71"/>
        <v>156.11428571428578</v>
      </c>
      <c r="CT53" s="210">
        <f t="shared" si="71"/>
        <v>156.11428571428578</v>
      </c>
      <c r="CU53" s="210">
        <f t="shared" si="71"/>
        <v>156.11428571428578</v>
      </c>
      <c r="CV53" s="210">
        <f t="shared" si="71"/>
        <v>156.11428571428578</v>
      </c>
      <c r="CW53" s="210">
        <f t="shared" si="71"/>
        <v>156.11428571428578</v>
      </c>
      <c r="CX53" s="210">
        <f t="shared" si="71"/>
        <v>156.11428571428578</v>
      </c>
      <c r="CY53" s="210">
        <f t="shared" si="71"/>
        <v>156.11428571428578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7.083333333333333</v>
      </c>
      <c r="AG54" s="210">
        <f t="shared" si="72"/>
        <v>7.083333333333333</v>
      </c>
      <c r="AH54" s="210">
        <f t="shared" si="72"/>
        <v>7.083333333333333</v>
      </c>
      <c r="AI54" s="210">
        <f t="shared" si="72"/>
        <v>7.083333333333333</v>
      </c>
      <c r="AJ54" s="210">
        <f t="shared" si="72"/>
        <v>7.083333333333333</v>
      </c>
      <c r="AK54" s="210">
        <f t="shared" si="72"/>
        <v>7.083333333333333</v>
      </c>
      <c r="AL54" s="210">
        <f t="shared" ref="AL54:BQ54" si="73">IF(AL$22&lt;=$E$24,IF(AL$22&lt;=$D$24,IF(AL$22&lt;=$C$24,IF(AL$22&lt;=$B$24,$B120,($C37-$B37)/($C$24-$B$24)),($D37-$C37)/($D$24-$C$24)),($E37-$D37)/($E$24-$D$24)),$F120)</f>
        <v>7.083333333333333</v>
      </c>
      <c r="AM54" s="210">
        <f t="shared" si="73"/>
        <v>7.083333333333333</v>
      </c>
      <c r="AN54" s="210">
        <f t="shared" si="73"/>
        <v>7.083333333333333</v>
      </c>
      <c r="AO54" s="210">
        <f t="shared" si="73"/>
        <v>7.083333333333333</v>
      </c>
      <c r="AP54" s="210">
        <f t="shared" si="73"/>
        <v>7.083333333333333</v>
      </c>
      <c r="AQ54" s="210">
        <f t="shared" si="73"/>
        <v>7.083333333333333</v>
      </c>
      <c r="AR54" s="210">
        <f t="shared" si="73"/>
        <v>7.083333333333333</v>
      </c>
      <c r="AS54" s="210">
        <f t="shared" si="73"/>
        <v>7.083333333333333</v>
      </c>
      <c r="AT54" s="210">
        <f t="shared" si="73"/>
        <v>7.083333333333333</v>
      </c>
      <c r="AU54" s="210">
        <f t="shared" si="73"/>
        <v>7.083333333333333</v>
      </c>
      <c r="AV54" s="210">
        <f t="shared" si="73"/>
        <v>7.083333333333333</v>
      </c>
      <c r="AW54" s="210">
        <f t="shared" si="73"/>
        <v>7.083333333333333</v>
      </c>
      <c r="AX54" s="210">
        <f t="shared" si="73"/>
        <v>7.083333333333333</v>
      </c>
      <c r="AY54" s="210">
        <f t="shared" si="73"/>
        <v>7.083333333333333</v>
      </c>
      <c r="AZ54" s="210">
        <f t="shared" si="73"/>
        <v>7.083333333333333</v>
      </c>
      <c r="BA54" s="210">
        <f t="shared" si="73"/>
        <v>7.083333333333333</v>
      </c>
      <c r="BB54" s="210">
        <f t="shared" si="73"/>
        <v>7.083333333333333</v>
      </c>
      <c r="BC54" s="210">
        <f t="shared" si="73"/>
        <v>7.083333333333333</v>
      </c>
      <c r="BD54" s="210">
        <f t="shared" si="73"/>
        <v>7.083333333333333</v>
      </c>
      <c r="BE54" s="210">
        <f t="shared" si="73"/>
        <v>7.083333333333333</v>
      </c>
      <c r="BF54" s="210">
        <f t="shared" si="73"/>
        <v>7.083333333333333</v>
      </c>
      <c r="BG54" s="210">
        <f t="shared" si="73"/>
        <v>7.083333333333333</v>
      </c>
      <c r="BH54" s="210">
        <f t="shared" si="73"/>
        <v>7.083333333333333</v>
      </c>
      <c r="BI54" s="210">
        <f t="shared" si="73"/>
        <v>7.083333333333333</v>
      </c>
      <c r="BJ54" s="210">
        <f t="shared" si="73"/>
        <v>7.083333333333333</v>
      </c>
      <c r="BK54" s="210">
        <f t="shared" si="73"/>
        <v>7.083333333333333</v>
      </c>
      <c r="BL54" s="210">
        <f t="shared" si="73"/>
        <v>7.083333333333333</v>
      </c>
      <c r="BM54" s="210">
        <f t="shared" si="73"/>
        <v>7.083333333333333</v>
      </c>
      <c r="BN54" s="210">
        <f t="shared" si="73"/>
        <v>7.083333333333333</v>
      </c>
      <c r="BO54" s="210">
        <f t="shared" si="73"/>
        <v>7.083333333333333</v>
      </c>
      <c r="BP54" s="210">
        <f t="shared" si="73"/>
        <v>7.083333333333333</v>
      </c>
      <c r="BQ54" s="210">
        <f t="shared" si="73"/>
        <v>7.083333333333333</v>
      </c>
      <c r="BR54" s="210">
        <f t="shared" ref="BR54:DA54" si="74">IF(BR$22&lt;=$E$24,IF(BR$22&lt;=$D$24,IF(BR$22&lt;=$C$24,IF(BR$22&lt;=$B$24,$B120,($C37-$B37)/($C$24-$B$24)),($D37-$C37)/($D$24-$C$24)),($E37-$D37)/($E$24-$D$24)),$F120)</f>
        <v>7.083333333333333</v>
      </c>
      <c r="BS54" s="210">
        <f t="shared" si="74"/>
        <v>7.083333333333333</v>
      </c>
      <c r="BT54" s="210">
        <f t="shared" si="74"/>
        <v>213.43915343915344</v>
      </c>
      <c r="BU54" s="210">
        <f t="shared" si="74"/>
        <v>213.43915343915344</v>
      </c>
      <c r="BV54" s="210">
        <f t="shared" si="74"/>
        <v>213.43915343915344</v>
      </c>
      <c r="BW54" s="210">
        <f t="shared" si="74"/>
        <v>213.43915343915344</v>
      </c>
      <c r="BX54" s="210">
        <f t="shared" si="74"/>
        <v>213.43915343915344</v>
      </c>
      <c r="BY54" s="210">
        <f t="shared" si="74"/>
        <v>213.43915343915344</v>
      </c>
      <c r="BZ54" s="210">
        <f t="shared" si="74"/>
        <v>213.43915343915344</v>
      </c>
      <c r="CA54" s="210">
        <f t="shared" si="74"/>
        <v>213.43915343915344</v>
      </c>
      <c r="CB54" s="210">
        <f t="shared" si="74"/>
        <v>213.43915343915344</v>
      </c>
      <c r="CC54" s="210">
        <f t="shared" si="74"/>
        <v>213.43915343915344</v>
      </c>
      <c r="CD54" s="210">
        <f t="shared" si="74"/>
        <v>213.43915343915344</v>
      </c>
      <c r="CE54" s="210">
        <f t="shared" si="74"/>
        <v>213.43915343915344</v>
      </c>
      <c r="CF54" s="210">
        <f t="shared" si="74"/>
        <v>213.43915343915344</v>
      </c>
      <c r="CG54" s="210">
        <f t="shared" si="74"/>
        <v>213.43915343915344</v>
      </c>
      <c r="CH54" s="210">
        <f t="shared" si="74"/>
        <v>213.43915343915344</v>
      </c>
      <c r="CI54" s="210">
        <f t="shared" si="74"/>
        <v>213.43915343915344</v>
      </c>
      <c r="CJ54" s="210">
        <f t="shared" si="74"/>
        <v>213.43915343915344</v>
      </c>
      <c r="CK54" s="210">
        <f t="shared" si="74"/>
        <v>213.43915343915344</v>
      </c>
      <c r="CL54" s="210">
        <f t="shared" si="74"/>
        <v>213.43915343915344</v>
      </c>
      <c r="CM54" s="210">
        <f t="shared" si="74"/>
        <v>213.43915343915344</v>
      </c>
      <c r="CN54" s="210">
        <f t="shared" si="74"/>
        <v>213.43915343915344</v>
      </c>
      <c r="CO54" s="210">
        <f t="shared" si="74"/>
        <v>213.43915343915344</v>
      </c>
      <c r="CP54" s="210">
        <f t="shared" si="74"/>
        <v>1356.5714285714287</v>
      </c>
      <c r="CQ54" s="210">
        <f t="shared" si="74"/>
        <v>1356.5714285714287</v>
      </c>
      <c r="CR54" s="210">
        <f t="shared" si="74"/>
        <v>1356.5714285714287</v>
      </c>
      <c r="CS54" s="210">
        <f t="shared" si="74"/>
        <v>1356.5714285714287</v>
      </c>
      <c r="CT54" s="210">
        <f t="shared" si="74"/>
        <v>1356.5714285714287</v>
      </c>
      <c r="CU54" s="210">
        <f t="shared" si="74"/>
        <v>1356.5714285714287</v>
      </c>
      <c r="CV54" s="210">
        <f t="shared" si="74"/>
        <v>1356.5714285714287</v>
      </c>
      <c r="CW54" s="210">
        <f t="shared" si="74"/>
        <v>1356.5714285714287</v>
      </c>
      <c r="CX54" s="210">
        <f t="shared" si="74"/>
        <v>1356.5714285714287</v>
      </c>
      <c r="CY54" s="210">
        <f t="shared" si="74"/>
        <v>1356.5714285714287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1331.0740354377069</v>
      </c>
      <c r="G59" s="204">
        <f t="shared" si="75"/>
        <v>1331.0740354377069</v>
      </c>
      <c r="H59" s="204">
        <f t="shared" si="75"/>
        <v>1331.0740354377069</v>
      </c>
      <c r="I59" s="204">
        <f t="shared" si="75"/>
        <v>1331.0740354377069</v>
      </c>
      <c r="J59" s="204">
        <f t="shared" si="75"/>
        <v>1331.0740354377069</v>
      </c>
      <c r="K59" s="204">
        <f t="shared" si="75"/>
        <v>1331.0740354377069</v>
      </c>
      <c r="L59" s="204">
        <f t="shared" si="75"/>
        <v>1331.0740354377069</v>
      </c>
      <c r="M59" s="204">
        <f t="shared" si="75"/>
        <v>1331.0740354377069</v>
      </c>
      <c r="N59" s="204">
        <f t="shared" si="75"/>
        <v>1331.0740354377069</v>
      </c>
      <c r="O59" s="204">
        <f t="shared" si="75"/>
        <v>1331.0740354377069</v>
      </c>
      <c r="P59" s="204">
        <f t="shared" si="75"/>
        <v>1331.0740354377069</v>
      </c>
      <c r="Q59" s="204">
        <f t="shared" si="75"/>
        <v>1331.0740354377069</v>
      </c>
      <c r="R59" s="204">
        <f t="shared" si="75"/>
        <v>1331.0740354377069</v>
      </c>
      <c r="S59" s="204">
        <f t="shared" si="75"/>
        <v>1331.0740354377069</v>
      </c>
      <c r="T59" s="204">
        <f t="shared" si="75"/>
        <v>1331.0740354377069</v>
      </c>
      <c r="U59" s="204">
        <f t="shared" si="75"/>
        <v>1331.0740354377069</v>
      </c>
      <c r="V59" s="204">
        <f t="shared" si="75"/>
        <v>1331.0740354377069</v>
      </c>
      <c r="W59" s="204">
        <f t="shared" si="75"/>
        <v>1331.0740354377069</v>
      </c>
      <c r="X59" s="204">
        <f t="shared" si="75"/>
        <v>1331.0740354377069</v>
      </c>
      <c r="Y59" s="204">
        <f t="shared" si="75"/>
        <v>1331.0740354377069</v>
      </c>
      <c r="Z59" s="204">
        <f t="shared" si="75"/>
        <v>1331.0740354377069</v>
      </c>
      <c r="AA59" s="204">
        <f t="shared" si="75"/>
        <v>1331.0740354377069</v>
      </c>
      <c r="AB59" s="204">
        <f t="shared" si="75"/>
        <v>1331.0740354377069</v>
      </c>
      <c r="AC59" s="204">
        <f t="shared" si="75"/>
        <v>1331.0740354377069</v>
      </c>
      <c r="AD59" s="204">
        <f t="shared" si="75"/>
        <v>1331.0740354377069</v>
      </c>
      <c r="AE59" s="204">
        <f t="shared" si="75"/>
        <v>1331.0740354377069</v>
      </c>
      <c r="AF59" s="204">
        <f t="shared" si="75"/>
        <v>1365.0652283472903</v>
      </c>
      <c r="AG59" s="204">
        <f t="shared" si="75"/>
        <v>1399.0564212568734</v>
      </c>
      <c r="AH59" s="204">
        <f t="shared" si="75"/>
        <v>1433.0476141664567</v>
      </c>
      <c r="AI59" s="204">
        <f t="shared" si="75"/>
        <v>1467.0388070760398</v>
      </c>
      <c r="AJ59" s="204">
        <f t="shared" si="75"/>
        <v>1501.0299999856231</v>
      </c>
      <c r="AK59" s="204">
        <f t="shared" si="75"/>
        <v>1535.0211928952062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1569.0123858047896</v>
      </c>
      <c r="AM59" s="204">
        <f t="shared" si="76"/>
        <v>1603.0035787143729</v>
      </c>
      <c r="AN59" s="204">
        <f t="shared" si="76"/>
        <v>1636.994771623956</v>
      </c>
      <c r="AO59" s="204">
        <f t="shared" si="76"/>
        <v>1670.9859645335391</v>
      </c>
      <c r="AP59" s="204">
        <f t="shared" si="76"/>
        <v>1704.9771574431225</v>
      </c>
      <c r="AQ59" s="204">
        <f t="shared" si="76"/>
        <v>1738.9683503527058</v>
      </c>
      <c r="AR59" s="204">
        <f t="shared" si="76"/>
        <v>1772.9595432622889</v>
      </c>
      <c r="AS59" s="204">
        <f t="shared" si="76"/>
        <v>1806.9507361718722</v>
      </c>
      <c r="AT59" s="204">
        <f t="shared" si="76"/>
        <v>1840.9419290814553</v>
      </c>
      <c r="AU59" s="204">
        <f t="shared" si="76"/>
        <v>1874.9331219910387</v>
      </c>
      <c r="AV59" s="204">
        <f t="shared" si="76"/>
        <v>1908.924314900622</v>
      </c>
      <c r="AW59" s="204">
        <f t="shared" si="76"/>
        <v>1942.9155078102051</v>
      </c>
      <c r="AX59" s="204">
        <f t="shared" si="76"/>
        <v>1976.9067007197882</v>
      </c>
      <c r="AY59" s="204">
        <f t="shared" si="76"/>
        <v>2010.8978936293715</v>
      </c>
      <c r="AZ59" s="204">
        <f t="shared" si="76"/>
        <v>2044.8890865389549</v>
      </c>
      <c r="BA59" s="204">
        <f t="shared" si="76"/>
        <v>2078.8802794485382</v>
      </c>
      <c r="BB59" s="204">
        <f t="shared" si="76"/>
        <v>2112.8714723581215</v>
      </c>
      <c r="BC59" s="204">
        <f t="shared" si="76"/>
        <v>2146.8626652677044</v>
      </c>
      <c r="BD59" s="204">
        <f t="shared" si="76"/>
        <v>2180.8538581772877</v>
      </c>
      <c r="BE59" s="204">
        <f t="shared" si="76"/>
        <v>2214.8450510868711</v>
      </c>
      <c r="BF59" s="204">
        <f t="shared" si="76"/>
        <v>2248.836243996454</v>
      </c>
      <c r="BG59" s="204">
        <f t="shared" si="76"/>
        <v>2282.8274369060373</v>
      </c>
      <c r="BH59" s="204">
        <f t="shared" si="76"/>
        <v>2316.8186298156206</v>
      </c>
      <c r="BI59" s="204">
        <f t="shared" si="76"/>
        <v>2350.809822725204</v>
      </c>
      <c r="BJ59" s="204">
        <f t="shared" si="76"/>
        <v>2384.8010156347873</v>
      </c>
      <c r="BK59" s="204">
        <f t="shared" si="76"/>
        <v>2418.7922085443706</v>
      </c>
      <c r="BL59" s="204">
        <f t="shared" si="76"/>
        <v>2452.783401453954</v>
      </c>
      <c r="BM59" s="204">
        <f t="shared" si="76"/>
        <v>2486.7745943635368</v>
      </c>
      <c r="BN59" s="204">
        <f t="shared" si="76"/>
        <v>2520.7657872731202</v>
      </c>
      <c r="BO59" s="204">
        <f t="shared" si="76"/>
        <v>2554.756980182703</v>
      </c>
      <c r="BP59" s="204">
        <f t="shared" si="76"/>
        <v>2588.7481730922864</v>
      </c>
      <c r="BQ59" s="204">
        <f t="shared" si="76"/>
        <v>2622.7393660018697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2656.730558911453</v>
      </c>
      <c r="BS59" s="204">
        <f t="shared" si="77"/>
        <v>2690.7217518210364</v>
      </c>
      <c r="BT59" s="204">
        <f t="shared" si="77"/>
        <v>2675.5462483227734</v>
      </c>
      <c r="BU59" s="204">
        <f t="shared" si="77"/>
        <v>2660.37074482451</v>
      </c>
      <c r="BV59" s="204">
        <f t="shared" si="77"/>
        <v>2645.195241326247</v>
      </c>
      <c r="BW59" s="204">
        <f t="shared" si="77"/>
        <v>2630.0197378279836</v>
      </c>
      <c r="BX59" s="204">
        <f t="shared" si="77"/>
        <v>2614.8442343297206</v>
      </c>
      <c r="BY59" s="204">
        <f t="shared" si="77"/>
        <v>2599.6687308314572</v>
      </c>
      <c r="BZ59" s="204">
        <f t="shared" si="77"/>
        <v>2584.4932273331942</v>
      </c>
      <c r="CA59" s="204">
        <f t="shared" si="77"/>
        <v>2569.3177238349308</v>
      </c>
      <c r="CB59" s="204">
        <f t="shared" si="77"/>
        <v>2554.1422203366678</v>
      </c>
      <c r="CC59" s="204">
        <f t="shared" si="77"/>
        <v>2538.9667168384044</v>
      </c>
      <c r="CD59" s="204">
        <f t="shared" si="77"/>
        <v>2523.7912133401414</v>
      </c>
      <c r="CE59" s="204">
        <f t="shared" si="77"/>
        <v>2508.615709841878</v>
      </c>
      <c r="CF59" s="204">
        <f t="shared" si="77"/>
        <v>2493.440206343615</v>
      </c>
      <c r="CG59" s="204">
        <f t="shared" si="77"/>
        <v>2478.2647028453521</v>
      </c>
      <c r="CH59" s="204">
        <f t="shared" si="77"/>
        <v>2463.0891993470887</v>
      </c>
      <c r="CI59" s="204">
        <f t="shared" si="77"/>
        <v>2447.9136958488257</v>
      </c>
      <c r="CJ59" s="204">
        <f t="shared" si="77"/>
        <v>2432.7381923505623</v>
      </c>
      <c r="CK59" s="204">
        <f t="shared" si="77"/>
        <v>2417.5626888522993</v>
      </c>
      <c r="CL59" s="204">
        <f t="shared" si="77"/>
        <v>2402.3871853540359</v>
      </c>
      <c r="CM59" s="204">
        <f t="shared" si="77"/>
        <v>2387.2116818557729</v>
      </c>
      <c r="CN59" s="204">
        <f t="shared" si="77"/>
        <v>2372.0361783575095</v>
      </c>
      <c r="CO59" s="204">
        <f t="shared" si="77"/>
        <v>2356.8606748592465</v>
      </c>
      <c r="CP59" s="204">
        <f t="shared" si="77"/>
        <v>2305.9836676102682</v>
      </c>
      <c r="CQ59" s="204">
        <f t="shared" si="77"/>
        <v>2219.4051566105754</v>
      </c>
      <c r="CR59" s="204">
        <f t="shared" si="77"/>
        <v>2132.8266456108827</v>
      </c>
      <c r="CS59" s="204">
        <f t="shared" si="77"/>
        <v>2046.2481346111899</v>
      </c>
      <c r="CT59" s="204">
        <f t="shared" si="77"/>
        <v>1959.6696236114969</v>
      </c>
      <c r="CU59" s="204">
        <f t="shared" si="77"/>
        <v>1873.0911126118042</v>
      </c>
      <c r="CV59" s="204">
        <f t="shared" si="77"/>
        <v>1786.5126016121112</v>
      </c>
      <c r="CW59" s="204">
        <f t="shared" si="77"/>
        <v>1699.9340906124185</v>
      </c>
      <c r="CX59" s="204">
        <f t="shared" si="77"/>
        <v>1613.3555796127257</v>
      </c>
      <c r="CY59" s="204">
        <f t="shared" si="77"/>
        <v>1526.777068613033</v>
      </c>
      <c r="CZ59" s="204">
        <f t="shared" si="77"/>
        <v>1536.6678131131864</v>
      </c>
      <c r="DA59" s="204">
        <f t="shared" si="77"/>
        <v>1643.0278131131865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8527.5</v>
      </c>
      <c r="G60" s="204">
        <f t="shared" si="78"/>
        <v>8187.24</v>
      </c>
      <c r="H60" s="204">
        <f t="shared" si="78"/>
        <v>7846.98</v>
      </c>
      <c r="I60" s="204">
        <f t="shared" si="78"/>
        <v>7506.7199999999993</v>
      </c>
      <c r="J60" s="204">
        <f t="shared" si="78"/>
        <v>7166.46</v>
      </c>
      <c r="K60" s="204">
        <f t="shared" si="78"/>
        <v>6826.2</v>
      </c>
      <c r="L60" s="204">
        <f t="shared" si="78"/>
        <v>6485.94</v>
      </c>
      <c r="M60" s="204">
        <f t="shared" si="78"/>
        <v>6145.68</v>
      </c>
      <c r="N60" s="204">
        <f t="shared" si="78"/>
        <v>5805.42</v>
      </c>
      <c r="O60" s="204">
        <f t="shared" si="78"/>
        <v>5465.16</v>
      </c>
      <c r="P60" s="204">
        <f t="shared" si="78"/>
        <v>5124.8999999999996</v>
      </c>
      <c r="Q60" s="204">
        <f t="shared" si="78"/>
        <v>4784.6399999999994</v>
      </c>
      <c r="R60" s="204">
        <f t="shared" si="78"/>
        <v>4444.38</v>
      </c>
      <c r="S60" s="204">
        <f t="shared" si="78"/>
        <v>4104.12</v>
      </c>
      <c r="T60" s="204">
        <f t="shared" si="78"/>
        <v>3763.8599999999997</v>
      </c>
      <c r="U60" s="204">
        <f t="shared" si="78"/>
        <v>3423.6</v>
      </c>
      <c r="V60" s="204">
        <f t="shared" si="78"/>
        <v>3083.34</v>
      </c>
      <c r="W60" s="204">
        <f t="shared" si="78"/>
        <v>2743.08</v>
      </c>
      <c r="X60" s="204">
        <f t="shared" si="78"/>
        <v>2402.8199999999997</v>
      </c>
      <c r="Y60" s="204">
        <f t="shared" si="78"/>
        <v>2062.56</v>
      </c>
      <c r="Z60" s="204">
        <f t="shared" si="78"/>
        <v>1722.3</v>
      </c>
      <c r="AA60" s="204">
        <f t="shared" si="78"/>
        <v>1382.04</v>
      </c>
      <c r="AB60" s="204">
        <f t="shared" si="78"/>
        <v>1041.78</v>
      </c>
      <c r="AC60" s="204">
        <f t="shared" si="78"/>
        <v>701.52</v>
      </c>
      <c r="AD60" s="204">
        <f t="shared" si="78"/>
        <v>361.26</v>
      </c>
      <c r="AE60" s="204">
        <f t="shared" si="78"/>
        <v>21</v>
      </c>
      <c r="AF60" s="204">
        <f t="shared" si="78"/>
        <v>51.483333333333334</v>
      </c>
      <c r="AG60" s="204">
        <f t="shared" si="78"/>
        <v>81.966666666666669</v>
      </c>
      <c r="AH60" s="204">
        <f t="shared" si="78"/>
        <v>112.44999999999999</v>
      </c>
      <c r="AI60" s="204">
        <f t="shared" si="78"/>
        <v>142.93333333333334</v>
      </c>
      <c r="AJ60" s="204">
        <f t="shared" si="78"/>
        <v>173.41666666666666</v>
      </c>
      <c r="AK60" s="204">
        <f t="shared" si="78"/>
        <v>203.89999999999998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234.38333333333333</v>
      </c>
      <c r="AM60" s="204">
        <f t="shared" si="79"/>
        <v>264.86666666666667</v>
      </c>
      <c r="AN60" s="204">
        <f t="shared" si="79"/>
        <v>295.34999999999997</v>
      </c>
      <c r="AO60" s="204">
        <f t="shared" si="79"/>
        <v>325.83333333333331</v>
      </c>
      <c r="AP60" s="204">
        <f t="shared" si="79"/>
        <v>356.31666666666666</v>
      </c>
      <c r="AQ60" s="204">
        <f t="shared" si="79"/>
        <v>386.79999999999995</v>
      </c>
      <c r="AR60" s="204">
        <f t="shared" si="79"/>
        <v>417.2833333333333</v>
      </c>
      <c r="AS60" s="204">
        <f t="shared" si="79"/>
        <v>447.76666666666665</v>
      </c>
      <c r="AT60" s="204">
        <f t="shared" si="79"/>
        <v>478.24999999999994</v>
      </c>
      <c r="AU60" s="204">
        <f t="shared" si="79"/>
        <v>508.73333333333329</v>
      </c>
      <c r="AV60" s="204">
        <f t="shared" si="79"/>
        <v>539.21666666666658</v>
      </c>
      <c r="AW60" s="204">
        <f t="shared" si="79"/>
        <v>569.69999999999993</v>
      </c>
      <c r="AX60" s="204">
        <f t="shared" si="79"/>
        <v>600.18333333333328</v>
      </c>
      <c r="AY60" s="204">
        <f t="shared" si="79"/>
        <v>630.66666666666663</v>
      </c>
      <c r="AZ60" s="204">
        <f t="shared" si="79"/>
        <v>661.15</v>
      </c>
      <c r="BA60" s="204">
        <f t="shared" si="79"/>
        <v>691.63333333333333</v>
      </c>
      <c r="BB60" s="204">
        <f t="shared" si="79"/>
        <v>722.11666666666656</v>
      </c>
      <c r="BC60" s="204">
        <f t="shared" si="79"/>
        <v>752.59999999999991</v>
      </c>
      <c r="BD60" s="204">
        <f t="shared" si="79"/>
        <v>783.08333333333326</v>
      </c>
      <c r="BE60" s="204">
        <f t="shared" si="79"/>
        <v>813.56666666666661</v>
      </c>
      <c r="BF60" s="204">
        <f t="shared" si="79"/>
        <v>844.05</v>
      </c>
      <c r="BG60" s="204">
        <f t="shared" si="79"/>
        <v>874.5333333333333</v>
      </c>
      <c r="BH60" s="204">
        <f t="shared" si="79"/>
        <v>905.01666666666654</v>
      </c>
      <c r="BI60" s="204">
        <f t="shared" si="79"/>
        <v>935.49999999999989</v>
      </c>
      <c r="BJ60" s="204">
        <f t="shared" si="79"/>
        <v>965.98333333333323</v>
      </c>
      <c r="BK60" s="204">
        <f t="shared" si="79"/>
        <v>996.46666666666658</v>
      </c>
      <c r="BL60" s="204">
        <f t="shared" si="79"/>
        <v>1026.9499999999998</v>
      </c>
      <c r="BM60" s="204">
        <f t="shared" si="79"/>
        <v>1057.4333333333332</v>
      </c>
      <c r="BN60" s="204">
        <f t="shared" si="79"/>
        <v>1087.9166666666665</v>
      </c>
      <c r="BO60" s="204">
        <f t="shared" si="79"/>
        <v>1118.3999999999999</v>
      </c>
      <c r="BP60" s="204">
        <f t="shared" si="79"/>
        <v>1148.8833333333332</v>
      </c>
      <c r="BQ60" s="204">
        <f t="shared" si="79"/>
        <v>1179.3666666666666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1209.8499999999999</v>
      </c>
      <c r="BS60" s="204">
        <f t="shared" si="80"/>
        <v>1240.3333333333333</v>
      </c>
      <c r="BT60" s="204">
        <f t="shared" si="80"/>
        <v>1577.5037037037036</v>
      </c>
      <c r="BU60" s="204">
        <f t="shared" si="80"/>
        <v>1914.6740740740738</v>
      </c>
      <c r="BV60" s="204">
        <f t="shared" si="80"/>
        <v>2251.844444444444</v>
      </c>
      <c r="BW60" s="204">
        <f t="shared" si="80"/>
        <v>2589.0148148148146</v>
      </c>
      <c r="BX60" s="204">
        <f t="shared" si="80"/>
        <v>2926.1851851851852</v>
      </c>
      <c r="BY60" s="204">
        <f t="shared" si="80"/>
        <v>3263.3555555555549</v>
      </c>
      <c r="BZ60" s="204">
        <f t="shared" si="80"/>
        <v>3600.5259259259255</v>
      </c>
      <c r="CA60" s="204">
        <f t="shared" si="80"/>
        <v>3937.6962962962962</v>
      </c>
      <c r="CB60" s="204">
        <f t="shared" si="80"/>
        <v>4274.8666666666659</v>
      </c>
      <c r="CC60" s="204">
        <f t="shared" si="80"/>
        <v>4612.0370370370365</v>
      </c>
      <c r="CD60" s="204">
        <f t="shared" si="80"/>
        <v>4949.2074074074071</v>
      </c>
      <c r="CE60" s="204">
        <f t="shared" si="80"/>
        <v>5286.3777777777768</v>
      </c>
      <c r="CF60" s="204">
        <f t="shared" si="80"/>
        <v>5623.5481481481474</v>
      </c>
      <c r="CG60" s="204">
        <f t="shared" si="80"/>
        <v>5960.7185185185181</v>
      </c>
      <c r="CH60" s="204">
        <f t="shared" si="80"/>
        <v>6297.8888888888878</v>
      </c>
      <c r="CI60" s="204">
        <f t="shared" si="80"/>
        <v>6635.0592592592584</v>
      </c>
      <c r="CJ60" s="204">
        <f t="shared" si="80"/>
        <v>6972.229629629629</v>
      </c>
      <c r="CK60" s="204">
        <f t="shared" si="80"/>
        <v>7309.3999999999987</v>
      </c>
      <c r="CL60" s="204">
        <f t="shared" si="80"/>
        <v>7646.5703703703693</v>
      </c>
      <c r="CM60" s="204">
        <f t="shared" si="80"/>
        <v>7983.74074074074</v>
      </c>
      <c r="CN60" s="204">
        <f t="shared" si="80"/>
        <v>8320.9111111111106</v>
      </c>
      <c r="CO60" s="204">
        <f t="shared" si="80"/>
        <v>8658.0814814814803</v>
      </c>
      <c r="CP60" s="204">
        <f t="shared" si="80"/>
        <v>9284.0190476190473</v>
      </c>
      <c r="CQ60" s="204">
        <f t="shared" si="80"/>
        <v>10198.72380952381</v>
      </c>
      <c r="CR60" s="204">
        <f t="shared" si="80"/>
        <v>11113.428571428571</v>
      </c>
      <c r="CS60" s="204">
        <f t="shared" si="80"/>
        <v>12028.133333333333</v>
      </c>
      <c r="CT60" s="204">
        <f t="shared" si="80"/>
        <v>12942.838095238094</v>
      </c>
      <c r="CU60" s="204">
        <f t="shared" si="80"/>
        <v>13857.542857142857</v>
      </c>
      <c r="CV60" s="204">
        <f t="shared" si="80"/>
        <v>14772.247619047619</v>
      </c>
      <c r="CW60" s="204">
        <f t="shared" si="80"/>
        <v>15686.952380952382</v>
      </c>
      <c r="CX60" s="204">
        <f t="shared" si="80"/>
        <v>16601.657142857144</v>
      </c>
      <c r="CY60" s="204">
        <f t="shared" si="80"/>
        <v>17516.361904761907</v>
      </c>
      <c r="CZ60" s="204">
        <f t="shared" si="80"/>
        <v>18336.144285714287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19061.004285714287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488.39581252890434</v>
      </c>
      <c r="G61" s="204">
        <f t="shared" si="81"/>
        <v>488.39581252890434</v>
      </c>
      <c r="H61" s="204">
        <f t="shared" si="81"/>
        <v>488.39581252890434</v>
      </c>
      <c r="I61" s="204">
        <f t="shared" si="81"/>
        <v>488.39581252890434</v>
      </c>
      <c r="J61" s="204">
        <f t="shared" si="81"/>
        <v>488.39581252890434</v>
      </c>
      <c r="K61" s="204">
        <f t="shared" si="81"/>
        <v>488.39581252890434</v>
      </c>
      <c r="L61" s="204">
        <f t="shared" si="81"/>
        <v>488.39581252890434</v>
      </c>
      <c r="M61" s="204">
        <f t="shared" si="81"/>
        <v>488.39581252890434</v>
      </c>
      <c r="N61" s="204">
        <f t="shared" si="81"/>
        <v>488.39581252890434</v>
      </c>
      <c r="O61" s="204">
        <f t="shared" si="81"/>
        <v>488.39581252890434</v>
      </c>
      <c r="P61" s="204">
        <f t="shared" si="81"/>
        <v>488.39581252890434</v>
      </c>
      <c r="Q61" s="204">
        <f t="shared" si="81"/>
        <v>488.39581252890434</v>
      </c>
      <c r="R61" s="204">
        <f t="shared" si="81"/>
        <v>488.39581252890434</v>
      </c>
      <c r="S61" s="204">
        <f t="shared" si="81"/>
        <v>488.39581252890434</v>
      </c>
      <c r="T61" s="204">
        <f t="shared" si="81"/>
        <v>488.39581252890434</v>
      </c>
      <c r="U61" s="204">
        <f t="shared" si="81"/>
        <v>488.39581252890434</v>
      </c>
      <c r="V61" s="204">
        <f t="shared" si="81"/>
        <v>488.39581252890434</v>
      </c>
      <c r="W61" s="204">
        <f t="shared" si="81"/>
        <v>488.39581252890434</v>
      </c>
      <c r="X61" s="204">
        <f t="shared" si="81"/>
        <v>488.39581252890434</v>
      </c>
      <c r="Y61" s="204">
        <f t="shared" si="81"/>
        <v>488.39581252890434</v>
      </c>
      <c r="Z61" s="204">
        <f t="shared" si="81"/>
        <v>488.39581252890434</v>
      </c>
      <c r="AA61" s="204">
        <f t="shared" si="81"/>
        <v>488.39581252890434</v>
      </c>
      <c r="AB61" s="204">
        <f t="shared" si="81"/>
        <v>488.39581252890434</v>
      </c>
      <c r="AC61" s="204">
        <f t="shared" si="81"/>
        <v>488.39581252890434</v>
      </c>
      <c r="AD61" s="204">
        <f t="shared" si="81"/>
        <v>488.39581252890434</v>
      </c>
      <c r="AE61" s="204">
        <f t="shared" si="81"/>
        <v>488.39581252890434</v>
      </c>
      <c r="AF61" s="204">
        <f t="shared" si="81"/>
        <v>498.44487815828802</v>
      </c>
      <c r="AG61" s="204">
        <f t="shared" si="81"/>
        <v>508.49394378767164</v>
      </c>
      <c r="AH61" s="204">
        <f t="shared" si="81"/>
        <v>518.54300941705526</v>
      </c>
      <c r="AI61" s="204">
        <f t="shared" si="81"/>
        <v>528.59207504643894</v>
      </c>
      <c r="AJ61" s="204">
        <f t="shared" si="81"/>
        <v>538.64114067582261</v>
      </c>
      <c r="AK61" s="204">
        <f t="shared" si="81"/>
        <v>548.69020630520629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558.73927193458985</v>
      </c>
      <c r="AM61" s="204">
        <f t="shared" si="82"/>
        <v>568.78833756397353</v>
      </c>
      <c r="AN61" s="204">
        <f t="shared" si="82"/>
        <v>578.8374031933572</v>
      </c>
      <c r="AO61" s="204">
        <f t="shared" si="82"/>
        <v>588.88646882274088</v>
      </c>
      <c r="AP61" s="204">
        <f t="shared" si="82"/>
        <v>598.93553445212456</v>
      </c>
      <c r="AQ61" s="204">
        <f t="shared" si="82"/>
        <v>608.98460008150812</v>
      </c>
      <c r="AR61" s="204">
        <f t="shared" si="82"/>
        <v>619.0336657108918</v>
      </c>
      <c r="AS61" s="204">
        <f t="shared" si="82"/>
        <v>629.08273134027547</v>
      </c>
      <c r="AT61" s="204">
        <f t="shared" si="82"/>
        <v>639.13179696965915</v>
      </c>
      <c r="AU61" s="204">
        <f t="shared" si="82"/>
        <v>649.18086259904271</v>
      </c>
      <c r="AV61" s="204">
        <f t="shared" si="82"/>
        <v>659.22992822842639</v>
      </c>
      <c r="AW61" s="204">
        <f t="shared" si="82"/>
        <v>669.27899385781006</v>
      </c>
      <c r="AX61" s="204">
        <f t="shared" si="82"/>
        <v>679.32805948719374</v>
      </c>
      <c r="AY61" s="204">
        <f t="shared" si="82"/>
        <v>689.37712511657742</v>
      </c>
      <c r="AZ61" s="204">
        <f t="shared" si="82"/>
        <v>699.42619074596109</v>
      </c>
      <c r="BA61" s="204">
        <f t="shared" si="82"/>
        <v>709.47525637534466</v>
      </c>
      <c r="BB61" s="204">
        <f t="shared" si="82"/>
        <v>719.52432200472833</v>
      </c>
      <c r="BC61" s="204">
        <f t="shared" si="82"/>
        <v>729.57338763411201</v>
      </c>
      <c r="BD61" s="204">
        <f t="shared" si="82"/>
        <v>739.62245326349557</v>
      </c>
      <c r="BE61" s="204">
        <f t="shared" si="82"/>
        <v>749.67151889287925</v>
      </c>
      <c r="BF61" s="204">
        <f t="shared" si="82"/>
        <v>759.72058452226293</v>
      </c>
      <c r="BG61" s="204">
        <f t="shared" si="82"/>
        <v>769.7696501516466</v>
      </c>
      <c r="BH61" s="204">
        <f t="shared" si="82"/>
        <v>779.81871578103028</v>
      </c>
      <c r="BI61" s="204">
        <f t="shared" si="82"/>
        <v>789.86778141041395</v>
      </c>
      <c r="BJ61" s="204">
        <f t="shared" si="82"/>
        <v>799.91684703979752</v>
      </c>
      <c r="BK61" s="204">
        <f t="shared" si="82"/>
        <v>809.96591266918119</v>
      </c>
      <c r="BL61" s="204">
        <f t="shared" si="82"/>
        <v>820.01497829856487</v>
      </c>
      <c r="BM61" s="204">
        <f t="shared" si="82"/>
        <v>830.06404392794843</v>
      </c>
      <c r="BN61" s="204">
        <f t="shared" si="82"/>
        <v>840.11310955733211</v>
      </c>
      <c r="BO61" s="204">
        <f t="shared" si="82"/>
        <v>850.16217518671579</v>
      </c>
      <c r="BP61" s="204">
        <f t="shared" si="82"/>
        <v>860.21124081609946</v>
      </c>
      <c r="BQ61" s="204">
        <f t="shared" si="82"/>
        <v>870.26030644548314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880.30937207486681</v>
      </c>
      <c r="BS61" s="204">
        <f t="shared" si="83"/>
        <v>890.35843770425038</v>
      </c>
      <c r="BT61" s="204">
        <f t="shared" si="83"/>
        <v>920.01495083720806</v>
      </c>
      <c r="BU61" s="204">
        <f t="shared" si="83"/>
        <v>949.67146397016575</v>
      </c>
      <c r="BV61" s="204">
        <f t="shared" si="83"/>
        <v>979.32797710312343</v>
      </c>
      <c r="BW61" s="204">
        <f t="shared" si="83"/>
        <v>1008.984490236081</v>
      </c>
      <c r="BX61" s="204">
        <f t="shared" si="83"/>
        <v>1038.6410033690388</v>
      </c>
      <c r="BY61" s="204">
        <f t="shared" si="83"/>
        <v>1068.2975165019964</v>
      </c>
      <c r="BZ61" s="204">
        <f t="shared" si="83"/>
        <v>1097.9540296349542</v>
      </c>
      <c r="CA61" s="204">
        <f t="shared" si="83"/>
        <v>1127.6105427679117</v>
      </c>
      <c r="CB61" s="204">
        <f t="shared" si="83"/>
        <v>1157.2670559008693</v>
      </c>
      <c r="CC61" s="204">
        <f t="shared" si="83"/>
        <v>1186.9235690338271</v>
      </c>
      <c r="CD61" s="204">
        <f t="shared" si="83"/>
        <v>1216.5800821667847</v>
      </c>
      <c r="CE61" s="204">
        <f t="shared" si="83"/>
        <v>1246.2365952997425</v>
      </c>
      <c r="CF61" s="204">
        <f t="shared" si="83"/>
        <v>1275.8931084327</v>
      </c>
      <c r="CG61" s="204">
        <f t="shared" si="83"/>
        <v>1305.5496215656576</v>
      </c>
      <c r="CH61" s="204">
        <f t="shared" si="83"/>
        <v>1335.2061346986154</v>
      </c>
      <c r="CI61" s="204">
        <f t="shared" si="83"/>
        <v>1364.862647831573</v>
      </c>
      <c r="CJ61" s="204">
        <f t="shared" si="83"/>
        <v>1394.5191609645308</v>
      </c>
      <c r="CK61" s="204">
        <f t="shared" si="83"/>
        <v>1424.1756740974884</v>
      </c>
      <c r="CL61" s="204">
        <f t="shared" si="83"/>
        <v>1453.8321872304459</v>
      </c>
      <c r="CM61" s="204">
        <f t="shared" si="83"/>
        <v>1483.4887003634037</v>
      </c>
      <c r="CN61" s="204">
        <f t="shared" si="83"/>
        <v>1513.1452134963615</v>
      </c>
      <c r="CO61" s="204">
        <f t="shared" si="83"/>
        <v>1542.8017266293191</v>
      </c>
      <c r="CP61" s="204">
        <f t="shared" si="83"/>
        <v>1568.8304523433458</v>
      </c>
      <c r="CQ61" s="204">
        <f t="shared" si="83"/>
        <v>1591.2313906384413</v>
      </c>
      <c r="CR61" s="204">
        <f t="shared" si="83"/>
        <v>1613.6323289335369</v>
      </c>
      <c r="CS61" s="204">
        <f t="shared" si="83"/>
        <v>1636.0332672286324</v>
      </c>
      <c r="CT61" s="204">
        <f t="shared" si="83"/>
        <v>1658.434205523728</v>
      </c>
      <c r="CU61" s="204">
        <f t="shared" si="83"/>
        <v>1680.8351438188236</v>
      </c>
      <c r="CV61" s="204">
        <f t="shared" si="83"/>
        <v>1703.2360821139191</v>
      </c>
      <c r="CW61" s="204">
        <f t="shared" si="83"/>
        <v>1725.6370204090147</v>
      </c>
      <c r="CX61" s="204">
        <f t="shared" si="83"/>
        <v>1748.0379587041102</v>
      </c>
      <c r="CY61" s="204">
        <f t="shared" si="83"/>
        <v>1770.4388969992058</v>
      </c>
      <c r="CZ61" s="204">
        <f t="shared" si="83"/>
        <v>1785.8548661467537</v>
      </c>
      <c r="DA61" s="204">
        <f t="shared" si="83"/>
        <v>1794.2858661467537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2475</v>
      </c>
      <c r="G63" s="204">
        <f t="shared" si="87"/>
        <v>2475</v>
      </c>
      <c r="H63" s="204">
        <f t="shared" si="87"/>
        <v>2475</v>
      </c>
      <c r="I63" s="204">
        <f t="shared" si="87"/>
        <v>2475</v>
      </c>
      <c r="J63" s="204">
        <f t="shared" si="87"/>
        <v>2475</v>
      </c>
      <c r="K63" s="204">
        <f t="shared" si="87"/>
        <v>2475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2475</v>
      </c>
      <c r="M63" s="204">
        <f t="shared" si="87"/>
        <v>2475</v>
      </c>
      <c r="N63" s="204">
        <f t="shared" si="87"/>
        <v>2475</v>
      </c>
      <c r="O63" s="204">
        <f t="shared" si="87"/>
        <v>2475</v>
      </c>
      <c r="P63" s="204">
        <f t="shared" si="87"/>
        <v>2475</v>
      </c>
      <c r="Q63" s="204">
        <f t="shared" si="87"/>
        <v>2475</v>
      </c>
      <c r="R63" s="204">
        <f t="shared" si="87"/>
        <v>2475</v>
      </c>
      <c r="S63" s="204">
        <f t="shared" si="87"/>
        <v>2475</v>
      </c>
      <c r="T63" s="204">
        <f t="shared" si="87"/>
        <v>2475</v>
      </c>
      <c r="U63" s="204">
        <f t="shared" si="87"/>
        <v>2475</v>
      </c>
      <c r="V63" s="204">
        <f t="shared" si="87"/>
        <v>2475</v>
      </c>
      <c r="W63" s="204">
        <f t="shared" si="87"/>
        <v>2475</v>
      </c>
      <c r="X63" s="204">
        <f t="shared" si="87"/>
        <v>2475</v>
      </c>
      <c r="Y63" s="204">
        <f t="shared" si="87"/>
        <v>2475</v>
      </c>
      <c r="Z63" s="204">
        <f t="shared" si="87"/>
        <v>2475</v>
      </c>
      <c r="AA63" s="204">
        <f t="shared" si="87"/>
        <v>2475</v>
      </c>
      <c r="AB63" s="204">
        <f t="shared" si="87"/>
        <v>2475</v>
      </c>
      <c r="AC63" s="204">
        <f t="shared" si="87"/>
        <v>2475</v>
      </c>
      <c r="AD63" s="204">
        <f t="shared" si="87"/>
        <v>2475</v>
      </c>
      <c r="AE63" s="204">
        <f t="shared" si="87"/>
        <v>2475</v>
      </c>
      <c r="AF63" s="204">
        <f t="shared" si="87"/>
        <v>2617.2833333333333</v>
      </c>
      <c r="AG63" s="204">
        <f t="shared" si="87"/>
        <v>2759.5666666666666</v>
      </c>
      <c r="AH63" s="204">
        <f t="shared" si="87"/>
        <v>2901.85</v>
      </c>
      <c r="AI63" s="204">
        <f t="shared" si="87"/>
        <v>3044.1333333333332</v>
      </c>
      <c r="AJ63" s="204">
        <f t="shared" si="87"/>
        <v>3186.416666666667</v>
      </c>
      <c r="AK63" s="204">
        <f t="shared" si="87"/>
        <v>3328.7000000000003</v>
      </c>
      <c r="AL63" s="204">
        <f t="shared" si="87"/>
        <v>3470.9833333333336</v>
      </c>
      <c r="AM63" s="204">
        <f t="shared" si="87"/>
        <v>3613.2666666666669</v>
      </c>
      <c r="AN63" s="204">
        <f t="shared" si="87"/>
        <v>3755.55</v>
      </c>
      <c r="AO63" s="204">
        <f t="shared" si="87"/>
        <v>3897.8333333333335</v>
      </c>
      <c r="AP63" s="204">
        <f t="shared" si="87"/>
        <v>4040.1166666666668</v>
      </c>
      <c r="AQ63" s="204">
        <f t="shared" si="87"/>
        <v>4182.4000000000005</v>
      </c>
      <c r="AR63" s="204">
        <f t="shared" si="87"/>
        <v>4324.6833333333334</v>
      </c>
      <c r="AS63" s="204">
        <f t="shared" si="87"/>
        <v>4466.9666666666672</v>
      </c>
      <c r="AT63" s="204">
        <f t="shared" si="87"/>
        <v>4609.25</v>
      </c>
      <c r="AU63" s="204">
        <f t="shared" si="87"/>
        <v>4751.5333333333338</v>
      </c>
      <c r="AV63" s="204">
        <f t="shared" si="87"/>
        <v>4893.8166666666675</v>
      </c>
      <c r="AW63" s="204">
        <f t="shared" si="87"/>
        <v>5036.1000000000004</v>
      </c>
      <c r="AX63" s="204">
        <f t="shared" si="87"/>
        <v>5178.3833333333332</v>
      </c>
      <c r="AY63" s="204">
        <f t="shared" si="87"/>
        <v>5320.666666666667</v>
      </c>
      <c r="AZ63" s="204">
        <f t="shared" si="87"/>
        <v>5462.9500000000007</v>
      </c>
      <c r="BA63" s="204">
        <f t="shared" si="87"/>
        <v>5605.2333333333336</v>
      </c>
      <c r="BB63" s="204">
        <f t="shared" si="87"/>
        <v>5747.5166666666673</v>
      </c>
      <c r="BC63" s="204">
        <f t="shared" si="87"/>
        <v>5889.8000000000011</v>
      </c>
      <c r="BD63" s="204">
        <f t="shared" si="87"/>
        <v>6032.0833333333339</v>
      </c>
      <c r="BE63" s="204">
        <f t="shared" si="87"/>
        <v>6174.3666666666668</v>
      </c>
      <c r="BF63" s="204">
        <f t="shared" si="87"/>
        <v>6316.6500000000005</v>
      </c>
      <c r="BG63" s="204">
        <f t="shared" si="87"/>
        <v>6458.9333333333343</v>
      </c>
      <c r="BH63" s="204">
        <f t="shared" si="87"/>
        <v>6601.2166666666672</v>
      </c>
      <c r="BI63" s="204">
        <f t="shared" si="87"/>
        <v>6743.5000000000009</v>
      </c>
      <c r="BJ63" s="204">
        <f t="shared" si="87"/>
        <v>6885.7833333333338</v>
      </c>
      <c r="BK63" s="204">
        <f t="shared" si="87"/>
        <v>7028.0666666666675</v>
      </c>
      <c r="BL63" s="204">
        <f t="shared" si="87"/>
        <v>7170.3500000000013</v>
      </c>
      <c r="BM63" s="204">
        <f t="shared" si="87"/>
        <v>7312.6333333333341</v>
      </c>
      <c r="BN63" s="204">
        <f t="shared" si="87"/>
        <v>7454.9166666666679</v>
      </c>
      <c r="BO63" s="204">
        <f t="shared" si="87"/>
        <v>7597.2000000000007</v>
      </c>
      <c r="BP63" s="204">
        <f t="shared" si="87"/>
        <v>7739.4833333333345</v>
      </c>
      <c r="BQ63" s="204">
        <f t="shared" si="87"/>
        <v>7881.7666666666673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8024.0500000000011</v>
      </c>
      <c r="BS63" s="204">
        <f t="shared" si="89"/>
        <v>8166.3333333333339</v>
      </c>
      <c r="BT63" s="204">
        <f t="shared" si="89"/>
        <v>8590.6867724867734</v>
      </c>
      <c r="BU63" s="204">
        <f t="shared" si="89"/>
        <v>9015.0402116402129</v>
      </c>
      <c r="BV63" s="204">
        <f t="shared" si="89"/>
        <v>9439.3936507936523</v>
      </c>
      <c r="BW63" s="204">
        <f t="shared" si="89"/>
        <v>9863.74708994709</v>
      </c>
      <c r="BX63" s="204">
        <f t="shared" si="89"/>
        <v>10288.100529100529</v>
      </c>
      <c r="BY63" s="204">
        <f t="shared" si="89"/>
        <v>10712.453968253969</v>
      </c>
      <c r="BZ63" s="204">
        <f t="shared" si="89"/>
        <v>11136.807407407408</v>
      </c>
      <c r="CA63" s="204">
        <f t="shared" si="89"/>
        <v>11561.160846560848</v>
      </c>
      <c r="CB63" s="204">
        <f t="shared" si="89"/>
        <v>11985.514285714286</v>
      </c>
      <c r="CC63" s="204">
        <f t="shared" si="89"/>
        <v>12409.867724867725</v>
      </c>
      <c r="CD63" s="204">
        <f t="shared" si="89"/>
        <v>12834.221164021164</v>
      </c>
      <c r="CE63" s="204">
        <f t="shared" si="89"/>
        <v>13258.574603174604</v>
      </c>
      <c r="CF63" s="204">
        <f t="shared" si="89"/>
        <v>13682.928042328043</v>
      </c>
      <c r="CG63" s="204">
        <f t="shared" si="89"/>
        <v>14107.281481481481</v>
      </c>
      <c r="CH63" s="204">
        <f t="shared" si="89"/>
        <v>14531.63492063492</v>
      </c>
      <c r="CI63" s="204">
        <f t="shared" si="89"/>
        <v>14955.98835978836</v>
      </c>
      <c r="CJ63" s="204">
        <f t="shared" si="89"/>
        <v>15380.341798941799</v>
      </c>
      <c r="CK63" s="204">
        <f t="shared" si="89"/>
        <v>15804.695238095239</v>
      </c>
      <c r="CL63" s="204">
        <f t="shared" si="89"/>
        <v>16229.048677248677</v>
      </c>
      <c r="CM63" s="204">
        <f t="shared" si="89"/>
        <v>16653.402116402118</v>
      </c>
      <c r="CN63" s="204">
        <f t="shared" si="89"/>
        <v>17077.755555555555</v>
      </c>
      <c r="CO63" s="204">
        <f t="shared" si="89"/>
        <v>17502.108994708993</v>
      </c>
      <c r="CP63" s="204">
        <f t="shared" si="89"/>
        <v>18101.428571428572</v>
      </c>
      <c r="CQ63" s="204">
        <f t="shared" si="89"/>
        <v>18875.714285714286</v>
      </c>
      <c r="CR63" s="204">
        <f t="shared" si="89"/>
        <v>19650</v>
      </c>
      <c r="CS63" s="204">
        <f t="shared" si="89"/>
        <v>20424.285714285717</v>
      </c>
      <c r="CT63" s="204">
        <f t="shared" si="89"/>
        <v>21198.571428571431</v>
      </c>
      <c r="CU63" s="204">
        <f t="shared" si="89"/>
        <v>21972.857142857145</v>
      </c>
      <c r="CV63" s="204">
        <f t="shared" si="89"/>
        <v>22747.142857142862</v>
      </c>
      <c r="CW63" s="204">
        <f t="shared" si="89"/>
        <v>23521.428571428576</v>
      </c>
      <c r="CX63" s="204">
        <f t="shared" si="89"/>
        <v>24295.71428571429</v>
      </c>
      <c r="CY63" s="204">
        <f t="shared" si="89"/>
        <v>25070.000000000007</v>
      </c>
      <c r="CZ63" s="204">
        <f t="shared" si="89"/>
        <v>25457.142857142862</v>
      </c>
      <c r="DA63" s="204">
        <f t="shared" si="89"/>
        <v>25457.142857142862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2.4626153131939814</v>
      </c>
      <c r="AG64" s="204">
        <f t="shared" si="90"/>
        <v>4.9252306263879628</v>
      </c>
      <c r="AH64" s="204">
        <f t="shared" si="90"/>
        <v>7.3878459395819442</v>
      </c>
      <c r="AI64" s="204">
        <f t="shared" si="90"/>
        <v>9.8504612527759257</v>
      </c>
      <c r="AJ64" s="204">
        <f t="shared" si="90"/>
        <v>12.313076565969908</v>
      </c>
      <c r="AK64" s="204">
        <f t="shared" si="90"/>
        <v>14.775691879163888</v>
      </c>
      <c r="AL64" s="204">
        <f t="shared" si="90"/>
        <v>17.238307192357869</v>
      </c>
      <c r="AM64" s="204">
        <f t="shared" si="90"/>
        <v>19.700922505551851</v>
      </c>
      <c r="AN64" s="204">
        <f t="shared" si="90"/>
        <v>22.163537818745834</v>
      </c>
      <c r="AO64" s="204">
        <f t="shared" si="90"/>
        <v>24.626153131939816</v>
      </c>
      <c r="AP64" s="204">
        <f t="shared" si="90"/>
        <v>27.088768445133795</v>
      </c>
      <c r="AQ64" s="204">
        <f t="shared" si="90"/>
        <v>29.551383758327777</v>
      </c>
      <c r="AR64" s="204">
        <f t="shared" si="90"/>
        <v>32.013999071521759</v>
      </c>
      <c r="AS64" s="204">
        <f t="shared" si="90"/>
        <v>34.476614384715738</v>
      </c>
      <c r="AT64" s="204">
        <f t="shared" si="90"/>
        <v>36.939229697909724</v>
      </c>
      <c r="AU64" s="204">
        <f t="shared" si="90"/>
        <v>39.401845011103703</v>
      </c>
      <c r="AV64" s="204">
        <f t="shared" si="90"/>
        <v>41.864460324297681</v>
      </c>
      <c r="AW64" s="204">
        <f t="shared" si="90"/>
        <v>44.327075637491667</v>
      </c>
      <c r="AX64" s="204">
        <f t="shared" si="90"/>
        <v>46.789690950685646</v>
      </c>
      <c r="AY64" s="204">
        <f t="shared" si="90"/>
        <v>49.252306263879632</v>
      </c>
      <c r="AZ64" s="204">
        <f t="shared" si="90"/>
        <v>51.714921577073611</v>
      </c>
      <c r="BA64" s="204">
        <f t="shared" si="90"/>
        <v>54.177536890267589</v>
      </c>
      <c r="BB64" s="204">
        <f t="shared" si="90"/>
        <v>56.640152203461575</v>
      </c>
      <c r="BC64" s="204">
        <f t="shared" si="90"/>
        <v>59.102767516655554</v>
      </c>
      <c r="BD64" s="204">
        <f t="shared" si="90"/>
        <v>61.565382829849533</v>
      </c>
      <c r="BE64" s="204">
        <f t="shared" si="90"/>
        <v>64.027998143043519</v>
      </c>
      <c r="BF64" s="204">
        <f t="shared" si="90"/>
        <v>66.490613456237497</v>
      </c>
      <c r="BG64" s="204">
        <f t="shared" si="90"/>
        <v>68.953228769431476</v>
      </c>
      <c r="BH64" s="204">
        <f t="shared" si="90"/>
        <v>71.415844082625455</v>
      </c>
      <c r="BI64" s="204">
        <f t="shared" si="90"/>
        <v>73.878459395819448</v>
      </c>
      <c r="BJ64" s="204">
        <f t="shared" si="90"/>
        <v>76.341074709013427</v>
      </c>
      <c r="BK64" s="204">
        <f t="shared" si="90"/>
        <v>78.803690022207405</v>
      </c>
      <c r="BL64" s="204">
        <f t="shared" si="90"/>
        <v>81.266305335401384</v>
      </c>
      <c r="BM64" s="204">
        <f t="shared" si="90"/>
        <v>83.728920648595363</v>
      </c>
      <c r="BN64" s="204">
        <f t="shared" si="90"/>
        <v>86.191535961789356</v>
      </c>
      <c r="BO64" s="204">
        <f t="shared" si="90"/>
        <v>88.654151274983334</v>
      </c>
      <c r="BP64" s="204">
        <f t="shared" si="90"/>
        <v>91.116766588177313</v>
      </c>
      <c r="BQ64" s="204">
        <f t="shared" si="90"/>
        <v>93.579381901371292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96.041997214565271</v>
      </c>
      <c r="BS64" s="204">
        <f t="shared" si="91"/>
        <v>98.504612527759264</v>
      </c>
      <c r="BT64" s="204">
        <f t="shared" si="91"/>
        <v>97.201021405749273</v>
      </c>
      <c r="BU64" s="204">
        <f t="shared" si="91"/>
        <v>95.897430283739297</v>
      </c>
      <c r="BV64" s="204">
        <f t="shared" si="91"/>
        <v>94.593839161729306</v>
      </c>
      <c r="BW64" s="204">
        <f t="shared" si="91"/>
        <v>93.290248039719316</v>
      </c>
      <c r="BX64" s="204">
        <f t="shared" si="91"/>
        <v>91.986656917709325</v>
      </c>
      <c r="BY64" s="204">
        <f t="shared" si="91"/>
        <v>90.683065795699349</v>
      </c>
      <c r="BZ64" s="204">
        <f t="shared" si="91"/>
        <v>89.379474673689359</v>
      </c>
      <c r="CA64" s="204">
        <f t="shared" si="91"/>
        <v>88.075883551679368</v>
      </c>
      <c r="CB64" s="204">
        <f t="shared" si="91"/>
        <v>86.772292429669392</v>
      </c>
      <c r="CC64" s="204">
        <f t="shared" si="91"/>
        <v>85.468701307659401</v>
      </c>
      <c r="CD64" s="204">
        <f t="shared" si="91"/>
        <v>84.165110185649411</v>
      </c>
      <c r="CE64" s="204">
        <f t="shared" si="91"/>
        <v>82.86151906363942</v>
      </c>
      <c r="CF64" s="204">
        <f t="shared" si="91"/>
        <v>81.557927941629444</v>
      </c>
      <c r="CG64" s="204">
        <f t="shared" si="91"/>
        <v>80.254336819619454</v>
      </c>
      <c r="CH64" s="204">
        <f t="shared" si="91"/>
        <v>78.950745697609463</v>
      </c>
      <c r="CI64" s="204">
        <f t="shared" si="91"/>
        <v>77.647154575599473</v>
      </c>
      <c r="CJ64" s="204">
        <f t="shared" si="91"/>
        <v>76.343563453589496</v>
      </c>
      <c r="CK64" s="204">
        <f t="shared" si="91"/>
        <v>75.039972331579506</v>
      </c>
      <c r="CL64" s="204">
        <f t="shared" si="91"/>
        <v>73.736381209569515</v>
      </c>
      <c r="CM64" s="204">
        <f t="shared" si="91"/>
        <v>72.432790087559539</v>
      </c>
      <c r="CN64" s="204">
        <f t="shared" si="91"/>
        <v>71.129198965549548</v>
      </c>
      <c r="CO64" s="204">
        <f t="shared" si="91"/>
        <v>69.825607843539558</v>
      </c>
      <c r="CP64" s="204">
        <f t="shared" si="91"/>
        <v>65.715121668407846</v>
      </c>
      <c r="CQ64" s="204">
        <f t="shared" si="91"/>
        <v>58.797740440154385</v>
      </c>
      <c r="CR64" s="204">
        <f t="shared" si="91"/>
        <v>51.880359211900924</v>
      </c>
      <c r="CS64" s="204">
        <f t="shared" si="91"/>
        <v>44.96297798364747</v>
      </c>
      <c r="CT64" s="204">
        <f t="shared" si="91"/>
        <v>38.045596755394016</v>
      </c>
      <c r="CU64" s="204">
        <f t="shared" si="91"/>
        <v>31.128215527140554</v>
      </c>
      <c r="CV64" s="204">
        <f t="shared" si="91"/>
        <v>24.2108342988871</v>
      </c>
      <c r="CW64" s="204">
        <f t="shared" si="91"/>
        <v>17.293453070633646</v>
      </c>
      <c r="CX64" s="204">
        <f t="shared" si="91"/>
        <v>10.376071842380185</v>
      </c>
      <c r="CY64" s="204">
        <f t="shared" si="91"/>
        <v>3.4586906141267235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4321.2010398225593</v>
      </c>
      <c r="G65" s="204">
        <f t="shared" si="92"/>
        <v>4321.2010398225593</v>
      </c>
      <c r="H65" s="204">
        <f t="shared" si="92"/>
        <v>4321.2010398225593</v>
      </c>
      <c r="I65" s="204">
        <f t="shared" si="92"/>
        <v>4321.2010398225593</v>
      </c>
      <c r="J65" s="204">
        <f t="shared" si="92"/>
        <v>4321.2010398225593</v>
      </c>
      <c r="K65" s="204">
        <f t="shared" si="92"/>
        <v>4321.2010398225593</v>
      </c>
      <c r="L65" s="204">
        <f t="shared" si="88"/>
        <v>4321.2010398225593</v>
      </c>
      <c r="M65" s="204">
        <f t="shared" si="92"/>
        <v>4321.2010398225593</v>
      </c>
      <c r="N65" s="204">
        <f t="shared" si="92"/>
        <v>4321.2010398225593</v>
      </c>
      <c r="O65" s="204">
        <f t="shared" si="92"/>
        <v>4321.2010398225593</v>
      </c>
      <c r="P65" s="204">
        <f t="shared" si="92"/>
        <v>4321.2010398225593</v>
      </c>
      <c r="Q65" s="204">
        <f t="shared" si="92"/>
        <v>4321.2010398225593</v>
      </c>
      <c r="R65" s="204">
        <f t="shared" si="92"/>
        <v>4321.2010398225593</v>
      </c>
      <c r="S65" s="204">
        <f t="shared" si="92"/>
        <v>4321.2010398225593</v>
      </c>
      <c r="T65" s="204">
        <f t="shared" si="92"/>
        <v>4321.2010398225593</v>
      </c>
      <c r="U65" s="204">
        <f t="shared" si="92"/>
        <v>4321.2010398225593</v>
      </c>
      <c r="V65" s="204">
        <f t="shared" si="92"/>
        <v>4321.2010398225593</v>
      </c>
      <c r="W65" s="204">
        <f t="shared" si="92"/>
        <v>4321.2010398225593</v>
      </c>
      <c r="X65" s="204">
        <f t="shared" si="92"/>
        <v>4321.2010398225593</v>
      </c>
      <c r="Y65" s="204">
        <f t="shared" si="92"/>
        <v>4321.2010398225593</v>
      </c>
      <c r="Z65" s="204">
        <f t="shared" si="92"/>
        <v>4321.2010398225593</v>
      </c>
      <c r="AA65" s="204">
        <f t="shared" si="92"/>
        <v>4321.2010398225593</v>
      </c>
      <c r="AB65" s="204">
        <f t="shared" si="92"/>
        <v>4321.2010398225593</v>
      </c>
      <c r="AC65" s="204">
        <f t="shared" si="92"/>
        <v>4321.2010398225593</v>
      </c>
      <c r="AD65" s="204">
        <f t="shared" si="92"/>
        <v>4321.2010398225593</v>
      </c>
      <c r="AE65" s="204">
        <f t="shared" si="92"/>
        <v>4321.2010398225593</v>
      </c>
      <c r="AF65" s="204">
        <f t="shared" si="92"/>
        <v>4263.5043471603285</v>
      </c>
      <c r="AG65" s="204">
        <f t="shared" si="92"/>
        <v>4205.8076544980977</v>
      </c>
      <c r="AH65" s="204">
        <f t="shared" si="92"/>
        <v>4148.1109618358678</v>
      </c>
      <c r="AI65" s="204">
        <f t="shared" si="92"/>
        <v>4090.414269173637</v>
      </c>
      <c r="AJ65" s="204">
        <f t="shared" si="92"/>
        <v>4032.7175765114062</v>
      </c>
      <c r="AK65" s="204">
        <f t="shared" si="92"/>
        <v>3975.0208838491753</v>
      </c>
      <c r="AL65" s="204">
        <f t="shared" si="92"/>
        <v>3917.324191186945</v>
      </c>
      <c r="AM65" s="204">
        <f t="shared" si="92"/>
        <v>3859.6274985247142</v>
      </c>
      <c r="AN65" s="204">
        <f t="shared" si="92"/>
        <v>3801.9308058624838</v>
      </c>
      <c r="AO65" s="204">
        <f t="shared" si="92"/>
        <v>3744.234113200253</v>
      </c>
      <c r="AP65" s="204">
        <f t="shared" si="92"/>
        <v>3686.5374205380222</v>
      </c>
      <c r="AQ65" s="204">
        <f t="shared" si="92"/>
        <v>3628.8407278757913</v>
      </c>
      <c r="AR65" s="204">
        <f t="shared" si="92"/>
        <v>3571.144035213561</v>
      </c>
      <c r="AS65" s="204">
        <f t="shared" si="92"/>
        <v>3513.4473425513302</v>
      </c>
      <c r="AT65" s="204">
        <f t="shared" si="92"/>
        <v>3455.7506498890998</v>
      </c>
      <c r="AU65" s="204">
        <f t="shared" si="92"/>
        <v>3398.053957226869</v>
      </c>
      <c r="AV65" s="204">
        <f t="shared" si="92"/>
        <v>3340.3572645646382</v>
      </c>
      <c r="AW65" s="204">
        <f t="shared" si="92"/>
        <v>3282.6605719024078</v>
      </c>
      <c r="AX65" s="204">
        <f t="shared" si="92"/>
        <v>3224.963879240177</v>
      </c>
      <c r="AY65" s="204">
        <f t="shared" si="92"/>
        <v>3167.2671865779466</v>
      </c>
      <c r="AZ65" s="204">
        <f t="shared" si="92"/>
        <v>3109.5704939157158</v>
      </c>
      <c r="BA65" s="204">
        <f t="shared" si="92"/>
        <v>3051.873801253485</v>
      </c>
      <c r="BB65" s="204">
        <f t="shared" si="92"/>
        <v>2994.1771085912542</v>
      </c>
      <c r="BC65" s="204">
        <f t="shared" si="92"/>
        <v>2936.4804159290238</v>
      </c>
      <c r="BD65" s="204">
        <f t="shared" si="92"/>
        <v>2878.7837232667935</v>
      </c>
      <c r="BE65" s="204">
        <f t="shared" si="92"/>
        <v>2821.0870306045626</v>
      </c>
      <c r="BF65" s="204">
        <f t="shared" si="92"/>
        <v>2763.3903379423318</v>
      </c>
      <c r="BG65" s="204">
        <f t="shared" si="92"/>
        <v>2705.693645280101</v>
      </c>
      <c r="BH65" s="204">
        <f t="shared" si="92"/>
        <v>2647.9969526178706</v>
      </c>
      <c r="BI65" s="204">
        <f t="shared" si="92"/>
        <v>2590.3002599556398</v>
      </c>
      <c r="BJ65" s="204">
        <f t="shared" si="92"/>
        <v>2532.6035672934095</v>
      </c>
      <c r="BK65" s="204">
        <f t="shared" si="92"/>
        <v>2474.9068746311787</v>
      </c>
      <c r="BL65" s="204">
        <f t="shared" si="92"/>
        <v>2417.2101819689478</v>
      </c>
      <c r="BM65" s="204">
        <f t="shared" si="92"/>
        <v>2359.5134893067175</v>
      </c>
      <c r="BN65" s="204">
        <f t="shared" si="92"/>
        <v>2301.8167966444867</v>
      </c>
      <c r="BO65" s="204">
        <f t="shared" si="92"/>
        <v>2244.1201039822563</v>
      </c>
      <c r="BP65" s="204">
        <f t="shared" si="92"/>
        <v>2186.4234113200255</v>
      </c>
      <c r="BQ65" s="204">
        <f t="shared" si="92"/>
        <v>2128.7267186577947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2071.0300259955643</v>
      </c>
      <c r="BS65" s="204">
        <f t="shared" si="93"/>
        <v>2013.3333333333335</v>
      </c>
      <c r="BT65" s="204">
        <f t="shared" si="93"/>
        <v>4077.5026455026455</v>
      </c>
      <c r="BU65" s="204">
        <f t="shared" si="93"/>
        <v>6141.671957671957</v>
      </c>
      <c r="BV65" s="204">
        <f t="shared" si="93"/>
        <v>8205.8412698412703</v>
      </c>
      <c r="BW65" s="204">
        <f t="shared" si="93"/>
        <v>10270.010582010582</v>
      </c>
      <c r="BX65" s="204">
        <f t="shared" si="93"/>
        <v>12334.179894179893</v>
      </c>
      <c r="BY65" s="204">
        <f t="shared" si="93"/>
        <v>14398.349206349207</v>
      </c>
      <c r="BZ65" s="204">
        <f t="shared" si="93"/>
        <v>16462.518518518518</v>
      </c>
      <c r="CA65" s="204">
        <f t="shared" si="93"/>
        <v>18526.687830687828</v>
      </c>
      <c r="CB65" s="204">
        <f t="shared" si="93"/>
        <v>20590.857142857141</v>
      </c>
      <c r="CC65" s="204">
        <f t="shared" si="93"/>
        <v>22655.026455026451</v>
      </c>
      <c r="CD65" s="204">
        <f t="shared" si="93"/>
        <v>24719.195767195764</v>
      </c>
      <c r="CE65" s="204">
        <f t="shared" si="93"/>
        <v>26783.365079365078</v>
      </c>
      <c r="CF65" s="204">
        <f t="shared" si="93"/>
        <v>28847.534391534387</v>
      </c>
      <c r="CG65" s="204">
        <f t="shared" si="93"/>
        <v>30911.703703703701</v>
      </c>
      <c r="CH65" s="204">
        <f t="shared" si="93"/>
        <v>32975.87301587301</v>
      </c>
      <c r="CI65" s="204">
        <f t="shared" si="93"/>
        <v>35040.042328042327</v>
      </c>
      <c r="CJ65" s="204">
        <f t="shared" si="93"/>
        <v>37104.211640211637</v>
      </c>
      <c r="CK65" s="204">
        <f t="shared" si="93"/>
        <v>39168.380952380954</v>
      </c>
      <c r="CL65" s="204">
        <f t="shared" si="93"/>
        <v>41232.550264550264</v>
      </c>
      <c r="CM65" s="204">
        <f t="shared" si="93"/>
        <v>43296.719576719574</v>
      </c>
      <c r="CN65" s="204">
        <f t="shared" si="93"/>
        <v>45360.888888888891</v>
      </c>
      <c r="CO65" s="204">
        <f t="shared" si="93"/>
        <v>47425.0582010582</v>
      </c>
      <c r="CP65" s="204">
        <f t="shared" si="93"/>
        <v>46034.28571428571</v>
      </c>
      <c r="CQ65" s="204">
        <f t="shared" si="93"/>
        <v>41188.571428571428</v>
      </c>
      <c r="CR65" s="204">
        <f t="shared" si="93"/>
        <v>36342.857142857145</v>
      </c>
      <c r="CS65" s="204">
        <f t="shared" si="93"/>
        <v>31497.142857142855</v>
      </c>
      <c r="CT65" s="204">
        <f t="shared" si="93"/>
        <v>26651.428571428572</v>
      </c>
      <c r="CU65" s="204">
        <f t="shared" si="93"/>
        <v>21805.714285714286</v>
      </c>
      <c r="CV65" s="204">
        <f t="shared" si="93"/>
        <v>16960</v>
      </c>
      <c r="CW65" s="204">
        <f t="shared" si="93"/>
        <v>12114.285714285717</v>
      </c>
      <c r="CX65" s="204">
        <f t="shared" si="93"/>
        <v>7268.5714285714275</v>
      </c>
      <c r="CY65" s="204">
        <f t="shared" si="93"/>
        <v>2422.8571428571449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1018.9206349206349</v>
      </c>
      <c r="BU66" s="204">
        <f t="shared" si="95"/>
        <v>2037.8412698412699</v>
      </c>
      <c r="BV66" s="204">
        <f t="shared" si="95"/>
        <v>3056.7619047619046</v>
      </c>
      <c r="BW66" s="204">
        <f t="shared" si="95"/>
        <v>4075.6825396825398</v>
      </c>
      <c r="BX66" s="204">
        <f t="shared" si="95"/>
        <v>5094.6031746031749</v>
      </c>
      <c r="BY66" s="204">
        <f t="shared" si="95"/>
        <v>6113.5238095238092</v>
      </c>
      <c r="BZ66" s="204">
        <f t="shared" si="95"/>
        <v>7132.4444444444443</v>
      </c>
      <c r="CA66" s="204">
        <f t="shared" si="95"/>
        <v>8151.3650793650795</v>
      </c>
      <c r="CB66" s="204">
        <f t="shared" si="95"/>
        <v>9170.2857142857138</v>
      </c>
      <c r="CC66" s="204">
        <f t="shared" si="95"/>
        <v>10189.20634920635</v>
      </c>
      <c r="CD66" s="204">
        <f t="shared" si="95"/>
        <v>11208.126984126984</v>
      </c>
      <c r="CE66" s="204">
        <f t="shared" si="95"/>
        <v>12227.047619047618</v>
      </c>
      <c r="CF66" s="204">
        <f t="shared" si="95"/>
        <v>13245.968253968254</v>
      </c>
      <c r="CG66" s="204">
        <f t="shared" si="95"/>
        <v>14264.888888888889</v>
      </c>
      <c r="CH66" s="204">
        <f t="shared" si="95"/>
        <v>15283.809523809525</v>
      </c>
      <c r="CI66" s="204">
        <f t="shared" si="95"/>
        <v>16302.730158730159</v>
      </c>
      <c r="CJ66" s="204">
        <f t="shared" si="95"/>
        <v>17321.650793650795</v>
      </c>
      <c r="CK66" s="204">
        <f t="shared" si="95"/>
        <v>18340.571428571428</v>
      </c>
      <c r="CL66" s="204">
        <f t="shared" si="95"/>
        <v>19359.492063492064</v>
      </c>
      <c r="CM66" s="204">
        <f t="shared" si="95"/>
        <v>20378.4126984127</v>
      </c>
      <c r="CN66" s="204">
        <f t="shared" si="95"/>
        <v>21397.333333333332</v>
      </c>
      <c r="CO66" s="204">
        <f t="shared" si="95"/>
        <v>22416.253968253968</v>
      </c>
      <c r="CP66" s="204">
        <f t="shared" si="95"/>
        <v>28053.714285714286</v>
      </c>
      <c r="CQ66" s="204">
        <f t="shared" si="95"/>
        <v>38309.71428571429</v>
      </c>
      <c r="CR66" s="204">
        <f t="shared" si="95"/>
        <v>48565.71428571429</v>
      </c>
      <c r="CS66" s="204">
        <f t="shared" si="95"/>
        <v>58821.71428571429</v>
      </c>
      <c r="CT66" s="204">
        <f t="shared" si="95"/>
        <v>69077.71428571429</v>
      </c>
      <c r="CU66" s="204">
        <f t="shared" si="95"/>
        <v>79333.71428571429</v>
      </c>
      <c r="CV66" s="204">
        <f t="shared" si="95"/>
        <v>89589.714285714304</v>
      </c>
      <c r="CW66" s="204">
        <f t="shared" si="95"/>
        <v>99845.714285714304</v>
      </c>
      <c r="CX66" s="204">
        <f t="shared" si="95"/>
        <v>110101.7142857143</v>
      </c>
      <c r="CY66" s="204">
        <f t="shared" si="95"/>
        <v>120357.7142857143</v>
      </c>
      <c r="CZ66" s="204">
        <f t="shared" si="95"/>
        <v>126821.56428571431</v>
      </c>
      <c r="DA66" s="204">
        <f t="shared" si="95"/>
        <v>129493.26428571431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1280</v>
      </c>
      <c r="G68" s="204">
        <f t="shared" si="98"/>
        <v>1280</v>
      </c>
      <c r="H68" s="204">
        <f t="shared" si="98"/>
        <v>1280</v>
      </c>
      <c r="I68" s="204">
        <f t="shared" si="98"/>
        <v>1280</v>
      </c>
      <c r="J68" s="204">
        <f t="shared" si="98"/>
        <v>1280</v>
      </c>
      <c r="K68" s="204">
        <f t="shared" si="98"/>
        <v>1280</v>
      </c>
      <c r="L68" s="204">
        <f t="shared" si="88"/>
        <v>1280</v>
      </c>
      <c r="M68" s="204">
        <f t="shared" si="98"/>
        <v>1280</v>
      </c>
      <c r="N68" s="204">
        <f t="shared" si="98"/>
        <v>1280</v>
      </c>
      <c r="O68" s="204">
        <f t="shared" si="98"/>
        <v>1280</v>
      </c>
      <c r="P68" s="204">
        <f t="shared" si="98"/>
        <v>1280</v>
      </c>
      <c r="Q68" s="204">
        <f t="shared" si="98"/>
        <v>1280</v>
      </c>
      <c r="R68" s="204">
        <f t="shared" si="98"/>
        <v>1280</v>
      </c>
      <c r="S68" s="204">
        <f t="shared" si="98"/>
        <v>1280</v>
      </c>
      <c r="T68" s="204">
        <f t="shared" si="98"/>
        <v>1280</v>
      </c>
      <c r="U68" s="204">
        <f t="shared" si="98"/>
        <v>1280</v>
      </c>
      <c r="V68" s="204">
        <f t="shared" si="98"/>
        <v>1280</v>
      </c>
      <c r="W68" s="204">
        <f t="shared" si="98"/>
        <v>1280</v>
      </c>
      <c r="X68" s="204">
        <f t="shared" si="98"/>
        <v>1280</v>
      </c>
      <c r="Y68" s="204">
        <f t="shared" si="98"/>
        <v>1280</v>
      </c>
      <c r="Z68" s="204">
        <f t="shared" si="98"/>
        <v>1280</v>
      </c>
      <c r="AA68" s="204">
        <f t="shared" si="98"/>
        <v>1280</v>
      </c>
      <c r="AB68" s="204">
        <f t="shared" si="98"/>
        <v>1280</v>
      </c>
      <c r="AC68" s="204">
        <f t="shared" si="98"/>
        <v>1280</v>
      </c>
      <c r="AD68" s="204">
        <f t="shared" si="98"/>
        <v>1280</v>
      </c>
      <c r="AE68" s="204">
        <f t="shared" si="98"/>
        <v>1280</v>
      </c>
      <c r="AF68" s="204">
        <f t="shared" si="98"/>
        <v>1271.3333333333333</v>
      </c>
      <c r="AG68" s="204">
        <f t="shared" si="98"/>
        <v>1262.6666666666667</v>
      </c>
      <c r="AH68" s="204">
        <f t="shared" si="98"/>
        <v>1254</v>
      </c>
      <c r="AI68" s="204">
        <f t="shared" si="98"/>
        <v>1245.3333333333333</v>
      </c>
      <c r="AJ68" s="204">
        <f t="shared" si="98"/>
        <v>1236.6666666666667</v>
      </c>
      <c r="AK68" s="204">
        <f t="shared" si="98"/>
        <v>1228</v>
      </c>
      <c r="AL68" s="204">
        <f t="shared" si="98"/>
        <v>1219.3333333333333</v>
      </c>
      <c r="AM68" s="204">
        <f t="shared" si="98"/>
        <v>1210.6666666666667</v>
      </c>
      <c r="AN68" s="204">
        <f t="shared" si="98"/>
        <v>1202</v>
      </c>
      <c r="AO68" s="204">
        <f t="shared" si="98"/>
        <v>1193.3333333333333</v>
      </c>
      <c r="AP68" s="204">
        <f t="shared" si="98"/>
        <v>1184.6666666666667</v>
      </c>
      <c r="AQ68" s="204">
        <f t="shared" si="98"/>
        <v>1176</v>
      </c>
      <c r="AR68" s="204">
        <f t="shared" si="98"/>
        <v>1167.3333333333333</v>
      </c>
      <c r="AS68" s="204">
        <f t="shared" si="98"/>
        <v>1158.6666666666667</v>
      </c>
      <c r="AT68" s="204">
        <f t="shared" si="98"/>
        <v>1150</v>
      </c>
      <c r="AU68" s="204">
        <f t="shared" si="98"/>
        <v>1141.3333333333333</v>
      </c>
      <c r="AV68" s="204">
        <f t="shared" si="98"/>
        <v>1132.6666666666667</v>
      </c>
      <c r="AW68" s="204">
        <f t="shared" si="98"/>
        <v>1124</v>
      </c>
      <c r="AX68" s="204">
        <f t="shared" si="98"/>
        <v>1115.3333333333333</v>
      </c>
      <c r="AY68" s="204">
        <f t="shared" si="98"/>
        <v>1106.6666666666667</v>
      </c>
      <c r="AZ68" s="204">
        <f t="shared" si="98"/>
        <v>1098</v>
      </c>
      <c r="BA68" s="204">
        <f t="shared" si="98"/>
        <v>1089.3333333333333</v>
      </c>
      <c r="BB68" s="204">
        <f t="shared" si="98"/>
        <v>1080.6666666666667</v>
      </c>
      <c r="BC68" s="204">
        <f t="shared" si="98"/>
        <v>1072</v>
      </c>
      <c r="BD68" s="204">
        <f t="shared" si="98"/>
        <v>1063.3333333333333</v>
      </c>
      <c r="BE68" s="204">
        <f t="shared" si="98"/>
        <v>1054.6666666666667</v>
      </c>
      <c r="BF68" s="204">
        <f t="shared" si="98"/>
        <v>1046</v>
      </c>
      <c r="BG68" s="204">
        <f t="shared" si="98"/>
        <v>1037.3333333333333</v>
      </c>
      <c r="BH68" s="204">
        <f t="shared" si="98"/>
        <v>1028.6666666666667</v>
      </c>
      <c r="BI68" s="204">
        <f t="shared" si="98"/>
        <v>1020</v>
      </c>
      <c r="BJ68" s="204">
        <f t="shared" si="98"/>
        <v>1011.3333333333334</v>
      </c>
      <c r="BK68" s="204">
        <f t="shared" si="98"/>
        <v>1002.6666666666667</v>
      </c>
      <c r="BL68" s="204">
        <f t="shared" si="98"/>
        <v>994</v>
      </c>
      <c r="BM68" s="204">
        <f t="shared" si="98"/>
        <v>985.33333333333337</v>
      </c>
      <c r="BN68" s="204">
        <f t="shared" si="98"/>
        <v>976.66666666666674</v>
      </c>
      <c r="BO68" s="204">
        <f t="shared" si="98"/>
        <v>968</v>
      </c>
      <c r="BP68" s="204">
        <f t="shared" si="98"/>
        <v>959.33333333333337</v>
      </c>
      <c r="BQ68" s="204">
        <f t="shared" si="98"/>
        <v>950.66666666666674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942</v>
      </c>
      <c r="BS68" s="204">
        <f t="shared" si="99"/>
        <v>933.33333333333337</v>
      </c>
      <c r="BT68" s="204">
        <f t="shared" si="99"/>
        <v>891.85185185185185</v>
      </c>
      <c r="BU68" s="204">
        <f t="shared" si="99"/>
        <v>850.37037037037044</v>
      </c>
      <c r="BV68" s="204">
        <f t="shared" si="99"/>
        <v>808.88888888888891</v>
      </c>
      <c r="BW68" s="204">
        <f t="shared" si="99"/>
        <v>767.40740740740739</v>
      </c>
      <c r="BX68" s="204">
        <f t="shared" si="99"/>
        <v>725.92592592592598</v>
      </c>
      <c r="BY68" s="204">
        <f t="shared" si="99"/>
        <v>684.44444444444446</v>
      </c>
      <c r="BZ68" s="204">
        <f t="shared" si="99"/>
        <v>642.96296296296305</v>
      </c>
      <c r="CA68" s="204">
        <f t="shared" si="99"/>
        <v>601.48148148148152</v>
      </c>
      <c r="CB68" s="204">
        <f t="shared" si="99"/>
        <v>560</v>
      </c>
      <c r="CC68" s="204">
        <f t="shared" si="99"/>
        <v>518.51851851851859</v>
      </c>
      <c r="CD68" s="204">
        <f t="shared" si="99"/>
        <v>477.03703703703707</v>
      </c>
      <c r="CE68" s="204">
        <f t="shared" si="99"/>
        <v>435.5555555555556</v>
      </c>
      <c r="CF68" s="204">
        <f t="shared" si="99"/>
        <v>394.07407407407413</v>
      </c>
      <c r="CG68" s="204">
        <f t="shared" si="99"/>
        <v>352.59259259259261</v>
      </c>
      <c r="CH68" s="204">
        <f t="shared" si="99"/>
        <v>311.1111111111112</v>
      </c>
      <c r="CI68" s="204">
        <f t="shared" si="99"/>
        <v>269.62962962962968</v>
      </c>
      <c r="CJ68" s="204">
        <f t="shared" si="99"/>
        <v>228.14814814814815</v>
      </c>
      <c r="CK68" s="204">
        <f t="shared" si="99"/>
        <v>186.66666666666674</v>
      </c>
      <c r="CL68" s="204">
        <f t="shared" si="99"/>
        <v>145.18518518518522</v>
      </c>
      <c r="CM68" s="204">
        <f t="shared" si="99"/>
        <v>103.70370370370381</v>
      </c>
      <c r="CN68" s="204">
        <f t="shared" si="99"/>
        <v>62.222222222222285</v>
      </c>
      <c r="CO68" s="204">
        <f t="shared" si="99"/>
        <v>20.740740740740762</v>
      </c>
      <c r="CP68" s="204">
        <f t="shared" si="99"/>
        <v>2477.1428571428573</v>
      </c>
      <c r="CQ68" s="204">
        <f t="shared" si="99"/>
        <v>7431.4285714285725</v>
      </c>
      <c r="CR68" s="204">
        <f t="shared" si="99"/>
        <v>12385.714285714286</v>
      </c>
      <c r="CS68" s="204">
        <f t="shared" si="99"/>
        <v>17340</v>
      </c>
      <c r="CT68" s="204">
        <f t="shared" si="99"/>
        <v>22294.285714285717</v>
      </c>
      <c r="CU68" s="204">
        <f t="shared" si="99"/>
        <v>27248.571428571431</v>
      </c>
      <c r="CV68" s="204">
        <f t="shared" si="99"/>
        <v>32202.857142857145</v>
      </c>
      <c r="CW68" s="204">
        <f t="shared" si="99"/>
        <v>37157.142857142862</v>
      </c>
      <c r="CX68" s="204">
        <f t="shared" si="99"/>
        <v>42111.428571428572</v>
      </c>
      <c r="CY68" s="204">
        <f t="shared" si="99"/>
        <v>47065.71428571429</v>
      </c>
      <c r="CZ68" s="204">
        <f t="shared" si="99"/>
        <v>52644.607142857145</v>
      </c>
      <c r="DA68" s="204">
        <f t="shared" si="99"/>
        <v>58848.107142857145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2066.4008161399674</v>
      </c>
      <c r="G69" s="204">
        <f t="shared" si="100"/>
        <v>2066.4008161399674</v>
      </c>
      <c r="H69" s="204">
        <f t="shared" si="100"/>
        <v>2066.4008161399674</v>
      </c>
      <c r="I69" s="204">
        <f t="shared" si="100"/>
        <v>2066.4008161399674</v>
      </c>
      <c r="J69" s="204">
        <f t="shared" si="100"/>
        <v>2066.4008161399674</v>
      </c>
      <c r="K69" s="204">
        <f t="shared" si="100"/>
        <v>2066.4008161399674</v>
      </c>
      <c r="L69" s="204">
        <f t="shared" si="88"/>
        <v>2066.4008161399674</v>
      </c>
      <c r="M69" s="204">
        <f t="shared" si="100"/>
        <v>2066.4008161399674</v>
      </c>
      <c r="N69" s="204">
        <f t="shared" si="100"/>
        <v>2066.4008161399674</v>
      </c>
      <c r="O69" s="204">
        <f t="shared" si="100"/>
        <v>2066.4008161399674</v>
      </c>
      <c r="P69" s="204">
        <f t="shared" si="100"/>
        <v>2066.4008161399674</v>
      </c>
      <c r="Q69" s="204">
        <f t="shared" si="100"/>
        <v>2066.4008161399674</v>
      </c>
      <c r="R69" s="204">
        <f t="shared" si="100"/>
        <v>2066.4008161399674</v>
      </c>
      <c r="S69" s="204">
        <f t="shared" si="100"/>
        <v>2066.4008161399674</v>
      </c>
      <c r="T69" s="204">
        <f t="shared" si="100"/>
        <v>2066.4008161399674</v>
      </c>
      <c r="U69" s="204">
        <f t="shared" si="100"/>
        <v>2066.4008161399674</v>
      </c>
      <c r="V69" s="204">
        <f t="shared" si="100"/>
        <v>2066.4008161399674</v>
      </c>
      <c r="W69" s="204">
        <f t="shared" si="100"/>
        <v>2066.4008161399674</v>
      </c>
      <c r="X69" s="204">
        <f t="shared" si="100"/>
        <v>2066.4008161399674</v>
      </c>
      <c r="Y69" s="204">
        <f t="shared" si="100"/>
        <v>2066.4008161399674</v>
      </c>
      <c r="Z69" s="204">
        <f t="shared" si="100"/>
        <v>2066.4008161399674</v>
      </c>
      <c r="AA69" s="204">
        <f t="shared" si="100"/>
        <v>2066.4008161399674</v>
      </c>
      <c r="AB69" s="204">
        <f t="shared" si="100"/>
        <v>2066.4008161399674</v>
      </c>
      <c r="AC69" s="204">
        <f t="shared" si="100"/>
        <v>2066.4008161399674</v>
      </c>
      <c r="AD69" s="204">
        <f t="shared" si="100"/>
        <v>2066.4008161399674</v>
      </c>
      <c r="AE69" s="204">
        <f t="shared" si="100"/>
        <v>2066.4008161399674</v>
      </c>
      <c r="AF69" s="204">
        <f t="shared" si="100"/>
        <v>2067.4161119434939</v>
      </c>
      <c r="AG69" s="204">
        <f t="shared" si="100"/>
        <v>2068.4314077470203</v>
      </c>
      <c r="AH69" s="204">
        <f t="shared" si="100"/>
        <v>2069.4467035505468</v>
      </c>
      <c r="AI69" s="204">
        <f t="shared" si="100"/>
        <v>2070.4619993540732</v>
      </c>
      <c r="AJ69" s="204">
        <f t="shared" si="100"/>
        <v>2071.4772951575997</v>
      </c>
      <c r="AK69" s="204">
        <f t="shared" si="100"/>
        <v>2072.4925909611266</v>
      </c>
      <c r="AL69" s="204">
        <f t="shared" si="100"/>
        <v>2073.507886764653</v>
      </c>
      <c r="AM69" s="204">
        <f t="shared" si="100"/>
        <v>2074.5231825681794</v>
      </c>
      <c r="AN69" s="204">
        <f t="shared" si="100"/>
        <v>2075.5384783717059</v>
      </c>
      <c r="AO69" s="204">
        <f t="shared" si="100"/>
        <v>2076.5537741752323</v>
      </c>
      <c r="AP69" s="204">
        <f t="shared" si="100"/>
        <v>2077.5690699787588</v>
      </c>
      <c r="AQ69" s="204">
        <f t="shared" si="100"/>
        <v>2078.5843657822852</v>
      </c>
      <c r="AR69" s="204">
        <f t="shared" si="100"/>
        <v>2079.5996615858116</v>
      </c>
      <c r="AS69" s="204">
        <f t="shared" si="100"/>
        <v>2080.6149573893381</v>
      </c>
      <c r="AT69" s="204">
        <f t="shared" si="100"/>
        <v>2081.630253192865</v>
      </c>
      <c r="AU69" s="204">
        <f t="shared" si="100"/>
        <v>2082.6455489963914</v>
      </c>
      <c r="AV69" s="204">
        <f t="shared" si="100"/>
        <v>2083.6608447999179</v>
      </c>
      <c r="AW69" s="204">
        <f t="shared" si="100"/>
        <v>2084.6761406034443</v>
      </c>
      <c r="AX69" s="204">
        <f t="shared" si="100"/>
        <v>2085.6914364069708</v>
      </c>
      <c r="AY69" s="204">
        <f t="shared" si="100"/>
        <v>2086.7067322104972</v>
      </c>
      <c r="AZ69" s="204">
        <f t="shared" si="100"/>
        <v>2087.7220280140236</v>
      </c>
      <c r="BA69" s="204">
        <f t="shared" si="100"/>
        <v>2088.7373238175501</v>
      </c>
      <c r="BB69" s="204">
        <f t="shared" si="100"/>
        <v>2089.7526196210765</v>
      </c>
      <c r="BC69" s="204">
        <f t="shared" si="100"/>
        <v>2090.767915424603</v>
      </c>
      <c r="BD69" s="204">
        <f t="shared" si="100"/>
        <v>2091.7832112281294</v>
      </c>
      <c r="BE69" s="204">
        <f t="shared" si="100"/>
        <v>2092.7985070316563</v>
      </c>
      <c r="BF69" s="204">
        <f t="shared" si="100"/>
        <v>2093.8138028351827</v>
      </c>
      <c r="BG69" s="204">
        <f t="shared" si="100"/>
        <v>2094.8290986387092</v>
      </c>
      <c r="BH69" s="204">
        <f t="shared" si="100"/>
        <v>2095.8443944422356</v>
      </c>
      <c r="BI69" s="204">
        <f t="shared" si="100"/>
        <v>2096.8596902457621</v>
      </c>
      <c r="BJ69" s="204">
        <f t="shared" si="100"/>
        <v>2097.8749860492885</v>
      </c>
      <c r="BK69" s="204">
        <f t="shared" si="100"/>
        <v>2098.890281852815</v>
      </c>
      <c r="BL69" s="204">
        <f t="shared" si="100"/>
        <v>2099.9055776563414</v>
      </c>
      <c r="BM69" s="204">
        <f t="shared" si="100"/>
        <v>2100.9208734598678</v>
      </c>
      <c r="BN69" s="204">
        <f t="shared" si="100"/>
        <v>2101.9361692633947</v>
      </c>
      <c r="BO69" s="204">
        <f t="shared" si="100"/>
        <v>2102.9514650669212</v>
      </c>
      <c r="BP69" s="204">
        <f t="shared" si="100"/>
        <v>2103.9667608704476</v>
      </c>
      <c r="BQ69" s="204">
        <f t="shared" si="100"/>
        <v>2104.9820566739741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2105.9973524775005</v>
      </c>
      <c r="BS69" s="204">
        <f t="shared" si="101"/>
        <v>2107.0126482810269</v>
      </c>
      <c r="BT69" s="204">
        <f t="shared" si="101"/>
        <v>2096.7100433376449</v>
      </c>
      <c r="BU69" s="204">
        <f t="shared" si="101"/>
        <v>2086.4074383942625</v>
      </c>
      <c r="BV69" s="204">
        <f t="shared" si="101"/>
        <v>2076.1048334508805</v>
      </c>
      <c r="BW69" s="204">
        <f t="shared" si="101"/>
        <v>2065.8022285074985</v>
      </c>
      <c r="BX69" s="204">
        <f t="shared" si="101"/>
        <v>2055.4996235641161</v>
      </c>
      <c r="BY69" s="204">
        <f t="shared" si="101"/>
        <v>2045.1970186207341</v>
      </c>
      <c r="BZ69" s="204">
        <f t="shared" si="101"/>
        <v>2034.8944136773521</v>
      </c>
      <c r="CA69" s="204">
        <f t="shared" si="101"/>
        <v>2024.5918087339699</v>
      </c>
      <c r="CB69" s="204">
        <f t="shared" si="101"/>
        <v>2014.2892037905876</v>
      </c>
      <c r="CC69" s="204">
        <f t="shared" si="101"/>
        <v>2003.9865988472056</v>
      </c>
      <c r="CD69" s="204">
        <f t="shared" si="101"/>
        <v>1993.6839939038234</v>
      </c>
      <c r="CE69" s="204">
        <f t="shared" si="101"/>
        <v>1983.3813889604412</v>
      </c>
      <c r="CF69" s="204">
        <f t="shared" si="101"/>
        <v>1973.0787840170592</v>
      </c>
      <c r="CG69" s="204">
        <f t="shared" si="101"/>
        <v>1962.776179073677</v>
      </c>
      <c r="CH69" s="204">
        <f t="shared" si="101"/>
        <v>1952.473574130295</v>
      </c>
      <c r="CI69" s="204">
        <f t="shared" si="101"/>
        <v>1942.1709691869128</v>
      </c>
      <c r="CJ69" s="204">
        <f t="shared" si="101"/>
        <v>1931.8683642435306</v>
      </c>
      <c r="CK69" s="204">
        <f t="shared" si="101"/>
        <v>1921.5657593001486</v>
      </c>
      <c r="CL69" s="204">
        <f t="shared" si="101"/>
        <v>1911.2631543567663</v>
      </c>
      <c r="CM69" s="204">
        <f t="shared" si="101"/>
        <v>1900.9605494133843</v>
      </c>
      <c r="CN69" s="204">
        <f t="shared" si="101"/>
        <v>1890.6579444700021</v>
      </c>
      <c r="CO69" s="204">
        <f t="shared" si="101"/>
        <v>1880.3553395266199</v>
      </c>
      <c r="CP69" s="204">
        <f t="shared" si="101"/>
        <v>1797.8583066155616</v>
      </c>
      <c r="CQ69" s="204">
        <f t="shared" si="101"/>
        <v>1643.1668457368273</v>
      </c>
      <c r="CR69" s="204">
        <f t="shared" si="101"/>
        <v>1488.4753848580926</v>
      </c>
      <c r="CS69" s="204">
        <f t="shared" si="101"/>
        <v>1333.7839239793584</v>
      </c>
      <c r="CT69" s="204">
        <f t="shared" si="101"/>
        <v>1179.0924631006237</v>
      </c>
      <c r="CU69" s="204">
        <f t="shared" si="101"/>
        <v>1024.4010022218895</v>
      </c>
      <c r="CV69" s="204">
        <f t="shared" si="101"/>
        <v>869.70954134315491</v>
      </c>
      <c r="CW69" s="204">
        <f t="shared" si="101"/>
        <v>715.01808046442056</v>
      </c>
      <c r="CX69" s="204">
        <f t="shared" si="101"/>
        <v>560.32661958568588</v>
      </c>
      <c r="CY69" s="204">
        <f t="shared" si="101"/>
        <v>405.63515870695164</v>
      </c>
      <c r="CZ69" s="204">
        <f t="shared" si="101"/>
        <v>335.65442826758425</v>
      </c>
      <c r="DA69" s="204">
        <f t="shared" si="101"/>
        <v>350.38442826758427</v>
      </c>
    </row>
    <row r="70" spans="1:105" s="204" customFormat="1">
      <c r="A70" s="204" t="str">
        <f>Income!A85</f>
        <v>Cash transfer - official</v>
      </c>
      <c r="F70" s="204">
        <f t="shared" si="100"/>
        <v>19168</v>
      </c>
      <c r="G70" s="204">
        <f t="shared" si="100"/>
        <v>19168</v>
      </c>
      <c r="H70" s="204">
        <f t="shared" si="100"/>
        <v>19168</v>
      </c>
      <c r="I70" s="204">
        <f t="shared" si="100"/>
        <v>19168</v>
      </c>
      <c r="J70" s="204">
        <f t="shared" si="100"/>
        <v>19168</v>
      </c>
      <c r="K70" s="204">
        <f t="shared" si="100"/>
        <v>19168</v>
      </c>
      <c r="L70" s="204">
        <f t="shared" si="100"/>
        <v>19168</v>
      </c>
      <c r="M70" s="204">
        <f t="shared" si="100"/>
        <v>19168</v>
      </c>
      <c r="N70" s="204">
        <f t="shared" si="100"/>
        <v>19168</v>
      </c>
      <c r="O70" s="204">
        <f t="shared" si="100"/>
        <v>19168</v>
      </c>
      <c r="P70" s="204">
        <f t="shared" si="100"/>
        <v>19168</v>
      </c>
      <c r="Q70" s="204">
        <f t="shared" si="100"/>
        <v>19168</v>
      </c>
      <c r="R70" s="204">
        <f t="shared" si="100"/>
        <v>19168</v>
      </c>
      <c r="S70" s="204">
        <f t="shared" si="100"/>
        <v>19168</v>
      </c>
      <c r="T70" s="204">
        <f t="shared" si="100"/>
        <v>19168</v>
      </c>
      <c r="U70" s="204">
        <f t="shared" si="100"/>
        <v>19168</v>
      </c>
      <c r="V70" s="204">
        <f t="shared" si="100"/>
        <v>19168</v>
      </c>
      <c r="W70" s="204">
        <f t="shared" si="100"/>
        <v>19168</v>
      </c>
      <c r="X70" s="204">
        <f t="shared" si="100"/>
        <v>19168</v>
      </c>
      <c r="Y70" s="204">
        <f t="shared" si="100"/>
        <v>19168</v>
      </c>
      <c r="Z70" s="204">
        <f t="shared" si="100"/>
        <v>19168</v>
      </c>
      <c r="AA70" s="204">
        <f t="shared" si="100"/>
        <v>19168</v>
      </c>
      <c r="AB70" s="204">
        <f t="shared" si="100"/>
        <v>19168</v>
      </c>
      <c r="AC70" s="204">
        <f t="shared" si="100"/>
        <v>19168</v>
      </c>
      <c r="AD70" s="204">
        <f t="shared" si="100"/>
        <v>19168</v>
      </c>
      <c r="AE70" s="204">
        <f t="shared" si="100"/>
        <v>19168</v>
      </c>
      <c r="AF70" s="204">
        <f t="shared" si="100"/>
        <v>19324.150000000001</v>
      </c>
      <c r="AG70" s="204">
        <f t="shared" si="100"/>
        <v>19480.3</v>
      </c>
      <c r="AH70" s="204">
        <f t="shared" si="100"/>
        <v>19636.45</v>
      </c>
      <c r="AI70" s="204">
        <f t="shared" si="100"/>
        <v>19792.599999999999</v>
      </c>
      <c r="AJ70" s="204">
        <f t="shared" si="100"/>
        <v>19948.75</v>
      </c>
      <c r="AK70" s="204">
        <f t="shared" si="100"/>
        <v>20104.900000000001</v>
      </c>
      <c r="AL70" s="204">
        <f t="shared" si="100"/>
        <v>20261.05</v>
      </c>
      <c r="AM70" s="204">
        <f t="shared" si="100"/>
        <v>20417.2</v>
      </c>
      <c r="AN70" s="204">
        <f t="shared" si="100"/>
        <v>20573.349999999999</v>
      </c>
      <c r="AO70" s="204">
        <f t="shared" si="100"/>
        <v>20729.5</v>
      </c>
      <c r="AP70" s="204">
        <f t="shared" si="100"/>
        <v>20885.650000000001</v>
      </c>
      <c r="AQ70" s="204">
        <f t="shared" si="100"/>
        <v>21041.8</v>
      </c>
      <c r="AR70" s="204">
        <f t="shared" si="100"/>
        <v>21197.95</v>
      </c>
      <c r="AS70" s="204">
        <f t="shared" si="100"/>
        <v>21354.1</v>
      </c>
      <c r="AT70" s="204">
        <f t="shared" si="100"/>
        <v>21510.25</v>
      </c>
      <c r="AU70" s="204">
        <f t="shared" si="100"/>
        <v>21666.400000000001</v>
      </c>
      <c r="AV70" s="204">
        <f t="shared" si="100"/>
        <v>21822.55</v>
      </c>
      <c r="AW70" s="204">
        <f t="shared" si="100"/>
        <v>21978.7</v>
      </c>
      <c r="AX70" s="204">
        <f t="shared" si="100"/>
        <v>22134.85</v>
      </c>
      <c r="AY70" s="204">
        <f t="shared" si="100"/>
        <v>22291</v>
      </c>
      <c r="AZ70" s="204">
        <f t="shared" si="100"/>
        <v>22447.15</v>
      </c>
      <c r="BA70" s="204">
        <f t="shared" si="100"/>
        <v>22603.3</v>
      </c>
      <c r="BB70" s="204">
        <f t="shared" si="100"/>
        <v>22759.45</v>
      </c>
      <c r="BC70" s="204">
        <f t="shared" si="100"/>
        <v>22915.599999999999</v>
      </c>
      <c r="BD70" s="204">
        <f t="shared" si="100"/>
        <v>23071.75</v>
      </c>
      <c r="BE70" s="204">
        <f t="shared" si="100"/>
        <v>23227.9</v>
      </c>
      <c r="BF70" s="204">
        <f t="shared" si="100"/>
        <v>23384.05</v>
      </c>
      <c r="BG70" s="204">
        <f t="shared" si="100"/>
        <v>23540.2</v>
      </c>
      <c r="BH70" s="204">
        <f t="shared" si="100"/>
        <v>23696.35</v>
      </c>
      <c r="BI70" s="204">
        <f t="shared" si="100"/>
        <v>23852.5</v>
      </c>
      <c r="BJ70" s="204">
        <f t="shared" si="100"/>
        <v>24008.65</v>
      </c>
      <c r="BK70" s="204">
        <f t="shared" si="100"/>
        <v>24164.799999999999</v>
      </c>
      <c r="BL70" s="204">
        <f t="shared" si="100"/>
        <v>24320.95</v>
      </c>
      <c r="BM70" s="204">
        <f t="shared" si="100"/>
        <v>24477.1</v>
      </c>
      <c r="BN70" s="204">
        <f t="shared" si="100"/>
        <v>24633.25</v>
      </c>
      <c r="BO70" s="204">
        <f t="shared" si="100"/>
        <v>24789.4</v>
      </c>
      <c r="BP70" s="204">
        <f t="shared" si="100"/>
        <v>24945.55</v>
      </c>
      <c r="BQ70" s="204">
        <f t="shared" si="100"/>
        <v>25101.7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25257.85</v>
      </c>
      <c r="BS70" s="204">
        <f t="shared" si="102"/>
        <v>25414</v>
      </c>
      <c r="BT70" s="204">
        <f t="shared" si="102"/>
        <v>24621.961904761905</v>
      </c>
      <c r="BU70" s="204">
        <f t="shared" si="102"/>
        <v>23829.923809523811</v>
      </c>
      <c r="BV70" s="204">
        <f t="shared" si="102"/>
        <v>23037.885714285716</v>
      </c>
      <c r="BW70" s="204">
        <f t="shared" si="102"/>
        <v>22245.847619047618</v>
      </c>
      <c r="BX70" s="204">
        <f t="shared" si="102"/>
        <v>21453.809523809523</v>
      </c>
      <c r="BY70" s="204">
        <f t="shared" si="102"/>
        <v>20661.771428571428</v>
      </c>
      <c r="BZ70" s="204">
        <f t="shared" si="102"/>
        <v>19869.733333333334</v>
      </c>
      <c r="CA70" s="204">
        <f t="shared" si="102"/>
        <v>19077.695238095235</v>
      </c>
      <c r="CB70" s="204">
        <f t="shared" si="102"/>
        <v>18285.657142857141</v>
      </c>
      <c r="CC70" s="204">
        <f t="shared" si="102"/>
        <v>17493.619047619046</v>
      </c>
      <c r="CD70" s="204">
        <f t="shared" si="102"/>
        <v>16701.580952380951</v>
      </c>
      <c r="CE70" s="204">
        <f t="shared" si="102"/>
        <v>15909.542857142857</v>
      </c>
      <c r="CF70" s="204">
        <f t="shared" si="102"/>
        <v>15117.50476190476</v>
      </c>
      <c r="CG70" s="204">
        <f t="shared" si="102"/>
        <v>14325.466666666665</v>
      </c>
      <c r="CH70" s="204">
        <f t="shared" si="102"/>
        <v>13533.428571428569</v>
      </c>
      <c r="CI70" s="204">
        <f t="shared" si="102"/>
        <v>12741.390476190474</v>
      </c>
      <c r="CJ70" s="204">
        <f t="shared" si="102"/>
        <v>11949.352380952379</v>
      </c>
      <c r="CK70" s="204">
        <f t="shared" si="102"/>
        <v>11157.314285714283</v>
      </c>
      <c r="CL70" s="204">
        <f t="shared" si="102"/>
        <v>10365.276190476188</v>
      </c>
      <c r="CM70" s="204">
        <f t="shared" si="102"/>
        <v>9573.2380952380918</v>
      </c>
      <c r="CN70" s="204">
        <f t="shared" si="102"/>
        <v>8781.1999999999971</v>
      </c>
      <c r="CO70" s="204">
        <f t="shared" si="102"/>
        <v>7989.1619047619024</v>
      </c>
      <c r="CP70" s="204">
        <f t="shared" si="102"/>
        <v>7671.1999999999989</v>
      </c>
      <c r="CQ70" s="204">
        <f t="shared" si="102"/>
        <v>7827.3142857142848</v>
      </c>
      <c r="CR70" s="204">
        <f t="shared" si="102"/>
        <v>7983.4285714285706</v>
      </c>
      <c r="CS70" s="204">
        <f t="shared" si="102"/>
        <v>8139.5428571428565</v>
      </c>
      <c r="CT70" s="204">
        <f t="shared" si="102"/>
        <v>8295.6571428571424</v>
      </c>
      <c r="CU70" s="204">
        <f t="shared" si="102"/>
        <v>8451.7714285714283</v>
      </c>
      <c r="CV70" s="204">
        <f t="shared" si="102"/>
        <v>8607.8857142857141</v>
      </c>
      <c r="CW70" s="204">
        <f t="shared" si="102"/>
        <v>8764</v>
      </c>
      <c r="CX70" s="204">
        <f t="shared" si="102"/>
        <v>8920.1142857142859</v>
      </c>
      <c r="CY70" s="204">
        <f t="shared" si="102"/>
        <v>9076.2285714285717</v>
      </c>
      <c r="CZ70" s="204">
        <f t="shared" si="102"/>
        <v>8590.3707142857129</v>
      </c>
      <c r="DA70" s="204">
        <f t="shared" si="102"/>
        <v>7462.5407142857139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7.083333333333333</v>
      </c>
      <c r="AG71" s="204">
        <f t="shared" si="103"/>
        <v>14.166666666666666</v>
      </c>
      <c r="AH71" s="204">
        <f t="shared" si="103"/>
        <v>21.25</v>
      </c>
      <c r="AI71" s="204">
        <f t="shared" si="103"/>
        <v>28.333333333333332</v>
      </c>
      <c r="AJ71" s="204">
        <f t="shared" si="103"/>
        <v>35.416666666666664</v>
      </c>
      <c r="AK71" s="204">
        <f t="shared" si="103"/>
        <v>42.5</v>
      </c>
      <c r="AL71" s="204">
        <f t="shared" si="103"/>
        <v>49.583333333333329</v>
      </c>
      <c r="AM71" s="204">
        <f t="shared" si="103"/>
        <v>56.666666666666664</v>
      </c>
      <c r="AN71" s="204">
        <f t="shared" si="103"/>
        <v>63.75</v>
      </c>
      <c r="AO71" s="204">
        <f t="shared" si="103"/>
        <v>70.833333333333329</v>
      </c>
      <c r="AP71" s="204">
        <f t="shared" si="103"/>
        <v>77.916666666666657</v>
      </c>
      <c r="AQ71" s="204">
        <f t="shared" si="103"/>
        <v>85</v>
      </c>
      <c r="AR71" s="204">
        <f t="shared" si="103"/>
        <v>92.083333333333329</v>
      </c>
      <c r="AS71" s="204">
        <f t="shared" si="103"/>
        <v>99.166666666666657</v>
      </c>
      <c r="AT71" s="204">
        <f t="shared" si="103"/>
        <v>106.25</v>
      </c>
      <c r="AU71" s="204">
        <f t="shared" si="103"/>
        <v>113.33333333333333</v>
      </c>
      <c r="AV71" s="204">
        <f t="shared" si="103"/>
        <v>120.41666666666666</v>
      </c>
      <c r="AW71" s="204">
        <f t="shared" si="103"/>
        <v>127.5</v>
      </c>
      <c r="AX71" s="204">
        <f t="shared" si="103"/>
        <v>134.58333333333331</v>
      </c>
      <c r="AY71" s="204">
        <f t="shared" si="103"/>
        <v>141.66666666666666</v>
      </c>
      <c r="AZ71" s="204">
        <f t="shared" si="103"/>
        <v>148.75</v>
      </c>
      <c r="BA71" s="204">
        <f t="shared" si="103"/>
        <v>155.83333333333331</v>
      </c>
      <c r="BB71" s="204">
        <f t="shared" si="103"/>
        <v>162.91666666666666</v>
      </c>
      <c r="BC71" s="204">
        <f t="shared" si="103"/>
        <v>170</v>
      </c>
      <c r="BD71" s="204">
        <f t="shared" si="103"/>
        <v>177.08333333333331</v>
      </c>
      <c r="BE71" s="204">
        <f t="shared" si="103"/>
        <v>184.16666666666666</v>
      </c>
      <c r="BF71" s="204">
        <f t="shared" si="103"/>
        <v>191.25</v>
      </c>
      <c r="BG71" s="204">
        <f t="shared" si="103"/>
        <v>198.33333333333331</v>
      </c>
      <c r="BH71" s="204">
        <f t="shared" si="103"/>
        <v>205.41666666666666</v>
      </c>
      <c r="BI71" s="204">
        <f t="shared" si="103"/>
        <v>212.5</v>
      </c>
      <c r="BJ71" s="204">
        <f t="shared" si="103"/>
        <v>219.58333333333331</v>
      </c>
      <c r="BK71" s="204">
        <f t="shared" si="103"/>
        <v>226.66666666666666</v>
      </c>
      <c r="BL71" s="204">
        <f t="shared" si="103"/>
        <v>233.75</v>
      </c>
      <c r="BM71" s="204">
        <f t="shared" si="103"/>
        <v>240.83333333333331</v>
      </c>
      <c r="BN71" s="204">
        <f t="shared" si="103"/>
        <v>247.91666666666666</v>
      </c>
      <c r="BO71" s="204">
        <f t="shared" si="103"/>
        <v>255</v>
      </c>
      <c r="BP71" s="204">
        <f t="shared" si="103"/>
        <v>262.08333333333331</v>
      </c>
      <c r="BQ71" s="204">
        <f t="shared" si="103"/>
        <v>269.16666666666663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276.25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283.33333333333331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496.77248677248679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710.2116402116402</v>
      </c>
      <c r="BV71" s="204">
        <f t="shared" si="104"/>
        <v>923.65079365079373</v>
      </c>
      <c r="BW71" s="204">
        <f t="shared" si="104"/>
        <v>1137.0899470899471</v>
      </c>
      <c r="BX71" s="204">
        <f t="shared" si="104"/>
        <v>1350.5291005291006</v>
      </c>
      <c r="BY71" s="204">
        <f t="shared" si="104"/>
        <v>1563.968253968254</v>
      </c>
      <c r="BZ71" s="204">
        <f t="shared" si="104"/>
        <v>1777.4074074074074</v>
      </c>
      <c r="CA71" s="204">
        <f t="shared" si="104"/>
        <v>1990.8465608465608</v>
      </c>
      <c r="CB71" s="204">
        <f t="shared" si="104"/>
        <v>2204.2857142857142</v>
      </c>
      <c r="CC71" s="204">
        <f t="shared" si="104"/>
        <v>2417.7248677248681</v>
      </c>
      <c r="CD71" s="204">
        <f t="shared" si="104"/>
        <v>2631.1640211640215</v>
      </c>
      <c r="CE71" s="204">
        <f t="shared" si="104"/>
        <v>2844.6031746031749</v>
      </c>
      <c r="CF71" s="204">
        <f t="shared" si="104"/>
        <v>3058.0423280423283</v>
      </c>
      <c r="CG71" s="204">
        <f t="shared" si="104"/>
        <v>3271.4814814814818</v>
      </c>
      <c r="CH71" s="204">
        <f t="shared" si="104"/>
        <v>3484.9206349206352</v>
      </c>
      <c r="CI71" s="204">
        <f t="shared" si="104"/>
        <v>3698.3597883597886</v>
      </c>
      <c r="CJ71" s="204">
        <f t="shared" si="104"/>
        <v>3911.798941798942</v>
      </c>
      <c r="CK71" s="204">
        <f t="shared" si="104"/>
        <v>4125.2380952380954</v>
      </c>
      <c r="CL71" s="204">
        <f t="shared" si="104"/>
        <v>4338.6772486772488</v>
      </c>
      <c r="CM71" s="204">
        <f t="shared" si="104"/>
        <v>4552.1164021164022</v>
      </c>
      <c r="CN71" s="204">
        <f t="shared" si="104"/>
        <v>4765.5555555555557</v>
      </c>
      <c r="CO71" s="204">
        <f t="shared" si="104"/>
        <v>4978.9947089947091</v>
      </c>
      <c r="CP71" s="204">
        <f t="shared" si="104"/>
        <v>5764</v>
      </c>
      <c r="CQ71" s="204">
        <f t="shared" si="104"/>
        <v>7120.5714285714284</v>
      </c>
      <c r="CR71" s="204">
        <f t="shared" si="104"/>
        <v>8477.1428571428569</v>
      </c>
      <c r="CS71" s="204">
        <f t="shared" si="104"/>
        <v>9833.7142857142862</v>
      </c>
      <c r="CT71" s="204">
        <f t="shared" si="104"/>
        <v>11190.285714285714</v>
      </c>
      <c r="CU71" s="204">
        <f t="shared" si="104"/>
        <v>12546.857142857143</v>
      </c>
      <c r="CV71" s="204">
        <f t="shared" si="104"/>
        <v>13903.428571428572</v>
      </c>
      <c r="CW71" s="204">
        <f t="shared" si="104"/>
        <v>15260</v>
      </c>
      <c r="CX71" s="204">
        <f t="shared" si="104"/>
        <v>16616.571428571428</v>
      </c>
      <c r="CY71" s="204">
        <f t="shared" si="104"/>
        <v>17973.142857142859</v>
      </c>
      <c r="CZ71" s="204">
        <f t="shared" si="104"/>
        <v>18799.593571428573</v>
      </c>
      <c r="DA71" s="204">
        <f t="shared" si="104"/>
        <v>19095.923571428571</v>
      </c>
    </row>
    <row r="72" spans="1:105" s="204" customFormat="1">
      <c r="A72" s="204" t="str">
        <f>Income!A88</f>
        <v>TOTAL</v>
      </c>
      <c r="F72" s="204">
        <f>SUM(F59:F71)</f>
        <v>39657.571703929141</v>
      </c>
      <c r="G72" s="204">
        <f t="shared" ref="G72:BR72" si="105">SUM(G59:G71)</f>
        <v>39317.311703929139</v>
      </c>
      <c r="H72" s="204">
        <f t="shared" si="105"/>
        <v>38977.051703929137</v>
      </c>
      <c r="I72" s="204">
        <f t="shared" si="105"/>
        <v>38636.791703929135</v>
      </c>
      <c r="J72" s="204">
        <f t="shared" si="105"/>
        <v>38296.53170392914</v>
      </c>
      <c r="K72" s="204">
        <f t="shared" si="105"/>
        <v>37956.271703929138</v>
      </c>
      <c r="L72" s="204">
        <f t="shared" si="105"/>
        <v>37616.011703929136</v>
      </c>
      <c r="M72" s="204">
        <f t="shared" si="105"/>
        <v>37275.751703929142</v>
      </c>
      <c r="N72" s="204">
        <f t="shared" si="105"/>
        <v>36935.491703929139</v>
      </c>
      <c r="O72" s="204">
        <f t="shared" si="105"/>
        <v>36595.231703929137</v>
      </c>
      <c r="P72" s="204">
        <f t="shared" si="105"/>
        <v>36254.971703929143</v>
      </c>
      <c r="Q72" s="204">
        <f t="shared" si="105"/>
        <v>35914.711703929133</v>
      </c>
      <c r="R72" s="204">
        <f t="shared" si="105"/>
        <v>35574.451703929139</v>
      </c>
      <c r="S72" s="204">
        <f t="shared" si="105"/>
        <v>35234.191703929137</v>
      </c>
      <c r="T72" s="204">
        <f t="shared" si="105"/>
        <v>34893.931703929135</v>
      </c>
      <c r="U72" s="204">
        <f t="shared" si="105"/>
        <v>34553.67170392914</v>
      </c>
      <c r="V72" s="204">
        <f t="shared" si="105"/>
        <v>34213.411703929138</v>
      </c>
      <c r="W72" s="204">
        <f t="shared" si="105"/>
        <v>33873.151703929136</v>
      </c>
      <c r="X72" s="204">
        <f t="shared" si="105"/>
        <v>33532.891703929141</v>
      </c>
      <c r="Y72" s="204">
        <f t="shared" si="105"/>
        <v>33192.631703929139</v>
      </c>
      <c r="Z72" s="204">
        <f t="shared" si="105"/>
        <v>32852.371703929137</v>
      </c>
      <c r="AA72" s="204">
        <f t="shared" si="105"/>
        <v>32512.111703929135</v>
      </c>
      <c r="AB72" s="204">
        <f t="shared" si="105"/>
        <v>32171.85170392914</v>
      </c>
      <c r="AC72" s="204">
        <f t="shared" si="105"/>
        <v>31831.591703929138</v>
      </c>
      <c r="AD72" s="204">
        <f t="shared" si="105"/>
        <v>31491.331703929136</v>
      </c>
      <c r="AE72" s="204">
        <f t="shared" si="105"/>
        <v>31151.071703929138</v>
      </c>
      <c r="AF72" s="204">
        <f t="shared" si="105"/>
        <v>31468.22651425593</v>
      </c>
      <c r="AG72" s="204">
        <f t="shared" si="105"/>
        <v>31785.381324582719</v>
      </c>
      <c r="AH72" s="204">
        <f t="shared" si="105"/>
        <v>32102.536134909511</v>
      </c>
      <c r="AI72" s="204">
        <f t="shared" si="105"/>
        <v>32419.690945236292</v>
      </c>
      <c r="AJ72" s="204">
        <f t="shared" si="105"/>
        <v>32736.845755563088</v>
      </c>
      <c r="AK72" s="204">
        <f t="shared" si="105"/>
        <v>33054.000565889881</v>
      </c>
      <c r="AL72" s="204">
        <f t="shared" si="105"/>
        <v>33371.155376216673</v>
      </c>
      <c r="AM72" s="204">
        <f t="shared" si="105"/>
        <v>33688.310186543458</v>
      </c>
      <c r="AN72" s="204">
        <f t="shared" si="105"/>
        <v>34005.464996870243</v>
      </c>
      <c r="AO72" s="204">
        <f t="shared" si="105"/>
        <v>34322.619807197043</v>
      </c>
      <c r="AP72" s="204">
        <f t="shared" si="105"/>
        <v>34639.774617523828</v>
      </c>
      <c r="AQ72" s="204">
        <f t="shared" si="105"/>
        <v>34956.929427850613</v>
      </c>
      <c r="AR72" s="204">
        <f t="shared" si="105"/>
        <v>35274.084238177413</v>
      </c>
      <c r="AS72" s="204">
        <f t="shared" si="105"/>
        <v>35591.239048504191</v>
      </c>
      <c r="AT72" s="204">
        <f t="shared" si="105"/>
        <v>35908.39385883099</v>
      </c>
      <c r="AU72" s="204">
        <f t="shared" si="105"/>
        <v>36225.548669157783</v>
      </c>
      <c r="AV72" s="204">
        <f t="shared" si="105"/>
        <v>36542.703479484568</v>
      </c>
      <c r="AW72" s="204">
        <f t="shared" si="105"/>
        <v>36859.85828981136</v>
      </c>
      <c r="AX72" s="204">
        <f t="shared" si="105"/>
        <v>37177.013100138145</v>
      </c>
      <c r="AY72" s="204">
        <f t="shared" si="105"/>
        <v>37494.167910464937</v>
      </c>
      <c r="AZ72" s="204">
        <f t="shared" si="105"/>
        <v>37811.32272079173</v>
      </c>
      <c r="BA72" s="204">
        <f t="shared" si="105"/>
        <v>38128.477531118522</v>
      </c>
      <c r="BB72" s="204">
        <f t="shared" si="105"/>
        <v>38445.632341445307</v>
      </c>
      <c r="BC72" s="204">
        <f t="shared" si="105"/>
        <v>38762.7871517721</v>
      </c>
      <c r="BD72" s="204">
        <f t="shared" si="105"/>
        <v>39079.941962098892</v>
      </c>
      <c r="BE72" s="204">
        <f t="shared" si="105"/>
        <v>39397.096772425677</v>
      </c>
      <c r="BF72" s="204">
        <f t="shared" si="105"/>
        <v>39714.251582752469</v>
      </c>
      <c r="BG72" s="204">
        <f t="shared" si="105"/>
        <v>40031.406393079262</v>
      </c>
      <c r="BH72" s="204">
        <f t="shared" si="105"/>
        <v>40348.56120340604</v>
      </c>
      <c r="BI72" s="204">
        <f t="shared" si="105"/>
        <v>40665.716013732839</v>
      </c>
      <c r="BJ72" s="204">
        <f t="shared" si="105"/>
        <v>40982.870824059632</v>
      </c>
      <c r="BK72" s="204">
        <f t="shared" si="105"/>
        <v>41300.025634386409</v>
      </c>
      <c r="BL72" s="204">
        <f t="shared" si="105"/>
        <v>41617.180444713209</v>
      </c>
      <c r="BM72" s="204">
        <f t="shared" si="105"/>
        <v>41934.335255040001</v>
      </c>
      <c r="BN72" s="204">
        <f t="shared" si="105"/>
        <v>42251.490065366786</v>
      </c>
      <c r="BO72" s="204">
        <f t="shared" si="105"/>
        <v>42568.644875693586</v>
      </c>
      <c r="BP72" s="204">
        <f t="shared" si="105"/>
        <v>42885.799686020378</v>
      </c>
      <c r="BQ72" s="204">
        <f t="shared" si="105"/>
        <v>43202.954496347164</v>
      </c>
      <c r="BR72" s="204">
        <f t="shared" si="105"/>
        <v>43520.109306673949</v>
      </c>
      <c r="BS72" s="204">
        <f t="shared" ref="BS72:DA72" si="106">SUM(BS59:BS71)</f>
        <v>43837.264117000748</v>
      </c>
      <c r="BT72" s="204">
        <f t="shared" si="106"/>
        <v>47064.672263903376</v>
      </c>
      <c r="BU72" s="204">
        <f t="shared" si="106"/>
        <v>50292.080410806011</v>
      </c>
      <c r="BV72" s="204">
        <f t="shared" si="106"/>
        <v>53519.488557708646</v>
      </c>
      <c r="BW72" s="204">
        <f t="shared" si="106"/>
        <v>56746.896704611281</v>
      </c>
      <c r="BX72" s="204">
        <f t="shared" si="106"/>
        <v>59974.304851513916</v>
      </c>
      <c r="BY72" s="204">
        <f t="shared" si="106"/>
        <v>63201.712998416551</v>
      </c>
      <c r="BZ72" s="204">
        <f t="shared" si="106"/>
        <v>66429.121145319179</v>
      </c>
      <c r="CA72" s="204">
        <f t="shared" si="106"/>
        <v>69656.529292221821</v>
      </c>
      <c r="CB72" s="204">
        <f t="shared" si="106"/>
        <v>72883.937439124449</v>
      </c>
      <c r="CC72" s="204">
        <f t="shared" si="106"/>
        <v>76111.345586027106</v>
      </c>
      <c r="CD72" s="204">
        <f t="shared" si="106"/>
        <v>79338.753732929719</v>
      </c>
      <c r="CE72" s="204">
        <f t="shared" si="106"/>
        <v>82566.161879832376</v>
      </c>
      <c r="CF72" s="204">
        <f t="shared" si="106"/>
        <v>85793.570026734989</v>
      </c>
      <c r="CG72" s="204">
        <f t="shared" si="106"/>
        <v>89020.978173637646</v>
      </c>
      <c r="CH72" s="204">
        <f t="shared" si="106"/>
        <v>92248.386320540274</v>
      </c>
      <c r="CI72" s="204">
        <f t="shared" si="106"/>
        <v>95475.794467442916</v>
      </c>
      <c r="CJ72" s="204">
        <f t="shared" si="106"/>
        <v>98703.202614345544</v>
      </c>
      <c r="CK72" s="204">
        <f t="shared" si="106"/>
        <v>101930.61076124819</v>
      </c>
      <c r="CL72" s="204">
        <f t="shared" si="106"/>
        <v>105158.01890815083</v>
      </c>
      <c r="CM72" s="204">
        <f t="shared" si="106"/>
        <v>108385.42705505344</v>
      </c>
      <c r="CN72" s="204">
        <f t="shared" si="106"/>
        <v>111612.8352019561</v>
      </c>
      <c r="CO72" s="204">
        <f t="shared" si="106"/>
        <v>114840.24334885873</v>
      </c>
      <c r="CP72" s="204">
        <f t="shared" si="106"/>
        <v>123124.17802442805</v>
      </c>
      <c r="CQ72" s="204">
        <f t="shared" si="106"/>
        <v>136464.63922866411</v>
      </c>
      <c r="CR72" s="204">
        <f t="shared" si="106"/>
        <v>149805.10043290016</v>
      </c>
      <c r="CS72" s="204">
        <f t="shared" si="106"/>
        <v>163145.56163713618</v>
      </c>
      <c r="CT72" s="204">
        <f t="shared" si="106"/>
        <v>176486.02284137218</v>
      </c>
      <c r="CU72" s="204">
        <f t="shared" si="106"/>
        <v>189826.4840456082</v>
      </c>
      <c r="CV72" s="204">
        <f t="shared" si="106"/>
        <v>203166.94524984428</v>
      </c>
      <c r="CW72" s="204">
        <f t="shared" si="106"/>
        <v>216507.40645408034</v>
      </c>
      <c r="CX72" s="204">
        <f t="shared" si="106"/>
        <v>229847.86765831633</v>
      </c>
      <c r="CY72" s="204">
        <f t="shared" si="106"/>
        <v>243188.32886255241</v>
      </c>
      <c r="CZ72" s="204">
        <f t="shared" si="106"/>
        <v>254748.45996467042</v>
      </c>
      <c r="DA72" s="204">
        <f t="shared" si="106"/>
        <v>264528.26096467039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-15.175503498263181</v>
      </c>
      <c r="E108" s="212">
        <f>CR42</f>
        <v>-86.578510999692838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337.17037037037034</v>
      </c>
      <c r="E109" s="212">
        <f t="shared" ref="E109:E120" si="109">CR43</f>
        <v>914.70476190476199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29.656513132957667</v>
      </c>
      <c r="E110" s="212">
        <f t="shared" si="109"/>
        <v>22.400938295095578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112435.34463037063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0.11874061193928212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424.35343915343913</v>
      </c>
      <c r="E112" s="212">
        <f t="shared" si="109"/>
        <v>774.2857142857149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-1.3035911220099865</v>
      </c>
      <c r="E113" s="212">
        <f t="shared" si="109"/>
        <v>-6.9173812282534568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2064.169312169312</v>
      </c>
      <c r="E114" s="212">
        <f t="shared" si="109"/>
        <v>-4845.7142857142853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1018.9206349206349</v>
      </c>
      <c r="E115" s="212">
        <f t="shared" si="109"/>
        <v>10256.000000000002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-41.481481481481481</v>
      </c>
      <c r="E117" s="212">
        <f t="shared" si="109"/>
        <v>4954.2857142857147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-10.302604943382136</v>
      </c>
      <c r="E118" s="212">
        <f t="shared" si="109"/>
        <v>-154.69146087873446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-792.03809523809537</v>
      </c>
      <c r="E119" s="212">
        <f t="shared" si="109"/>
        <v>156.11428571428578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213.43915343915344</v>
      </c>
      <c r="E120" s="212">
        <f t="shared" si="109"/>
        <v>1356.5714285714287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2016-05-30T12:23:37Z</dcterms:modified>
  <cp:category/>
</cp:coreProperties>
</file>