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<sst xmlns="http://schemas.openxmlformats.org/spreadsheetml/2006/main" count="790" uniqueCount="145">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</sst>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0" xfId="0" applyFont="1" applyAlignment="1"/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473064"/>
        <c:axId val="2088476360"/>
      </c:barChart>
      <c:catAx>
        <c:axId val="208847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47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47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47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0.180922679175243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203000"/>
        <c:axId val="2084205992"/>
      </c:barChart>
      <c:catAx>
        <c:axId val="208420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0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20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0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21528"/>
        <c:axId val="2083919000"/>
      </c:barChart>
      <c:catAx>
        <c:axId val="20839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1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919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21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963000"/>
        <c:axId val="2093946856"/>
      </c:barChart>
      <c:catAx>
        <c:axId val="209396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4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94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6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7227.49918769259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766168"/>
        <c:axId val="20937594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6168"/>
        <c:axId val="2093759464"/>
      </c:lineChart>
      <c:catAx>
        <c:axId val="209376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59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759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76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503656"/>
        <c:axId val="20934953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03656"/>
        <c:axId val="2093495352"/>
      </c:lineChart>
      <c:catAx>
        <c:axId val="209350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49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495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50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071288"/>
        <c:axId val="2093067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71288"/>
        <c:axId val="2093067048"/>
      </c:lineChart>
      <c:catAx>
        <c:axId val="2093071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6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306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07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852952"/>
        <c:axId val="2090334168"/>
      </c:barChart>
      <c:catAx>
        <c:axId val="208985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33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33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85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0.356519195560148</c:v>
                </c:pt>
                <c:pt idx="2">
                  <c:v>0.319448708478675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040280"/>
        <c:axId val="2092998408"/>
      </c:barChart>
      <c:catAx>
        <c:axId val="209304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99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99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304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520456"/>
        <c:axId val="2090499528"/>
      </c:barChart>
      <c:catAx>
        <c:axId val="209052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49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49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52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428328"/>
        <c:axId val="2090423352"/>
      </c:barChart>
      <c:catAx>
        <c:axId val="209042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42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42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42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0.0225945407011152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0.419989270308242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0.288362373206232</c:v>
                </c:pt>
                <c:pt idx="2" formatCode="0.0%">
                  <c:v>0.438368569943023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219256"/>
        <c:axId val="2088208296"/>
      </c:barChart>
      <c:catAx>
        <c:axId val="208821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20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20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21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376280"/>
        <c:axId val="20903796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76280"/>
        <c:axId val="20903796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76280"/>
        <c:axId val="2090379640"/>
      </c:scatterChart>
      <c:catAx>
        <c:axId val="20903762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379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379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3762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05176"/>
        <c:axId val="20901773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05176"/>
        <c:axId val="2090177352"/>
      </c:lineChart>
      <c:catAx>
        <c:axId val="2090205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177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177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2051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72680"/>
        <c:axId val="208987596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576"/>
        <c:axId val="2089844568"/>
      </c:scatterChart>
      <c:valAx>
        <c:axId val="20898726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875960"/>
        <c:crosses val="autoZero"/>
        <c:crossBetween val="midCat"/>
      </c:valAx>
      <c:valAx>
        <c:axId val="2089875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872680"/>
        <c:crosses val="autoZero"/>
        <c:crossBetween val="midCat"/>
      </c:valAx>
      <c:valAx>
        <c:axId val="20898415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89844568"/>
        <c:crosses val="autoZero"/>
        <c:crossBetween val="midCat"/>
      </c:valAx>
      <c:valAx>
        <c:axId val="20898445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84157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63768"/>
        <c:axId val="-21391801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63768"/>
        <c:axId val="-2139180136"/>
      </c:lineChart>
      <c:catAx>
        <c:axId val="-213916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180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18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1637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8054552"/>
        <c:axId val="2088057848"/>
      </c:barChart>
      <c:catAx>
        <c:axId val="208805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057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8057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805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933624"/>
        <c:axId val="2087936920"/>
      </c:barChart>
      <c:catAx>
        <c:axId val="208793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3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93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7933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7826216"/>
        <c:axId val="2087810200"/>
      </c:barChart>
      <c:catAx>
        <c:axId val="2087826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10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781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2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385480"/>
        <c:axId val="2114814840"/>
      </c:barChart>
      <c:catAx>
        <c:axId val="2114385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14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814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38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0.419989270308242</c:v>
                </c:pt>
                <c:pt idx="1">
                  <c:v>0.419989270308242</c:v>
                </c:pt>
                <c:pt idx="2">
                  <c:v>0.419989270308242</c:v>
                </c:pt>
                <c:pt idx="3">
                  <c:v>0.419989270308242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771272"/>
        <c:axId val="2114746616"/>
      </c:barChart>
      <c:catAx>
        <c:axId val="2114771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466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746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77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128760"/>
        <c:axId val="2114124008"/>
      </c:barChart>
      <c:catAx>
        <c:axId val="2114128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24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12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2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05688"/>
        <c:axId val="2084496632"/>
      </c:barChart>
      <c:catAx>
        <c:axId val="208450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496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49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50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'Q2'!Z1</f>
        <v>Apr-Jun</v>
      </c>
      <c r="AA1" s="256"/>
      <c r="AB1" s="255" t="str">
        <f>'Q2'!AB1</f>
        <v>Jul-Sep</v>
      </c>
      <c r="AC1" s="256"/>
      <c r="AD1" s="255" t="str">
        <f>'Q2'!AD1</f>
        <v>Oct-Dec</v>
      </c>
      <c r="AE1" s="256"/>
      <c r="AF1" s="255" t="str">
        <f>'Q2'!AF1</f>
        <v>Jan-Mar</v>
      </c>
      <c r="AG1" s="256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21045.377506672114</v>
      </c>
      <c r="T23" s="178">
        <f>SUM(T7:T22)</f>
        <v>21513.377506672114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0.2664325356687145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7347.5596206372211</v>
      </c>
      <c r="T31" s="233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23716.51962063722</v>
      </c>
      <c r="T32" s="233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7">
        <f>(J119)</f>
        <v>1.7923223941724296</v>
      </c>
      <c r="K130" s="29">
        <f>(B130)</f>
        <v>2.8075936237827617</v>
      </c>
      <c r="L130" s="29">
        <f>(L119)</f>
        <v>1.7507426298648696</v>
      </c>
      <c r="M130" s="239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97</v>
      </c>
      <c r="AA1" s="260"/>
      <c r="AB1" s="259" t="s">
        <v>98</v>
      </c>
      <c r="AC1" s="260"/>
      <c r="AD1" s="259" t="s">
        <v>99</v>
      </c>
      <c r="AE1" s="260"/>
      <c r="AF1" s="259" t="s">
        <v>100</v>
      </c>
      <c r="AG1" s="260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101</v>
      </c>
      <c r="AA2" s="261"/>
      <c r="AB2" s="257" t="s">
        <v>102</v>
      </c>
      <c r="AC2" s="261"/>
      <c r="AD2" s="257" t="s">
        <v>103</v>
      </c>
      <c r="AE2" s="261"/>
      <c r="AF2" s="257" t="s">
        <v>104</v>
      </c>
      <c r="AG2" s="261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5765.4987853473267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30050.957506672115</v>
      </c>
      <c r="T23" s="178">
        <f>SUM(T7:T22)</f>
        <v>30356.45629201944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1.7504343447161629E-2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2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0.30540810259467921</v>
      </c>
      <c r="N29" s="228"/>
      <c r="P29" s="22"/>
      <c r="V29" s="56"/>
      <c r="W29" s="110"/>
      <c r="X29" s="118"/>
      <c r="Y29" s="182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2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0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4">
        <f t="shared" si="6"/>
        <v>0.55803993491054016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2.2321597396421606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0.24223183789747327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14710.939620637218</v>
      </c>
      <c r="T32" s="233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0.51223948848346912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39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7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39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7">
        <f>(J119)</f>
        <v>2.5779914788902141</v>
      </c>
      <c r="K130" s="29">
        <f>(B130)</f>
        <v>4.35036280176364</v>
      </c>
      <c r="L130" s="29">
        <f>(L119)</f>
        <v>2.5508492406616079</v>
      </c>
      <c r="M130" s="239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6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7227.4991876925897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38493.677506672117</v>
      </c>
      <c r="T23" s="178">
        <f>SUM(T7:T22)</f>
        <v>38701.176694364702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2.2594540701115162E-2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2.2594540701115162E-2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9.0378162804460649E-2</v>
      </c>
      <c r="Z27" s="156">
        <f>'Q2'!Z27</f>
        <v>0.25</v>
      </c>
      <c r="AA27" s="121">
        <f t="shared" si="16"/>
        <v>2.2594540701115162E-2</v>
      </c>
      <c r="AB27" s="156">
        <f>'Q2'!AB27</f>
        <v>0.25</v>
      </c>
      <c r="AC27" s="121">
        <f t="shared" si="7"/>
        <v>2.2594540701115162E-2</v>
      </c>
      <c r="AD27" s="156">
        <f>'Q2'!AD27</f>
        <v>0.25</v>
      </c>
      <c r="AE27" s="121">
        <f t="shared" si="8"/>
        <v>2.2594540701115162E-2</v>
      </c>
      <c r="AF27" s="122">
        <f t="shared" si="10"/>
        <v>0.25</v>
      </c>
      <c r="AG27" s="121">
        <f t="shared" si="11"/>
        <v>2.2594540701115162E-2</v>
      </c>
      <c r="AH27" s="123">
        <f t="shared" si="12"/>
        <v>1</v>
      </c>
      <c r="AI27" s="182">
        <f t="shared" si="13"/>
        <v>2.2594540701115162E-2</v>
      </c>
      <c r="AJ27" s="120">
        <f t="shared" si="14"/>
        <v>2.2594540701115162E-2</v>
      </c>
      <c r="AK27" s="119">
        <f t="shared" si="15"/>
        <v>2.2594540701115162E-2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0.4199892703082424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0.4199892703082424</v>
      </c>
      <c r="N29" s="228"/>
      <c r="P29" s="22"/>
      <c r="V29" s="56"/>
      <c r="W29" s="110"/>
      <c r="X29" s="118"/>
      <c r="Y29" s="182">
        <f t="shared" si="9"/>
        <v>1.6799570812329696</v>
      </c>
      <c r="Z29" s="156">
        <f>'Q2'!Z29</f>
        <v>0.25</v>
      </c>
      <c r="AA29" s="121">
        <f t="shared" si="16"/>
        <v>0.4199892703082424</v>
      </c>
      <c r="AB29" s="156">
        <f>'Q2'!AB29</f>
        <v>0.25</v>
      </c>
      <c r="AC29" s="121">
        <f t="shared" si="7"/>
        <v>0.4199892703082424</v>
      </c>
      <c r="AD29" s="156">
        <f>'Q2'!AD29</f>
        <v>0.25</v>
      </c>
      <c r="AE29" s="121">
        <f t="shared" si="8"/>
        <v>0.4199892703082424</v>
      </c>
      <c r="AF29" s="122">
        <f t="shared" si="10"/>
        <v>0.25</v>
      </c>
      <c r="AG29" s="121">
        <f t="shared" si="11"/>
        <v>0.4199892703082424</v>
      </c>
      <c r="AH29" s="123">
        <f t="shared" si="12"/>
        <v>1</v>
      </c>
      <c r="AI29" s="182">
        <f t="shared" si="13"/>
        <v>0.4199892703082424</v>
      </c>
      <c r="AJ29" s="120">
        <f t="shared" si="14"/>
        <v>0.4199892703082424</v>
      </c>
      <c r="AK29" s="119">
        <f t="shared" si="15"/>
        <v>0.4199892703082424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2.4950788408713476</v>
      </c>
      <c r="J30" s="230">
        <f>IF(I$32&lt;=1,I30,1-SUM(J6:J29))</f>
        <v>0.43836856994302342</v>
      </c>
      <c r="K30" s="22">
        <f t="shared" si="4"/>
        <v>0.57900237422166878</v>
      </c>
      <c r="L30" s="22">
        <f>IF(L124=L119,0,IF(K30="",0,(L119-L124)/(B119-B124)*K30))</f>
        <v>0.28836237320623204</v>
      </c>
      <c r="M30" s="174">
        <f t="shared" si="6"/>
        <v>0.43836856994302342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1.7534742797720937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0.11220945419695838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2.8387632338609636</v>
      </c>
      <c r="J32" s="17"/>
      <c r="L32" s="22">
        <f>SUM(L6:L30)</f>
        <v>0.88779054580304162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6268.21962063721</v>
      </c>
      <c r="T32" s="233">
        <f t="shared" si="24"/>
        <v>6060.7204329446249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0.14779144422549184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7227.4991876925897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0.18092267917524255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7227.4991876925897</v>
      </c>
      <c r="AH41" s="123">
        <f t="shared" si="37"/>
        <v>1</v>
      </c>
      <c r="AI41" s="112">
        <f t="shared" si="37"/>
        <v>7227.4991876925897</v>
      </c>
      <c r="AJ41" s="148">
        <f t="shared" si="38"/>
        <v>0</v>
      </c>
      <c r="AK41" s="147">
        <f t="shared" si="39"/>
        <v>7227.4991876925897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38557.74</v>
      </c>
      <c r="J65" s="39">
        <f>SUM(J37:J64)</f>
        <v>37361.23918769259</v>
      </c>
      <c r="K65" s="40">
        <f>SUM(K37:K64)</f>
        <v>1</v>
      </c>
      <c r="L65" s="22">
        <f>SUM(L37:L64)</f>
        <v>0.93005256833884042</v>
      </c>
      <c r="M65" s="24">
        <f>SUM(M37:M64)</f>
        <v>0.93524680053300757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12761.337006306127</v>
      </c>
      <c r="K72" s="40">
        <f t="shared" si="47"/>
        <v>0.34725142685491139</v>
      </c>
      <c r="L72" s="22">
        <f t="shared" si="45"/>
        <v>0.35651919556014788</v>
      </c>
      <c r="M72" s="24">
        <f t="shared" si="48"/>
        <v>0.31944870847867546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28083.297656295024</v>
      </c>
      <c r="J74" s="51">
        <f t="shared" si="44"/>
        <v>4934.0465043481518</v>
      </c>
      <c r="K74" s="40">
        <f>B74/B$76</f>
        <v>9.8870149079307149E-2</v>
      </c>
      <c r="L74" s="22">
        <f t="shared" si="45"/>
        <v>8.1247008579275637E-2</v>
      </c>
      <c r="M74" s="24">
        <f>J74/B$76</f>
        <v>0.12351172785491518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38557.74</v>
      </c>
      <c r="J76" s="51">
        <f t="shared" si="44"/>
        <v>37361.23918769259</v>
      </c>
      <c r="K76" s="40">
        <f>SUM(K70:K75)</f>
        <v>1</v>
      </c>
      <c r="L76" s="22">
        <f>SUM(L70:L75)</f>
        <v>0.93005256833884054</v>
      </c>
      <c r="M76" s="24">
        <f>SUM(M70:M75)</f>
        <v>0.93524680053300768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0.64213186486610474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0.64213186486610474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3.4256874816926639</v>
      </c>
      <c r="J119" s="24">
        <f>SUM(J91:J118)</f>
        <v>3.3193835890226944</v>
      </c>
      <c r="K119" s="22">
        <f>SUM(K91:K118)</f>
        <v>5.8561899583789554</v>
      </c>
      <c r="L119" s="22">
        <f>SUM(L91:L118)</f>
        <v>3.300948188769985</v>
      </c>
      <c r="M119" s="57">
        <f t="shared" si="49"/>
        <v>3.3193835890226944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1.1337892841272397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1.2653600806113219</v>
      </c>
      <c r="M126" s="57">
        <f t="shared" si="65"/>
        <v>1.1337892841272397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2.4950788408713476</v>
      </c>
      <c r="J128" s="227">
        <f>(J30)</f>
        <v>0.43836856994302342</v>
      </c>
      <c r="K128" s="22">
        <f>(B128)</f>
        <v>0.57900237422166878</v>
      </c>
      <c r="L128" s="22">
        <f>IF(L124=L119,0,(L119-L124)/(B119-B124)*K128)</f>
        <v>0.28836237320623204</v>
      </c>
      <c r="M128" s="57">
        <f t="shared" si="63"/>
        <v>0.43836856994302342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3.4256874816926639</v>
      </c>
      <c r="J130" s="227">
        <f>(J119)</f>
        <v>3.3193835890226944</v>
      </c>
      <c r="K130" s="22">
        <f>(B130)</f>
        <v>5.8561899583789554</v>
      </c>
      <c r="L130" s="22">
        <f>(L119)</f>
        <v>3.300948188769985</v>
      </c>
      <c r="M130" s="57">
        <f t="shared" si="63"/>
        <v>3.3193835890226944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'Q2'!Z2</f>
        <v>Q1</v>
      </c>
      <c r="AA2" s="258"/>
      <c r="AB2" s="257" t="str">
        <f>'Q2'!AB2</f>
        <v>Q2</v>
      </c>
      <c r="AC2" s="258"/>
      <c r="AD2" s="257" t="str">
        <f>'Q2'!AD2</f>
        <v>Q3</v>
      </c>
      <c r="AE2" s="258"/>
      <c r="AF2" s="257" t="str">
        <f>'Q2'!AF2</f>
        <v>Q4</v>
      </c>
      <c r="AG2" s="258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'Q1'!A3</f>
        <v>Sources of Food : Very Poor HHs</v>
      </c>
      <c r="C3" s="265"/>
      <c r="D3" s="265"/>
      <c r="E3" s="265"/>
      <c r="F3" s="244"/>
      <c r="G3" s="262" t="str">
        <f>'Q2'!A3</f>
        <v>Sources of Food : Poor HHs</v>
      </c>
      <c r="H3" s="262"/>
      <c r="I3" s="262"/>
      <c r="J3" s="262"/>
      <c r="K3" s="245"/>
      <c r="L3" s="262" t="str">
        <f>'Q3'!A3</f>
        <v>Sources of Food : Middle HHs</v>
      </c>
      <c r="M3" s="262"/>
      <c r="N3" s="262"/>
      <c r="O3" s="262"/>
      <c r="P3" s="262"/>
      <c r="Q3" s="246"/>
      <c r="R3" s="262" t="str">
        <f>'Q4'!A3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F56" workbookViewId="0">
      <selection activeCell="H64" sqref="H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'Q2'!A1</f>
        <v>ZA UP: 59800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'Q1'!A34</f>
        <v>Income : Very Poor HHs</v>
      </c>
      <c r="D3" s="268"/>
      <c r="E3" s="268"/>
      <c r="F3" s="90"/>
      <c r="G3" s="266" t="str">
        <f>'Q2'!A34</f>
        <v>Income : Poor HHs</v>
      </c>
      <c r="H3" s="266"/>
      <c r="I3" s="266"/>
      <c r="J3" s="266"/>
      <c r="K3" s="89"/>
      <c r="L3" s="266" t="str">
        <f>'Q3'!A34</f>
        <v>Income : Middle HHs</v>
      </c>
      <c r="M3" s="266"/>
      <c r="N3" s="266"/>
      <c r="O3" s="266"/>
      <c r="P3" s="266"/>
      <c r="Q3" s="91"/>
      <c r="R3" s="266" t="str">
        <f>'Q4'!A34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69" t="s">
        <v>137</v>
      </c>
      <c r="C71" s="269" t="s">
        <v>138</v>
      </c>
      <c r="D71" s="269" t="s">
        <v>139</v>
      </c>
      <c r="E71" s="269" t="s">
        <v>140</v>
      </c>
      <c r="F71" s="269" t="s">
        <v>141</v>
      </c>
      <c r="G71" s="269" t="s">
        <v>142</v>
      </c>
      <c r="H71" s="269" t="s">
        <v>143</v>
      </c>
      <c r="I71" s="269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7227.4991876925897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38701.176694364702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6879.5596206372211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23248.51962063722</v>
      </c>
      <c r="G100" s="238">
        <f t="shared" si="0"/>
        <v>14405.440835289894</v>
      </c>
      <c r="H100" s="238">
        <f t="shared" si="0"/>
        <v>6060.7204329446249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'Q2'!A1</f>
        <v>ZA UP: 59800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'Q1'!A67</f>
        <v>Expenditure : Very Poor HHs</v>
      </c>
      <c r="C3" s="264"/>
      <c r="D3" s="264"/>
      <c r="E3" s="264"/>
      <c r="F3" s="249"/>
      <c r="G3" s="262" t="str">
        <f>'Q2'!A67</f>
        <v>Expenditure : Poor HHs</v>
      </c>
      <c r="H3" s="262"/>
      <c r="I3" s="262"/>
      <c r="J3" s="262"/>
      <c r="K3" s="245"/>
      <c r="L3" s="262" t="str">
        <f>'Q3'!A67</f>
        <v>Expenditure : Middle HHs</v>
      </c>
      <c r="M3" s="262"/>
      <c r="N3" s="262"/>
      <c r="O3" s="262"/>
      <c r="P3" s="262"/>
      <c r="Q3" s="246"/>
      <c r="R3" s="262" t="str">
        <f>'Q4'!A67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2016-06-04T21:11:13Z</dcterms:modified>
  <cp:category/>
</cp:coreProperties>
</file>