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1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F57" i="7"/>
  <c r="F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F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5" i="12"/>
  <c r="E56" i="12"/>
  <c r="E57" i="12"/>
  <c r="F59" i="12"/>
  <c r="E61" i="12"/>
  <c r="E62" i="12"/>
  <c r="E63" i="12"/>
  <c r="E64" i="12"/>
  <c r="F64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5" i="7"/>
  <c r="E56" i="7"/>
  <c r="E57" i="7"/>
  <c r="F59" i="7"/>
  <c r="E61" i="7"/>
  <c r="E62" i="7"/>
  <c r="E63" i="7"/>
  <c r="E64" i="7"/>
  <c r="F64" i="7"/>
  <c r="E30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5" i="8"/>
  <c r="E56" i="8"/>
  <c r="E57" i="8"/>
  <c r="F59" i="8"/>
  <c r="E61" i="8"/>
  <c r="E62" i="8"/>
  <c r="E63" i="8"/>
  <c r="E64" i="8"/>
  <c r="F64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<sst xmlns="http://schemas.openxmlformats.org/spreadsheetml/2006/main" count="790" uniqueCount="145">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</sst>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0.067047587260274</c:v>
                </c:pt>
                <c:pt idx="2" formatCode="0.0%">
                  <c:v>0.067047587260274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0.00222422166874222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-0.000142304398522669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0.011823948786881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0.436798841251959</c:v>
                </c:pt>
                <c:pt idx="2" formatCode="0.0%">
                  <c:v>0.393907983735113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451992"/>
        <c:axId val="-2044588968"/>
      </c:barChart>
      <c:catAx>
        <c:axId val="-203945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58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58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451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0.0228008308777354</c:v>
                </c:pt>
                <c:pt idx="2">
                  <c:v>0.0289006044155491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0.00855031157915076</c:v>
                </c:pt>
                <c:pt idx="2">
                  <c:v>0.00855031157915076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0.063842326457659</c:v>
                </c:pt>
                <c:pt idx="2">
                  <c:v>0.063842326457659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0.0612886333993527</c:v>
                </c:pt>
                <c:pt idx="2">
                  <c:v>0.0394270450398282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0.00547219941065649</c:v>
                </c:pt>
                <c:pt idx="2">
                  <c:v>0.00547219941065649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0.110574368388001</c:v>
                </c:pt>
                <c:pt idx="2">
                  <c:v>0.0514117343708156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0.00188666915122259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0.0105502149654606</c:v>
                </c:pt>
                <c:pt idx="2">
                  <c:v>0.00998572744823242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0.00514332790446213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0.00519499585938269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0.000608666248007342</c:v>
                </c:pt>
                <c:pt idx="2">
                  <c:v>0.000283000372683389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0.00284044249070093</c:v>
                </c:pt>
                <c:pt idx="2">
                  <c:v>0.00132066840585581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0.00223177624269359</c:v>
                </c:pt>
                <c:pt idx="2">
                  <c:v>0.00103766803317243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0.0747306893386793</c:v>
                </c:pt>
                <c:pt idx="2">
                  <c:v>0.0347461568683494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0.00226400298146711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0.0257378870585962</c:v>
                </c:pt>
                <c:pt idx="2">
                  <c:v>0.0257378870585962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0.289551229409207</c:v>
                </c:pt>
                <c:pt idx="2">
                  <c:v>0.289551229409207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0.174546136262496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186584"/>
        <c:axId val="-2018201928"/>
      </c:barChart>
      <c:catAx>
        <c:axId val="-201818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20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20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18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0.0196829378953268</c:v>
                </c:pt>
                <c:pt idx="2">
                  <c:v>0.0194628134668938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0.044089780885532</c:v>
                </c:pt>
                <c:pt idx="2">
                  <c:v>0.043678881952457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0.00927460033627799</c:v>
                </c:pt>
                <c:pt idx="2">
                  <c:v>0.00913630349537445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0.00204702554111399</c:v>
                </c:pt>
                <c:pt idx="2">
                  <c:v>0.00204702554111399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0.0763631268515306</c:v>
                </c:pt>
                <c:pt idx="2">
                  <c:v>0.079209820731097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0.00270890602898396</c:v>
                </c:pt>
                <c:pt idx="2">
                  <c:v>0.00258267648386557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0.00276749463822661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0.00420347487256132</c:v>
                </c:pt>
                <c:pt idx="2">
                  <c:v>0.00416430018614526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0.000934105527235848</c:v>
                </c:pt>
                <c:pt idx="2">
                  <c:v>0.000968927470716782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0.00231191117990872</c:v>
                </c:pt>
                <c:pt idx="2">
                  <c:v>0.00239809549002404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0.00117697296431717</c:v>
                </c:pt>
                <c:pt idx="2">
                  <c:v>0.00122084861310315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0.00140115829085377</c:v>
                </c:pt>
                <c:pt idx="2">
                  <c:v>0.00145339120607517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0.0325068723478075</c:v>
                </c:pt>
                <c:pt idx="2">
                  <c:v>0.033718675980944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0.290992553844511</c:v>
                </c:pt>
                <c:pt idx="2">
                  <c:v>0.290992553844511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950360"/>
        <c:axId val="-2016516696"/>
      </c:barChart>
      <c:catAx>
        <c:axId val="-214395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1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51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950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0.0126118904475618</c:v>
                </c:pt>
                <c:pt idx="2">
                  <c:v>0.0126118904475618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0.00425092609461347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0.0130361733568146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0.00170037043784539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0.00113358029189692</c:v>
                </c:pt>
                <c:pt idx="2">
                  <c:v>0.00107925021210039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0.0025788951640655</c:v>
                </c:pt>
                <c:pt idx="2">
                  <c:v>0.00245529423252839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0.134815084714884</c:v>
                </c:pt>
                <c:pt idx="2">
                  <c:v>0.134815084714884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708440"/>
        <c:axId val="-2021255880"/>
      </c:barChart>
      <c:catAx>
        <c:axId val="-202070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25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25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70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3275.328750715406</c:v>
                </c:pt>
                <c:pt idx="5">
                  <c:v>3693.727358022644</c:v>
                </c:pt>
                <c:pt idx="6">
                  <c:v>7108.708312548004</c:v>
                </c:pt>
                <c:pt idx="7">
                  <c:v>18152.10512048037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174.6100301091065</c:v>
                </c:pt>
                <c:pt idx="5">
                  <c:v>350.0000000000001</c:v>
                </c:pt>
                <c:pt idx="6">
                  <c:v>11724.4203392061</c:v>
                </c:pt>
                <c:pt idx="7">
                  <c:v>51409.18334455189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565.791711478315</c:v>
                </c:pt>
                <c:pt idx="5">
                  <c:v>1118.705092214178</c:v>
                </c:pt>
                <c:pt idx="6">
                  <c:v>1319.956799967936</c:v>
                </c:pt>
                <c:pt idx="7">
                  <c:v>1843.483157462461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788.24</c:v>
                </c:pt>
                <c:pt idx="5">
                  <c:v>2845.688</c:v>
                </c:pt>
                <c:pt idx="6">
                  <c:v>11750.89629684742</c:v>
                </c:pt>
                <c:pt idx="7">
                  <c:v>22105.07183544798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  <c:pt idx="4">
                  <c:v>0.0</c:v>
                </c:pt>
                <c:pt idx="5">
                  <c:v>12787.2</c:v>
                </c:pt>
                <c:pt idx="6">
                  <c:v>2337.417029754996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  <c:pt idx="4">
                  <c:v>10312.21410899218</c:v>
                </c:pt>
                <c:pt idx="5">
                  <c:v>6917.771287193746</c:v>
                </c:pt>
                <c:pt idx="6">
                  <c:v>34825.32846539532</c:v>
                </c:pt>
                <c:pt idx="7">
                  <c:v>109032.0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18066.3978338496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743832"/>
        <c:axId val="-20207476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743832"/>
        <c:axId val="-2020747608"/>
      </c:lineChart>
      <c:catAx>
        <c:axId val="-202074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47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747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43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901192"/>
        <c:axId val="-20209068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901192"/>
        <c:axId val="-2020906888"/>
      </c:lineChart>
      <c:catAx>
        <c:axId val="-202090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90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90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901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038584"/>
        <c:axId val="-20210483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038584"/>
        <c:axId val="-2021048344"/>
      </c:lineChart>
      <c:catAx>
        <c:axId val="-20210385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04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04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03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0.460560872542633</c:v>
                </c:pt>
                <c:pt idx="2">
                  <c:v>0.460560872542633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0.270301918943167</c:v>
                </c:pt>
                <c:pt idx="2">
                  <c:v>0.243759996215781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-0.134312708956096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150456"/>
        <c:axId val="-2021147128"/>
      </c:barChart>
      <c:catAx>
        <c:axId val="-202115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14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14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15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0.0657626992004156</c:v>
                </c:pt>
                <c:pt idx="2">
                  <c:v>0.0116893935149573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0.395366407419931</c:v>
                </c:pt>
                <c:pt idx="2">
                  <c:v>0.395366407419931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212008"/>
        <c:axId val="-2021217080"/>
      </c:barChart>
      <c:catAx>
        <c:axId val="-202121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2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2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21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0.550174073946432</c:v>
                </c:pt>
                <c:pt idx="2">
                  <c:v>0.577041258543059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277672"/>
        <c:axId val="-2021284136"/>
      </c:barChart>
      <c:catAx>
        <c:axId val="-202127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28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28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277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0.259990508131891</c:v>
                </c:pt>
                <c:pt idx="2">
                  <c:v>0.251061006405549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-0.0700735606106675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544056"/>
        <c:axId val="-2021548264"/>
      </c:barChart>
      <c:catAx>
        <c:axId val="-202154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4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4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44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0.026278296388543</c:v>
                </c:pt>
                <c:pt idx="2" formatCode="0.0%">
                  <c:v>0.0218147537599434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0.0209372820672478</c:v>
                </c:pt>
                <c:pt idx="2" formatCode="0.0%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0.0825201073972603</c:v>
                </c:pt>
                <c:pt idx="2" formatCode="0.0%">
                  <c:v>0.0963176848336507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0.000139925472915757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-5.81913327847301E-5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0.000254044251336322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0.0104535852917921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0.043861201948295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0.00389123589499402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0.000474473805948858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0.0450157038046516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0.00156071405860777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0.0141890389872586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0.217867179161893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0.399965594467274</c:v>
                </c:pt>
                <c:pt idx="2" formatCode="0.0%">
                  <c:v>0.229219032051653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547608"/>
        <c:axId val="-2018735208"/>
      </c:barChart>
      <c:catAx>
        <c:axId val="-210754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73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3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547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17420.23231106428</c:v>
                </c:pt>
                <c:pt idx="36">
                  <c:v>17420.23231106428</c:v>
                </c:pt>
                <c:pt idx="37">
                  <c:v>17420.23231106428</c:v>
                </c:pt>
                <c:pt idx="38">
                  <c:v>17420.23231106428</c:v>
                </c:pt>
                <c:pt idx="39">
                  <c:v>17420.23231106428</c:v>
                </c:pt>
                <c:pt idx="40">
                  <c:v>17420.23231106428</c:v>
                </c:pt>
                <c:pt idx="41">
                  <c:v>17420.23231106428</c:v>
                </c:pt>
                <c:pt idx="42">
                  <c:v>17420.23231106428</c:v>
                </c:pt>
                <c:pt idx="43">
                  <c:v>17420.23231106428</c:v>
                </c:pt>
                <c:pt idx="44">
                  <c:v>17420.23231106428</c:v>
                </c:pt>
                <c:pt idx="45">
                  <c:v>17420.23231106428</c:v>
                </c:pt>
                <c:pt idx="46">
                  <c:v>17420.23231106428</c:v>
                </c:pt>
                <c:pt idx="47">
                  <c:v>17420.23231106428</c:v>
                </c:pt>
                <c:pt idx="48">
                  <c:v>17420.23231106428</c:v>
                </c:pt>
                <c:pt idx="49">
                  <c:v>17420.23231106428</c:v>
                </c:pt>
                <c:pt idx="50">
                  <c:v>17420.23231106428</c:v>
                </c:pt>
                <c:pt idx="51">
                  <c:v>17420.23231106428</c:v>
                </c:pt>
                <c:pt idx="52">
                  <c:v>17420.23231106428</c:v>
                </c:pt>
                <c:pt idx="53">
                  <c:v>17420.23231106428</c:v>
                </c:pt>
                <c:pt idx="54">
                  <c:v>17420.23231106428</c:v>
                </c:pt>
                <c:pt idx="55">
                  <c:v>17420.23231106428</c:v>
                </c:pt>
                <c:pt idx="56">
                  <c:v>17420.23231106428</c:v>
                </c:pt>
                <c:pt idx="57">
                  <c:v>17420.23231106428</c:v>
                </c:pt>
                <c:pt idx="58">
                  <c:v>17420.23231106428</c:v>
                </c:pt>
                <c:pt idx="59">
                  <c:v>17420.23231106428</c:v>
                </c:pt>
                <c:pt idx="60">
                  <c:v>17420.23231106428</c:v>
                </c:pt>
                <c:pt idx="61">
                  <c:v>17420.23231106428</c:v>
                </c:pt>
                <c:pt idx="62">
                  <c:v>17420.23231106428</c:v>
                </c:pt>
                <c:pt idx="63">
                  <c:v>17420.23231106428</c:v>
                </c:pt>
                <c:pt idx="64">
                  <c:v>17420.23231106428</c:v>
                </c:pt>
                <c:pt idx="65">
                  <c:v>17420.23231106428</c:v>
                </c:pt>
                <c:pt idx="66">
                  <c:v>17420.23231106428</c:v>
                </c:pt>
                <c:pt idx="67">
                  <c:v>17420.23231106428</c:v>
                </c:pt>
                <c:pt idx="68">
                  <c:v>17420.23231106428</c:v>
                </c:pt>
                <c:pt idx="69">
                  <c:v>17420.23231106428</c:v>
                </c:pt>
                <c:pt idx="70">
                  <c:v>2142.16896391887</c:v>
                </c:pt>
                <c:pt idx="71">
                  <c:v>2142.16896391887</c:v>
                </c:pt>
                <c:pt idx="72">
                  <c:v>2142.16896391887</c:v>
                </c:pt>
                <c:pt idx="73">
                  <c:v>2142.16896391887</c:v>
                </c:pt>
                <c:pt idx="74">
                  <c:v>2142.16896391887</c:v>
                </c:pt>
                <c:pt idx="75">
                  <c:v>2142.16896391887</c:v>
                </c:pt>
                <c:pt idx="76">
                  <c:v>2142.16896391887</c:v>
                </c:pt>
                <c:pt idx="77">
                  <c:v>2142.16896391887</c:v>
                </c:pt>
                <c:pt idx="78">
                  <c:v>2142.16896391887</c:v>
                </c:pt>
                <c:pt idx="79">
                  <c:v>2142.16896391887</c:v>
                </c:pt>
                <c:pt idx="80">
                  <c:v>2142.16896391887</c:v>
                </c:pt>
                <c:pt idx="81">
                  <c:v>2142.16896391887</c:v>
                </c:pt>
                <c:pt idx="82">
                  <c:v>2142.16896391887</c:v>
                </c:pt>
                <c:pt idx="83">
                  <c:v>2142.16896391887</c:v>
                </c:pt>
                <c:pt idx="84">
                  <c:v>2142.16896391887</c:v>
                </c:pt>
                <c:pt idx="85">
                  <c:v>2142.16896391887</c:v>
                </c:pt>
                <c:pt idx="86">
                  <c:v>2142.16896391887</c:v>
                </c:pt>
                <c:pt idx="87">
                  <c:v>2142.16896391887</c:v>
                </c:pt>
                <c:pt idx="88">
                  <c:v>2142.16896391887</c:v>
                </c:pt>
                <c:pt idx="89">
                  <c:v>2142.16896391887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8121.533802106173</c:v>
                </c:pt>
                <c:pt idx="36">
                  <c:v>8121.533802106173</c:v>
                </c:pt>
                <c:pt idx="37">
                  <c:v>8121.533802106173</c:v>
                </c:pt>
                <c:pt idx="38">
                  <c:v>8121.533802106173</c:v>
                </c:pt>
                <c:pt idx="39">
                  <c:v>8121.533802106173</c:v>
                </c:pt>
                <c:pt idx="40">
                  <c:v>8121.533802106173</c:v>
                </c:pt>
                <c:pt idx="41">
                  <c:v>8121.533802106173</c:v>
                </c:pt>
                <c:pt idx="42">
                  <c:v>8121.533802106173</c:v>
                </c:pt>
                <c:pt idx="43">
                  <c:v>8121.533802106173</c:v>
                </c:pt>
                <c:pt idx="44">
                  <c:v>8121.533802106173</c:v>
                </c:pt>
                <c:pt idx="45">
                  <c:v>8121.533802106173</c:v>
                </c:pt>
                <c:pt idx="46">
                  <c:v>8121.533802106173</c:v>
                </c:pt>
                <c:pt idx="47">
                  <c:v>8121.533802106173</c:v>
                </c:pt>
                <c:pt idx="48">
                  <c:v>8121.533802106173</c:v>
                </c:pt>
                <c:pt idx="49">
                  <c:v>8121.533802106173</c:v>
                </c:pt>
                <c:pt idx="50">
                  <c:v>8121.533802106173</c:v>
                </c:pt>
                <c:pt idx="51">
                  <c:v>8121.533802106173</c:v>
                </c:pt>
                <c:pt idx="52">
                  <c:v>8121.533802106173</c:v>
                </c:pt>
                <c:pt idx="53">
                  <c:v>8121.533802106173</c:v>
                </c:pt>
                <c:pt idx="54">
                  <c:v>8121.533802106173</c:v>
                </c:pt>
                <c:pt idx="55">
                  <c:v>8121.533802106173</c:v>
                </c:pt>
                <c:pt idx="56">
                  <c:v>8121.533802106173</c:v>
                </c:pt>
                <c:pt idx="57">
                  <c:v>8121.533802106173</c:v>
                </c:pt>
                <c:pt idx="58">
                  <c:v>8121.533802106173</c:v>
                </c:pt>
                <c:pt idx="59">
                  <c:v>8121.533802106173</c:v>
                </c:pt>
                <c:pt idx="60">
                  <c:v>8121.533802106173</c:v>
                </c:pt>
                <c:pt idx="61">
                  <c:v>8121.533802106173</c:v>
                </c:pt>
                <c:pt idx="62">
                  <c:v>8121.533802106173</c:v>
                </c:pt>
                <c:pt idx="63">
                  <c:v>8121.533802106173</c:v>
                </c:pt>
                <c:pt idx="64">
                  <c:v>8121.533802106173</c:v>
                </c:pt>
                <c:pt idx="65">
                  <c:v>8121.533802106173</c:v>
                </c:pt>
                <c:pt idx="66">
                  <c:v>8121.533802106173</c:v>
                </c:pt>
                <c:pt idx="67">
                  <c:v>8121.533802106173</c:v>
                </c:pt>
                <c:pt idx="68">
                  <c:v>8121.533802106173</c:v>
                </c:pt>
                <c:pt idx="69">
                  <c:v>8121.533802106173</c:v>
                </c:pt>
                <c:pt idx="70">
                  <c:v>46466.1679475359</c:v>
                </c:pt>
                <c:pt idx="71">
                  <c:v>46466.1679475359</c:v>
                </c:pt>
                <c:pt idx="72">
                  <c:v>46466.1679475359</c:v>
                </c:pt>
                <c:pt idx="73">
                  <c:v>46466.1679475359</c:v>
                </c:pt>
                <c:pt idx="74">
                  <c:v>46466.1679475359</c:v>
                </c:pt>
                <c:pt idx="75">
                  <c:v>46466.1679475359</c:v>
                </c:pt>
                <c:pt idx="76">
                  <c:v>46466.1679475359</c:v>
                </c:pt>
                <c:pt idx="77">
                  <c:v>46466.1679475359</c:v>
                </c:pt>
                <c:pt idx="78">
                  <c:v>46466.1679475359</c:v>
                </c:pt>
                <c:pt idx="79">
                  <c:v>46466.1679475359</c:v>
                </c:pt>
                <c:pt idx="80">
                  <c:v>46466.1679475359</c:v>
                </c:pt>
                <c:pt idx="81">
                  <c:v>46466.1679475359</c:v>
                </c:pt>
                <c:pt idx="82">
                  <c:v>46466.1679475359</c:v>
                </c:pt>
                <c:pt idx="83">
                  <c:v>46466.1679475359</c:v>
                </c:pt>
                <c:pt idx="84">
                  <c:v>46466.1679475359</c:v>
                </c:pt>
                <c:pt idx="85">
                  <c:v>46466.1679475359</c:v>
                </c:pt>
                <c:pt idx="86">
                  <c:v>46466.1679475359</c:v>
                </c:pt>
                <c:pt idx="87">
                  <c:v>46466.1679475359</c:v>
                </c:pt>
                <c:pt idx="88">
                  <c:v>46466.1679475359</c:v>
                </c:pt>
                <c:pt idx="89">
                  <c:v>46466.1679475359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18871.9183369863</c:v>
                </c:pt>
                <c:pt idx="19">
                  <c:v>18871.9183369863</c:v>
                </c:pt>
                <c:pt idx="20">
                  <c:v>18871.9183369863</c:v>
                </c:pt>
                <c:pt idx="21">
                  <c:v>18871.9183369863</c:v>
                </c:pt>
                <c:pt idx="22">
                  <c:v>18871.9183369863</c:v>
                </c:pt>
                <c:pt idx="23">
                  <c:v>18871.9183369863</c:v>
                </c:pt>
                <c:pt idx="24">
                  <c:v>18871.9183369863</c:v>
                </c:pt>
                <c:pt idx="25">
                  <c:v>18871.9183369863</c:v>
                </c:pt>
                <c:pt idx="26">
                  <c:v>18871.9183369863</c:v>
                </c:pt>
                <c:pt idx="27">
                  <c:v>18871.9183369863</c:v>
                </c:pt>
                <c:pt idx="28">
                  <c:v>18871.9183369863</c:v>
                </c:pt>
                <c:pt idx="29">
                  <c:v>18871.9183369863</c:v>
                </c:pt>
                <c:pt idx="30">
                  <c:v>18871.9183369863</c:v>
                </c:pt>
                <c:pt idx="31">
                  <c:v>18871.9183369863</c:v>
                </c:pt>
                <c:pt idx="32">
                  <c:v>18871.9183369863</c:v>
                </c:pt>
                <c:pt idx="33">
                  <c:v>18871.9183369863</c:v>
                </c:pt>
                <c:pt idx="34">
                  <c:v>18871.9183369863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159848"/>
        <c:axId val="209194282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59848"/>
        <c:axId val="209194282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59848"/>
        <c:axId val="2091942824"/>
      </c:scatterChart>
      <c:catAx>
        <c:axId val="2092159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9428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1942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159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2239.744154279692</c:v>
                </c:pt>
                <c:pt idx="23">
                  <c:v>2737.465077452958</c:v>
                </c:pt>
                <c:pt idx="24">
                  <c:v>3235.186000626222</c:v>
                </c:pt>
                <c:pt idx="25">
                  <c:v>3732.906923799488</c:v>
                </c:pt>
                <c:pt idx="26">
                  <c:v>4230.627846972752</c:v>
                </c:pt>
                <c:pt idx="27">
                  <c:v>4728.348770146018</c:v>
                </c:pt>
                <c:pt idx="28">
                  <c:v>5226.069693319282</c:v>
                </c:pt>
                <c:pt idx="29">
                  <c:v>5723.790616492547</c:v>
                </c:pt>
                <c:pt idx="30">
                  <c:v>6221.51153966581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8253.394302777033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428.4337927837739</c:v>
                </c:pt>
                <c:pt idx="93">
                  <c:v>285.6225285225159</c:v>
                </c:pt>
                <c:pt idx="94">
                  <c:v>142.811264261258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8305.761353507445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31128.31428936401</c:v>
                </c:pt>
                <c:pt idx="70">
                  <c:v>32522.66462192509</c:v>
                </c:pt>
                <c:pt idx="71">
                  <c:v>33917.01495448617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42283.11694985266</c:v>
                </c:pt>
                <c:pt idx="78">
                  <c:v>43677.46728241374</c:v>
                </c:pt>
                <c:pt idx="79">
                  <c:v>45071.81761497481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12671.14516911938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10514.35450203523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8357.563834951077</c:v>
                </c:pt>
                <c:pt idx="38">
                  <c:v>7818.366168180038</c:v>
                </c:pt>
                <c:pt idx="39">
                  <c:v>7279.168501409003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5122.377834324854</c:v>
                </c:pt>
                <c:pt idx="44">
                  <c:v>4583.180167553815</c:v>
                </c:pt>
                <c:pt idx="45">
                  <c:v>4043.98250078278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1347.994166927594</c:v>
                </c:pt>
                <c:pt idx="51">
                  <c:v>808.7965001565535</c:v>
                </c:pt>
                <c:pt idx="52">
                  <c:v>269.5988333855203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924664"/>
        <c:axId val="20929134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4664"/>
        <c:axId val="2092913448"/>
      </c:lineChart>
      <c:catAx>
        <c:axId val="2092924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913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2913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9246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497.720923173265</c:v>
                </c:pt>
                <c:pt idx="1">
                  <c:v>-555.5659398961966</c:v>
                </c:pt>
                <c:pt idx="2">
                  <c:v>-142.811264261258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-539.1976667710372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25016"/>
        <c:axId val="2092615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-122.8183676008488</c:v>
                </c:pt>
                <c:pt idx="1">
                  <c:v>1394.350332561081</c:v>
                </c:pt>
                <c:pt idx="2">
                  <c:v>8545.987136413836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11272"/>
        <c:axId val="2092604504"/>
      </c:scatterChart>
      <c:valAx>
        <c:axId val="20926250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615224"/>
        <c:crosses val="autoZero"/>
        <c:crossBetween val="midCat"/>
      </c:valAx>
      <c:valAx>
        <c:axId val="2092615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625016"/>
        <c:crosses val="autoZero"/>
        <c:crossBetween val="midCat"/>
      </c:valAx>
      <c:valAx>
        <c:axId val="20926112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92604504"/>
        <c:crosses val="autoZero"/>
        <c:crossBetween val="midCat"/>
      </c:valAx>
      <c:valAx>
        <c:axId val="20926045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6112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2239.744154279693</c:v>
                </c:pt>
                <c:pt idx="23">
                  <c:v>2737.465077452958</c:v>
                </c:pt>
                <c:pt idx="24">
                  <c:v>3235.186000626223</c:v>
                </c:pt>
                <c:pt idx="25">
                  <c:v>3732.906923799488</c:v>
                </c:pt>
                <c:pt idx="26">
                  <c:v>4230.627846972753</c:v>
                </c:pt>
                <c:pt idx="27">
                  <c:v>4728.348770146018</c:v>
                </c:pt>
                <c:pt idx="28">
                  <c:v>5226.069693319283</c:v>
                </c:pt>
                <c:pt idx="29">
                  <c:v>5723.790616492547</c:v>
                </c:pt>
                <c:pt idx="30">
                  <c:v>6221.511539665812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8253.394302777031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428.4337927837737</c:v>
                </c:pt>
                <c:pt idx="93">
                  <c:v>285.6225285225157</c:v>
                </c:pt>
                <c:pt idx="94">
                  <c:v>142.8112642612577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8305.761353507447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</c:v>
                </c:pt>
                <c:pt idx="70">
                  <c:v>32522.66462192508</c:v>
                </c:pt>
                <c:pt idx="71">
                  <c:v>33917.01495448616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42283.11694985265</c:v>
                </c:pt>
                <c:pt idx="78">
                  <c:v>43677.46728241373</c:v>
                </c:pt>
                <c:pt idx="79">
                  <c:v>45071.8176149748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268484.141029373</c:v>
                </c:pt>
                <c:pt idx="97">
                  <c:v>269313.671029373</c:v>
                </c:pt>
                <c:pt idx="98">
                  <c:v>270143.201029373</c:v>
                </c:pt>
                <c:pt idx="99">
                  <c:v>270972.731029373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22308.14185007245</c:v>
                </c:pt>
                <c:pt idx="97">
                  <c:v>28511.64185007245</c:v>
                </c:pt>
                <c:pt idx="98">
                  <c:v>34715.14185007245</c:v>
                </c:pt>
                <c:pt idx="99">
                  <c:v>40918.64185007245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12671.14516911937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10514.35450203522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8357.563834951075</c:v>
                </c:pt>
                <c:pt idx="38">
                  <c:v>7818.366168180038</c:v>
                </c:pt>
                <c:pt idx="39">
                  <c:v>7279.168501409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5122.377834324852</c:v>
                </c:pt>
                <c:pt idx="44">
                  <c:v>4583.180167553815</c:v>
                </c:pt>
                <c:pt idx="45">
                  <c:v>4043.982500782779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</c:v>
                </c:pt>
                <c:pt idx="51">
                  <c:v>808.7965001565535</c:v>
                </c:pt>
                <c:pt idx="52">
                  <c:v>269.5988333855166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11512"/>
        <c:axId val="20923896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90080.44203450021</c:v>
                </c:pt>
                <c:pt idx="1">
                  <c:v>89740.1820345002</c:v>
                </c:pt>
                <c:pt idx="2">
                  <c:v>89399.9220345002</c:v>
                </c:pt>
                <c:pt idx="3">
                  <c:v>89059.6620345002</c:v>
                </c:pt>
                <c:pt idx="4">
                  <c:v>88719.40203450021</c:v>
                </c:pt>
                <c:pt idx="5">
                  <c:v>88379.1420345002</c:v>
                </c:pt>
                <c:pt idx="6">
                  <c:v>88038.8820345002</c:v>
                </c:pt>
                <c:pt idx="7">
                  <c:v>87698.6220345002</c:v>
                </c:pt>
                <c:pt idx="8">
                  <c:v>87358.36203450021</c:v>
                </c:pt>
                <c:pt idx="9">
                  <c:v>87018.1020345002</c:v>
                </c:pt>
                <c:pt idx="10">
                  <c:v>86677.84203450021</c:v>
                </c:pt>
                <c:pt idx="11">
                  <c:v>86337.5820345002</c:v>
                </c:pt>
                <c:pt idx="12">
                  <c:v>85997.3220345002</c:v>
                </c:pt>
                <c:pt idx="13">
                  <c:v>85657.06203450021</c:v>
                </c:pt>
                <c:pt idx="14">
                  <c:v>85316.8020345002</c:v>
                </c:pt>
                <c:pt idx="15">
                  <c:v>84976.54203450021</c:v>
                </c:pt>
                <c:pt idx="16">
                  <c:v>84636.28203450021</c:v>
                </c:pt>
                <c:pt idx="17">
                  <c:v>84296.0220345002</c:v>
                </c:pt>
                <c:pt idx="18">
                  <c:v>84167.21855675884</c:v>
                </c:pt>
                <c:pt idx="19">
                  <c:v>84249.87160127614</c:v>
                </c:pt>
                <c:pt idx="20">
                  <c:v>84332.52464579343</c:v>
                </c:pt>
                <c:pt idx="21">
                  <c:v>84415.17769031073</c:v>
                </c:pt>
                <c:pt idx="22">
                  <c:v>84497.83073482803</c:v>
                </c:pt>
                <c:pt idx="23">
                  <c:v>84580.48377934531</c:v>
                </c:pt>
                <c:pt idx="24">
                  <c:v>84663.13682386262</c:v>
                </c:pt>
                <c:pt idx="25">
                  <c:v>84745.78986837991</c:v>
                </c:pt>
                <c:pt idx="26">
                  <c:v>84828.44291289721</c:v>
                </c:pt>
                <c:pt idx="27">
                  <c:v>84911.09595741449</c:v>
                </c:pt>
                <c:pt idx="28">
                  <c:v>84993.7490019318</c:v>
                </c:pt>
                <c:pt idx="29">
                  <c:v>85076.40204644909</c:v>
                </c:pt>
                <c:pt idx="30">
                  <c:v>85159.05509096637</c:v>
                </c:pt>
                <c:pt idx="31">
                  <c:v>85241.70813548367</c:v>
                </c:pt>
                <c:pt idx="32">
                  <c:v>85324.36118000096</c:v>
                </c:pt>
                <c:pt idx="33">
                  <c:v>85407.01422451826</c:v>
                </c:pt>
                <c:pt idx="34">
                  <c:v>85489.66726903556</c:v>
                </c:pt>
                <c:pt idx="35">
                  <c:v>85572.32031355284</c:v>
                </c:pt>
                <c:pt idx="36">
                  <c:v>85654.97335807014</c:v>
                </c:pt>
                <c:pt idx="37">
                  <c:v>85737.62640258744</c:v>
                </c:pt>
                <c:pt idx="38">
                  <c:v>85820.27944710473</c:v>
                </c:pt>
                <c:pt idx="39">
                  <c:v>85902.93249162204</c:v>
                </c:pt>
                <c:pt idx="40">
                  <c:v>85985.58553613931</c:v>
                </c:pt>
                <c:pt idx="41">
                  <c:v>86068.23858065662</c:v>
                </c:pt>
                <c:pt idx="42">
                  <c:v>86150.89162517391</c:v>
                </c:pt>
                <c:pt idx="43">
                  <c:v>86233.5446696912</c:v>
                </c:pt>
                <c:pt idx="44">
                  <c:v>86316.1977142085</c:v>
                </c:pt>
                <c:pt idx="45">
                  <c:v>86398.8507587258</c:v>
                </c:pt>
                <c:pt idx="46">
                  <c:v>86481.5038032431</c:v>
                </c:pt>
                <c:pt idx="47">
                  <c:v>86564.15684776037</c:v>
                </c:pt>
                <c:pt idx="48">
                  <c:v>86646.80989227767</c:v>
                </c:pt>
                <c:pt idx="49">
                  <c:v>86729.46293679497</c:v>
                </c:pt>
                <c:pt idx="50">
                  <c:v>86812.11598131226</c:v>
                </c:pt>
                <c:pt idx="51">
                  <c:v>86894.76902582956</c:v>
                </c:pt>
                <c:pt idx="52">
                  <c:v>86977.42207034686</c:v>
                </c:pt>
                <c:pt idx="53">
                  <c:v>88544.75260891771</c:v>
                </c:pt>
                <c:pt idx="54">
                  <c:v>91596.76064154212</c:v>
                </c:pt>
                <c:pt idx="55">
                  <c:v>94648.76867416651</c:v>
                </c:pt>
                <c:pt idx="56">
                  <c:v>97700.7767067909</c:v>
                </c:pt>
                <c:pt idx="57">
                  <c:v>100752.7847394153</c:v>
                </c:pt>
                <c:pt idx="58">
                  <c:v>103804.7927720397</c:v>
                </c:pt>
                <c:pt idx="59">
                  <c:v>106856.8008046641</c:v>
                </c:pt>
                <c:pt idx="60">
                  <c:v>109908.8088372885</c:v>
                </c:pt>
                <c:pt idx="61">
                  <c:v>112960.8168699129</c:v>
                </c:pt>
                <c:pt idx="62">
                  <c:v>116012.8249025373</c:v>
                </c:pt>
                <c:pt idx="63">
                  <c:v>119064.8329351617</c:v>
                </c:pt>
                <c:pt idx="64">
                  <c:v>122116.8409677861</c:v>
                </c:pt>
                <c:pt idx="65">
                  <c:v>125168.8490004105</c:v>
                </c:pt>
                <c:pt idx="66">
                  <c:v>128220.857033035</c:v>
                </c:pt>
                <c:pt idx="67">
                  <c:v>131272.8650656593</c:v>
                </c:pt>
                <c:pt idx="68">
                  <c:v>134324.8730982837</c:v>
                </c:pt>
                <c:pt idx="69">
                  <c:v>137376.8811309081</c:v>
                </c:pt>
                <c:pt idx="70">
                  <c:v>140428.8891635325</c:v>
                </c:pt>
                <c:pt idx="71">
                  <c:v>143480.8971961569</c:v>
                </c:pt>
                <c:pt idx="72">
                  <c:v>146532.9052287813</c:v>
                </c:pt>
                <c:pt idx="73">
                  <c:v>149584.9132614057</c:v>
                </c:pt>
                <c:pt idx="74">
                  <c:v>152636.9212940301</c:v>
                </c:pt>
                <c:pt idx="75">
                  <c:v>155688.9293266545</c:v>
                </c:pt>
                <c:pt idx="76">
                  <c:v>158740.9373592789</c:v>
                </c:pt>
                <c:pt idx="77">
                  <c:v>161792.9453919033</c:v>
                </c:pt>
                <c:pt idx="78">
                  <c:v>164844.9534245277</c:v>
                </c:pt>
                <c:pt idx="79">
                  <c:v>167896.9614571521</c:v>
                </c:pt>
                <c:pt idx="80">
                  <c:v>170948.9694897765</c:v>
                </c:pt>
                <c:pt idx="81">
                  <c:v>198442.9164830831</c:v>
                </c:pt>
                <c:pt idx="82">
                  <c:v>225936.8634763897</c:v>
                </c:pt>
                <c:pt idx="83">
                  <c:v>253430.8104696963</c:v>
                </c:pt>
                <c:pt idx="84">
                  <c:v>280924.757463003</c:v>
                </c:pt>
                <c:pt idx="85">
                  <c:v>308418.7044563097</c:v>
                </c:pt>
                <c:pt idx="86">
                  <c:v>335912.6514496162</c:v>
                </c:pt>
                <c:pt idx="87">
                  <c:v>363406.5984429228</c:v>
                </c:pt>
                <c:pt idx="88">
                  <c:v>390900.5454362295</c:v>
                </c:pt>
                <c:pt idx="89">
                  <c:v>418394.4924295361</c:v>
                </c:pt>
                <c:pt idx="90">
                  <c:v>445888.4394228427</c:v>
                </c:pt>
                <c:pt idx="91">
                  <c:v>473382.3864161493</c:v>
                </c:pt>
                <c:pt idx="92">
                  <c:v>500876.333409456</c:v>
                </c:pt>
                <c:pt idx="93">
                  <c:v>528370.2804027626</c:v>
                </c:pt>
                <c:pt idx="94">
                  <c:v>555864.2273960692</c:v>
                </c:pt>
                <c:pt idx="95">
                  <c:v>583358.1743893758</c:v>
                </c:pt>
                <c:pt idx="96">
                  <c:v>594265.8053893758</c:v>
                </c:pt>
                <c:pt idx="97">
                  <c:v>605173.4363893758</c:v>
                </c:pt>
                <c:pt idx="98">
                  <c:v>616081.0673893758</c:v>
                </c:pt>
                <c:pt idx="99">
                  <c:v>626988.6983893758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11512"/>
        <c:axId val="2092389624"/>
      </c:lineChart>
      <c:catAx>
        <c:axId val="209241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389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23896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41151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0.0156418430884184</c:v>
                </c:pt>
                <c:pt idx="2" formatCode="0.0%">
                  <c:v>0.0162249457037882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0.04348356748132</c:v>
                </c:pt>
                <c:pt idx="2" formatCode="0.0%">
                  <c:v>0.04348356748132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0.225640918664384</c:v>
                </c:pt>
                <c:pt idx="2" formatCode="0.0%">
                  <c:v>0.223237624791224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-0.000220512018685314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0.00202845729837265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0.00094459504043622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0.0416742782207636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-0.000148091406173233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0.107833516209159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0.00640670101874627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0.130669077518254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-1.0777649328585E-5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0.0463956149527213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0.000784097050624277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0.0343766037099012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0.00769670861823451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0.234414301748329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0.35800615594754</c:v>
                </c:pt>
                <c:pt idx="2" formatCode="0.0%">
                  <c:v>0.07587595837898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014328"/>
        <c:axId val="-2019331848"/>
      </c:barChart>
      <c:catAx>
        <c:axId val="-204401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31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31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01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0.0102193374844334</c:v>
                </c:pt>
                <c:pt idx="2" formatCode="0.0%">
                  <c:v>0.0102193374844334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0.00810607098381071</c:v>
                </c:pt>
                <c:pt idx="2" formatCode="0.0%">
                  <c:v>0.00810607098381071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0.0489963137671233</c:v>
                </c:pt>
                <c:pt idx="2" formatCode="0.0%">
                  <c:v>0.0489963137671233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0.000235367372353674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0.00191444849359485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-0.000756214881920829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0.000745218409927173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0.415997112136579</c:v>
                </c:pt>
                <c:pt idx="2" formatCode="0.0%">
                  <c:v>0.401709486954922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272616"/>
        <c:axId val="-2038922728"/>
      </c:barChart>
      <c:catAx>
        <c:axId val="-204027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92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92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27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0.268190349041096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0.00198754669987547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0.00889688667496886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-1.529697098978333</c:v>
                </c:pt>
                <c:pt idx="1">
                  <c:v>-1.443865888628161</c:v>
                </c:pt>
                <c:pt idx="2">
                  <c:v>-1.481924058784567</c:v>
                </c:pt>
                <c:pt idx="3">
                  <c:v>6.031118981331514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131928"/>
        <c:axId val="-2018953960"/>
      </c:barChart>
      <c:catAx>
        <c:axId val="-2019131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53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95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13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0.00694914948941469</c:v>
                </c:pt>
                <c:pt idx="1">
                  <c:v>0.00694914948941469</c:v>
                </c:pt>
                <c:pt idx="2">
                  <c:v>0.0134895254794521</c:v>
                </c:pt>
                <c:pt idx="3">
                  <c:v>0.013489525479452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0.195985255068493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0.000941469489414695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0.26817299513468</c:v>
                </c:pt>
                <c:pt idx="1">
                  <c:v>0.622438532477976</c:v>
                </c:pt>
                <c:pt idx="2">
                  <c:v>0.616070759227664</c:v>
                </c:pt>
                <c:pt idx="3">
                  <c:v>0.583646475292422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878040"/>
        <c:axId val="-2106884936"/>
      </c:barChart>
      <c:catAx>
        <c:axId val="-2106878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8849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688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87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0.0148340325567615</c:v>
                </c:pt>
                <c:pt idx="1">
                  <c:v>0.0148340325567615</c:v>
                </c:pt>
                <c:pt idx="2">
                  <c:v>0.0287954749631253</c:v>
                </c:pt>
                <c:pt idx="3">
                  <c:v>0.0287954749631253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0.385270739334603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0.000559701891663027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-0.000255837747473503</c:v>
                </c:pt>
                <c:pt idx="1">
                  <c:v>2.30724163345821E-5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0.000680838593581343</c:v>
                </c:pt>
                <c:pt idx="3">
                  <c:v>0.000335338411763945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0.0418143411671682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0.043861201948295</c:v>
                </c:pt>
                <c:pt idx="1">
                  <c:v>0.043861201948295</c:v>
                </c:pt>
                <c:pt idx="2">
                  <c:v>0.043861201948295</c:v>
                </c:pt>
                <c:pt idx="3">
                  <c:v>0.043861201948295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0.0155649435799761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0.217867179161893</c:v>
                </c:pt>
                <c:pt idx="1">
                  <c:v>0.217867179161893</c:v>
                </c:pt>
                <c:pt idx="2">
                  <c:v>0.217867179161893</c:v>
                </c:pt>
                <c:pt idx="3">
                  <c:v>0.217867179161893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0.0494786503188784</c:v>
                </c:pt>
                <c:pt idx="1">
                  <c:v>0.590177855881838</c:v>
                </c:pt>
                <c:pt idx="2">
                  <c:v>0.575558647298227</c:v>
                </c:pt>
                <c:pt idx="3">
                  <c:v>0.476590075631077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682408"/>
        <c:axId val="-2106678648"/>
      </c:barChart>
      <c:catAx>
        <c:axId val="-2106682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6786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667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682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0.011032963078576</c:v>
                </c:pt>
                <c:pt idx="1">
                  <c:v>0.011032963078576</c:v>
                </c:pt>
                <c:pt idx="2">
                  <c:v>0.0214169283290004</c:v>
                </c:pt>
                <c:pt idx="3">
                  <c:v>0.0214169283290004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0.0326437910849335</c:v>
                </c:pt>
                <c:pt idx="1">
                  <c:v>0.0582237661175913</c:v>
                </c:pt>
                <c:pt idx="2">
                  <c:v>0.0224657761308086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0.257199613622875</c:v>
                </c:pt>
                <c:pt idx="1">
                  <c:v>0.458743597217323</c:v>
                </c:pt>
                <c:pt idx="2">
                  <c:v>0.177007288324697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-0.000882048074741254</c:v>
                </c:pt>
                <c:pt idx="1">
                  <c:v>-0.000453142595366528</c:v>
                </c:pt>
                <c:pt idx="2">
                  <c:v>0.000453142595366528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0.00233705422139242</c:v>
                </c:pt>
                <c:pt idx="1">
                  <c:v>0.00416839141129307</c:v>
                </c:pt>
                <c:pt idx="2">
                  <c:v>0.00160838356080511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0.00253151470836907</c:v>
                </c:pt>
                <c:pt idx="3">
                  <c:v>0.00124686545337581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0.166697112883054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-0.000592365624692933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0.107833516209159</c:v>
                </c:pt>
                <c:pt idx="1">
                  <c:v>0.107833516209159</c:v>
                </c:pt>
                <c:pt idx="2">
                  <c:v>0.107833516209159</c:v>
                </c:pt>
                <c:pt idx="3">
                  <c:v>0.107833516209159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0.0256268040749851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0.153719102792474</c:v>
                </c:pt>
                <c:pt idx="1">
                  <c:v>0.092252368727887</c:v>
                </c:pt>
                <c:pt idx="2">
                  <c:v>0.12298573576018</c:v>
                </c:pt>
                <c:pt idx="3">
                  <c:v>0.153719102792474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0.015393417236469</c:v>
                </c:pt>
                <c:pt idx="3">
                  <c:v>0.015393417236469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0.234414301748329</c:v>
                </c:pt>
                <c:pt idx="1">
                  <c:v>0.234414301748329</c:v>
                </c:pt>
                <c:pt idx="2">
                  <c:v>0.234414301748329</c:v>
                </c:pt>
                <c:pt idx="3">
                  <c:v>0.234414301748329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0.00062798872404668</c:v>
                </c:pt>
                <c:pt idx="1">
                  <c:v>-2.22044604925031E-16</c:v>
                </c:pt>
                <c:pt idx="2">
                  <c:v>0.259513391686915</c:v>
                </c:pt>
                <c:pt idx="3">
                  <c:v>0.232038190521026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856152"/>
        <c:axId val="-2106861176"/>
      </c:barChart>
      <c:catAx>
        <c:axId val="-2106856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861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6861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856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0.0662223781129428</c:v>
                </c:pt>
                <c:pt idx="2">
                  <c:v>0.0662223781129428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0.0124971087838854</c:v>
                </c:pt>
                <c:pt idx="2">
                  <c:v>-0.0124971087838853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0.0134689582602596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0.0280603297088741</c:v>
                </c:pt>
                <c:pt idx="2">
                  <c:v>0.00420904945633111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0.0014030164854437</c:v>
                </c:pt>
                <c:pt idx="2">
                  <c:v>0.00280603297088741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0.00707120308663627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0.00645387583304104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0.00392844615924237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0.256295034323796</c:v>
                </c:pt>
                <c:pt idx="2">
                  <c:v>0.256295034323796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0.0800921982261863</c:v>
                </c:pt>
                <c:pt idx="2">
                  <c:v>0.0800921982261863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009784"/>
        <c:axId val="-2017779640"/>
      </c:barChart>
      <c:catAx>
        <c:axId val="207200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7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77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00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1.0219337484433374E-2</v>
      </c>
      <c r="J6" s="24">
        <f t="shared" ref="J6:J13" si="3">IF(I$32&lt;=1+I$131,I6,B6*H6+J$33*(I6-B6*H6))</f>
        <v>1.0219337484433374E-2</v>
      </c>
      <c r="K6" s="22">
        <f t="shared" ref="K6:K31" si="4">B6</f>
        <v>2.0438674968866748E-2</v>
      </c>
      <c r="L6" s="22">
        <f t="shared" ref="L6:L29" si="5">IF(K6="","",K6*H6)</f>
        <v>1.0219337484433374E-2</v>
      </c>
      <c r="M6" s="177">
        <f t="shared" ref="M6:M31" si="6">J6</f>
        <v>1.0219337484433374E-2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4.0877349937733495E-2</v>
      </c>
      <c r="Z6" s="156">
        <f>Poor!Z6</f>
        <v>0.17</v>
      </c>
      <c r="AA6" s="121">
        <f>$M6*Z6*4</f>
        <v>6.9491494894146945E-3</v>
      </c>
      <c r="AB6" s="156">
        <f>Poor!AB6</f>
        <v>0.17</v>
      </c>
      <c r="AC6" s="121">
        <f t="shared" ref="AC6:AC29" si="7">$M6*AB6*4</f>
        <v>6.9491494894146945E-3</v>
      </c>
      <c r="AD6" s="156">
        <f>Poor!AD6</f>
        <v>0.33</v>
      </c>
      <c r="AE6" s="121">
        <f t="shared" ref="AE6:AE29" si="8">$M6*AD6*4</f>
        <v>1.3489525479452055E-2</v>
      </c>
      <c r="AF6" s="122">
        <f>1-SUM(Z6,AB6,AD6)</f>
        <v>0.32999999999999996</v>
      </c>
      <c r="AG6" s="121">
        <f>$M6*AF6*4</f>
        <v>1.3489525479452051E-2</v>
      </c>
      <c r="AH6" s="123">
        <f>SUM(Z6,AB6,AD6,AF6)</f>
        <v>1</v>
      </c>
      <c r="AI6" s="183">
        <f>SUM(AA6,AC6,AE6,AG6)/4</f>
        <v>1.0219337484433374E-2</v>
      </c>
      <c r="AJ6" s="120">
        <f>(AA6+AC6)/2</f>
        <v>6.9491494894146945E-3</v>
      </c>
      <c r="AK6" s="119">
        <f>(AE6+AG6)/2</f>
        <v>1.3489525479452053E-2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8.1060709838107099E-3</v>
      </c>
      <c r="J7" s="24">
        <f t="shared" si="3"/>
        <v>8.1060709838107099E-3</v>
      </c>
      <c r="K7" s="22">
        <f t="shared" si="4"/>
        <v>1.621214196762142E-2</v>
      </c>
      <c r="L7" s="22">
        <f t="shared" si="5"/>
        <v>8.1060709838107099E-3</v>
      </c>
      <c r="M7" s="177">
        <f t="shared" si="6"/>
        <v>8.1060709838107099E-3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3229.8905570624179</v>
      </c>
      <c r="T7" s="220">
        <f>IF($B$81=0,0,(SUMIF($N$6:$N$28,$U7,M$6:M$28)+SUMIF($N$91:$N$118,$U7,M$91:M$118))*$I$83*Poor!$B$81/$B$81)</f>
        <v>3275.3287507154064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3.242428393524284E-2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3.242428393524284E-2</v>
      </c>
      <c r="AH7" s="123">
        <f t="shared" ref="AH7:AH30" si="12">SUM(Z7,AB7,AD7,AF7)</f>
        <v>1</v>
      </c>
      <c r="AI7" s="183">
        <f t="shared" ref="AI7:AI30" si="13">SUM(AA7,AC7,AE7,AG7)/4</f>
        <v>8.1060709838107099E-3</v>
      </c>
      <c r="AJ7" s="120">
        <f t="shared" ref="AJ7:AJ31" si="14">(AA7+AC7)/2</f>
        <v>0</v>
      </c>
      <c r="AK7" s="119">
        <f t="shared" ref="AK7:AK31" si="15">(AE7+AG7)/2</f>
        <v>1.621214196762142E-2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1121.3999999999999</v>
      </c>
      <c r="T8" s="220">
        <f>IF($B$81=0,0,(SUMIF($N$6:$N$28,$U8,M$6:M$28)+SUMIF($N$91:$N$118,$U8,M$91:M$118))*$I$83*Poor!$B$81/$B$81)</f>
        <v>174.61003010910653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4.8996313767123295E-2</v>
      </c>
      <c r="J9" s="24">
        <f t="shared" si="3"/>
        <v>4.8996313767123295E-2</v>
      </c>
      <c r="K9" s="22">
        <f t="shared" si="4"/>
        <v>4.4950746575342468E-2</v>
      </c>
      <c r="L9" s="22">
        <f t="shared" si="5"/>
        <v>4.8996313767123295E-2</v>
      </c>
      <c r="M9" s="222">
        <f t="shared" si="6"/>
        <v>4.8996313767123295E-2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565.79171147831516</v>
      </c>
      <c r="T9" s="220">
        <f>IF($B$81=0,0,(SUMIF($N$6:$N$28,$U9,M$6:M$28)+SUMIF($N$91:$N$118,$U9,M$91:M$118))*$I$83*Poor!$B$81/$B$81)</f>
        <v>565.79171147831516</v>
      </c>
      <c r="U9" s="221">
        <v>3</v>
      </c>
      <c r="V9" s="56"/>
      <c r="W9" s="115"/>
      <c r="X9" s="118">
        <f>Poor!X9</f>
        <v>1</v>
      </c>
      <c r="Y9" s="183">
        <f t="shared" si="9"/>
        <v>0.19598525506849318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0.19598525506849318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4.8996313767123295E-2</v>
      </c>
      <c r="AJ9" s="120">
        <f t="shared" si="14"/>
        <v>9.799262753424659E-2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2.3536737235367372E-4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2.3536737235367372E-4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9.4146948941469487E-4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9.4146948941469487E-4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2.3536737235367372E-4</v>
      </c>
      <c r="AJ10" s="120">
        <f t="shared" si="14"/>
        <v>4.7073474470734743E-4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788.24</v>
      </c>
      <c r="T11" s="220">
        <f>IF($B$81=0,0,(SUMIF($N$6:$N$28,$U11,M$6:M$28)+SUMIF($N$91:$N$118,$U11,M$91:M$118))*$I$83*Poor!$B$81/$B$81)</f>
        <v>788.24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10312.214108992182</v>
      </c>
      <c r="T13" s="220">
        <f>IF($B$81=0,0,(SUMIF($N$6:$N$28,$U13,M$6:M$28)+SUMIF($N$91:$N$118,$U13,M$91:M$118))*$I$83*Poor!$B$81/$B$81)</f>
        <v>10312.214108992182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1512.1729436687742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1.9144484935948551E-3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1.9144484935948551E-3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42824.737764699697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-7.5621488192082875E-4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-7.5621488192082875E-4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7.452184099271729E-4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7.452184099271729E-4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18871.918336986302</v>
      </c>
      <c r="S20" s="220">
        <f>IF($B$81=0,0,(SUMIF($N$6:$N$28,$U20,L$6:L$28)+SUMIF($N$91:$N$118,$U20,L$91:L$118))*$I$83*Poor!$B$81/$B$81)</f>
        <v>14726.4</v>
      </c>
      <c r="T20" s="220">
        <f>IF($B$81=0,0,(SUMIF($N$6:$N$28,$U20,M$6:M$28)+SUMIF($N$91:$N$118,$U20,M$91:M$118))*$I$83*Poor!$B$81/$B$81)</f>
        <v>14726.4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1</v>
      </c>
      <c r="F22" s="22"/>
      <c r="H22" s="24">
        <f t="shared" si="19"/>
        <v>1</v>
      </c>
      <c r="I22" s="22">
        <f t="shared" si="20"/>
        <v>0.11829143835616437</v>
      </c>
      <c r="J22" s="24">
        <f t="shared" si="17"/>
        <v>0.11829143835616437</v>
      </c>
      <c r="K22" s="22">
        <f t="shared" si="21"/>
        <v>0.11829143835616437</v>
      </c>
      <c r="L22" s="22">
        <f t="shared" si="22"/>
        <v>0.11829143835616437</v>
      </c>
      <c r="M22" s="224">
        <f t="shared" si="23"/>
        <v>0.11829143835616437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85638.064978168986</v>
      </c>
      <c r="S23" s="179">
        <f>SUM(S7:S22)</f>
        <v>69314.653444724128</v>
      </c>
      <c r="T23" s="179">
        <f>SUM(T7:T22)</f>
        <v>68413.301668486223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1.0281839700809079</v>
      </c>
      <c r="J30" s="229">
        <f>IF(I$32&lt;=1,I30,1-SUM(J6:J29))</f>
        <v>0.40170948695492159</v>
      </c>
      <c r="K30" s="22">
        <f t="shared" si="4"/>
        <v>0.65941317907845587</v>
      </c>
      <c r="L30" s="22">
        <f>IF(L124=L119,0,IF(K30="",0,(L119-L124)/(B119-B124)*K30))</f>
        <v>0.41599711213657919</v>
      </c>
      <c r="M30" s="175">
        <f t="shared" si="6"/>
        <v>0.40170948695492159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1.6068379478196864</v>
      </c>
      <c r="Z30" s="122">
        <f>IF($Y30=0,0,AA30/($Y$30))</f>
        <v>0.16689486049203833</v>
      </c>
      <c r="AA30" s="187">
        <f>IF(AA79*4/$I$83+SUM(AA6:AA29)&lt;1,AA79*4/$I$83,1-SUM(AA6:AA29))</f>
        <v>0.26817299513467974</v>
      </c>
      <c r="AB30" s="122">
        <f>IF($Y30=0,0,AC30/($Y$30))</f>
        <v>0.38736857896750621</v>
      </c>
      <c r="AC30" s="187">
        <f>IF(AC79*4/$I$83+SUM(AC6:AC29)&lt;1,AC79*4/$I$83,1-SUM(AC6:AC29))</f>
        <v>0.62243853247797576</v>
      </c>
      <c r="AD30" s="122">
        <f>IF($Y30=0,0,AE30/($Y$30))</f>
        <v>0.38340565709417618</v>
      </c>
      <c r="AE30" s="187">
        <f>IF(AE79*4/$I$83+SUM(AE6:AE29)&lt;1,AE79*4/$I$83,1-SUM(AE6:AE29))</f>
        <v>0.61607075922766441</v>
      </c>
      <c r="AF30" s="122">
        <f>IF($Y30=0,0,AG30/($Y$30))</f>
        <v>0.36322671871446011</v>
      </c>
      <c r="AG30" s="187">
        <f>IF(AG79*4/$I$83+SUM(AG6:AG29)&lt;1,AG79*4/$I$83,1-SUM(AG6:AG29))</f>
        <v>0.58364647529242153</v>
      </c>
      <c r="AH30" s="123">
        <f t="shared" si="12"/>
        <v>1.3008958152681807</v>
      </c>
      <c r="AI30" s="183">
        <f t="shared" si="13"/>
        <v>0.52258219053318533</v>
      </c>
      <c r="AJ30" s="120">
        <f t="shared" si="14"/>
        <v>0.44530576380632775</v>
      </c>
      <c r="AK30" s="119">
        <f t="shared" si="15"/>
        <v>0.59985861726004297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-3.2602244996390528E-2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2560.3521914896846</v>
      </c>
      <c r="T31" s="232">
        <f>IF(T25&gt;T$23,T25-T$23,0)</f>
        <v>3461.7039677275898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1.6282499850271748</v>
      </c>
      <c r="J32" s="17"/>
      <c r="L32" s="22">
        <f>SUM(L6:L30)</f>
        <v>1.0326022449963905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43482.752191489679</v>
      </c>
      <c r="T32" s="232">
        <f t="shared" si="24"/>
        <v>44384.103967727584</v>
      </c>
      <c r="V32" s="56"/>
      <c r="W32" s="110"/>
      <c r="X32" s="118"/>
      <c r="Y32" s="115">
        <f>SUM(Y6:Y31)</f>
        <v>3.516509185686945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4.7927862000509448E-2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3461.7039677275861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623.04</v>
      </c>
      <c r="J40" s="38">
        <f t="shared" si="32"/>
        <v>623.04</v>
      </c>
      <c r="K40" s="40">
        <f t="shared" si="33"/>
        <v>1.3360053440213761E-2</v>
      </c>
      <c r="L40" s="22">
        <f t="shared" si="34"/>
        <v>1.261189044756179E-2</v>
      </c>
      <c r="M40" s="24">
        <f t="shared" si="35"/>
        <v>1.261189044756179E-2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623.04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623.04</v>
      </c>
      <c r="AJ40" s="148">
        <f t="shared" si="38"/>
        <v>623.04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4.2509260946134685E-3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1.3036173356814638E-2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1.7003704378453876E-3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53.316039727971464</v>
      </c>
      <c r="K52" s="40">
        <f t="shared" si="33"/>
        <v>8.0970020849780366E-4</v>
      </c>
      <c r="L52" s="22">
        <f t="shared" si="34"/>
        <v>1.133580291896925E-3</v>
      </c>
      <c r="M52" s="24">
        <f t="shared" si="35"/>
        <v>1.0792502121003921E-3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13.329009931992866</v>
      </c>
      <c r="AB52" s="156">
        <f>Poor!AB57</f>
        <v>0.25</v>
      </c>
      <c r="AC52" s="147">
        <f t="shared" si="41"/>
        <v>13.329009931992866</v>
      </c>
      <c r="AD52" s="156">
        <f>Poor!AD57</f>
        <v>0.25</v>
      </c>
      <c r="AE52" s="147">
        <f t="shared" si="42"/>
        <v>13.329009931992866</v>
      </c>
      <c r="AF52" s="122">
        <f t="shared" si="29"/>
        <v>0.25</v>
      </c>
      <c r="AG52" s="147">
        <f t="shared" si="36"/>
        <v>13.329009931992866</v>
      </c>
      <c r="AH52" s="123">
        <f t="shared" si="37"/>
        <v>1</v>
      </c>
      <c r="AI52" s="112">
        <f t="shared" si="37"/>
        <v>53.316039727971464</v>
      </c>
      <c r="AJ52" s="148">
        <f t="shared" si="38"/>
        <v>26.658019863985732</v>
      </c>
      <c r="AK52" s="147">
        <f t="shared" si="39"/>
        <v>26.658019863985732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121.29399038113507</v>
      </c>
      <c r="K53" s="40">
        <f t="shared" si="33"/>
        <v>1.8420679743325033E-3</v>
      </c>
      <c r="L53" s="22">
        <f t="shared" si="34"/>
        <v>2.5788951640655046E-3</v>
      </c>
      <c r="M53" s="24">
        <f t="shared" si="35"/>
        <v>2.4552942325283917E-3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6660.0000000000009</v>
      </c>
      <c r="J57" s="38">
        <f t="shared" si="32"/>
        <v>6660.0000000000009</v>
      </c>
      <c r="K57" s="40">
        <f t="shared" si="33"/>
        <v>0.12145503127467056</v>
      </c>
      <c r="L57" s="22">
        <f t="shared" si="34"/>
        <v>0.13481508471488432</v>
      </c>
      <c r="M57" s="24">
        <f t="shared" si="35"/>
        <v>0.13481508471488432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56702.239999999998</v>
      </c>
      <c r="J65" s="39">
        <f>SUM(J37:J64)</f>
        <v>56876.850030109112</v>
      </c>
      <c r="K65" s="40">
        <f>SUM(K37:K64)</f>
        <v>1</v>
      </c>
      <c r="L65" s="22">
        <f>SUM(L37:L64)</f>
        <v>1.1704953341025486</v>
      </c>
      <c r="M65" s="24">
        <f>SUM(M37:M64)</f>
        <v>1.1513299332019415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12991.169009931995</v>
      </c>
      <c r="AB65" s="137"/>
      <c r="AC65" s="153">
        <f>SUM(AC37:AC64)</f>
        <v>12326.829009931995</v>
      </c>
      <c r="AD65" s="137"/>
      <c r="AE65" s="153">
        <f>SUM(AE37:AE64)</f>
        <v>12409.429009931995</v>
      </c>
      <c r="AF65" s="137"/>
      <c r="AG65" s="153">
        <f>SUM(AG37:AG64)</f>
        <v>12368.129009931994</v>
      </c>
      <c r="AH65" s="137"/>
      <c r="AI65" s="153">
        <f>SUM(AI37:AI64)</f>
        <v>50095.556039727977</v>
      </c>
      <c r="AJ65" s="153">
        <f>SUM(AJ37:AJ64)</f>
        <v>25317.99801986399</v>
      </c>
      <c r="AK65" s="153">
        <f>SUM(AK37:AK64)</f>
        <v>24777.558019863991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31744.884112937154</v>
      </c>
      <c r="J74" s="51">
        <f t="shared" si="44"/>
        <v>12402.664777440512</v>
      </c>
      <c r="K74" s="40">
        <f>B74/B$76</f>
        <v>0.24977033456699416</v>
      </c>
      <c r="L74" s="22">
        <f t="shared" si="45"/>
        <v>0.2599905081318914</v>
      </c>
      <c r="M74" s="24">
        <f>J74/B$76</f>
        <v>0.25106100640554874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2069.9410077604521</v>
      </c>
      <c r="AB74" s="156"/>
      <c r="AC74" s="147">
        <f>AC30*$I$83/4</f>
        <v>4804.4026302474722</v>
      </c>
      <c r="AD74" s="156"/>
      <c r="AE74" s="147">
        <f>AE30*$I$83/4</f>
        <v>4755.2518387133741</v>
      </c>
      <c r="AF74" s="156"/>
      <c r="AG74" s="147">
        <f>AG30*$I$83/4</f>
        <v>4504.9792304251268</v>
      </c>
      <c r="AH74" s="155"/>
      <c r="AI74" s="147">
        <f>SUM(AA74,AC74,AE74,AG74)</f>
        <v>16134.574707146425</v>
      </c>
      <c r="AJ74" s="148">
        <f>(AA74+AC74)</f>
        <v>6874.3436380079238</v>
      </c>
      <c r="AK74" s="147">
        <f>(AE74+AG74)</f>
        <v>9260.231069138501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6305.6998381469857</v>
      </c>
      <c r="AB75" s="158"/>
      <c r="AC75" s="149">
        <f>AA75+AC65-SUM(AC70,AC74)</f>
        <v>7588.7872460657982</v>
      </c>
      <c r="AD75" s="158"/>
      <c r="AE75" s="149">
        <f>AC75+AE65-SUM(AE70,AE74)</f>
        <v>9003.6254455187081</v>
      </c>
      <c r="AF75" s="158"/>
      <c r="AG75" s="149">
        <f>IF(SUM(AG6:AG29)+((AG65-AG70-$J$75)*4/I$83)&lt;1,0,AG65-AG70-$J$75-(1-SUM(AG6:AG29))*I$83/4)</f>
        <v>1623.8108077411553</v>
      </c>
      <c r="AH75" s="134"/>
      <c r="AI75" s="149">
        <f>AI76-SUM(AI70,AI74)</f>
        <v>9003.6254455187081</v>
      </c>
      <c r="AJ75" s="151">
        <f>AJ76-SUM(AJ70,AJ74)</f>
        <v>5964.9764383246438</v>
      </c>
      <c r="AK75" s="149">
        <f>AJ75+AK76-SUM(AK70,AK74)</f>
        <v>9003.6254455187081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56702.239999999998</v>
      </c>
      <c r="J76" s="51">
        <f t="shared" si="44"/>
        <v>56876.850030109104</v>
      </c>
      <c r="K76" s="40">
        <f>SUM(K70:K75)</f>
        <v>1.7392141942015522</v>
      </c>
      <c r="L76" s="22">
        <f>SUM(L70:L75)</f>
        <v>1.2303329955389515</v>
      </c>
      <c r="M76" s="24">
        <f>SUM(M70:M75)</f>
        <v>1.221403493812609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12991.169009931995</v>
      </c>
      <c r="AB76" s="137"/>
      <c r="AC76" s="153">
        <f>AC65</f>
        <v>12326.829009931995</v>
      </c>
      <c r="AD76" s="137"/>
      <c r="AE76" s="153">
        <f>AE65</f>
        <v>12409.429009931995</v>
      </c>
      <c r="AF76" s="137"/>
      <c r="AG76" s="153">
        <f>AG65</f>
        <v>12368.129009931994</v>
      </c>
      <c r="AH76" s="137"/>
      <c r="AI76" s="153">
        <f>SUM(AA76,AC76,AE76,AG76)</f>
        <v>50095.556039727984</v>
      </c>
      <c r="AJ76" s="154">
        <f>SUM(AA76,AC76)</f>
        <v>25317.99801986399</v>
      </c>
      <c r="AK76" s="154">
        <f>SUM(AE76,AG76)</f>
        <v>24777.558019863987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3461.7039677275866</v>
      </c>
      <c r="K77" s="40"/>
      <c r="L77" s="22">
        <f>-(L131*G$37*F$9/F$7)/B$130</f>
        <v>-0.4651430807743433</v>
      </c>
      <c r="M77" s="24">
        <f>-J77/B$76</f>
        <v>-7.0073560610667524E-2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1623.8108077411553</v>
      </c>
      <c r="AB78" s="112"/>
      <c r="AC78" s="112">
        <f>IF(AA75&lt;0,0,AA75)</f>
        <v>6305.6998381469857</v>
      </c>
      <c r="AD78" s="112"/>
      <c r="AE78" s="112">
        <f>AC75</f>
        <v>7588.7872460657982</v>
      </c>
      <c r="AF78" s="112"/>
      <c r="AG78" s="112">
        <f>AE75</f>
        <v>9003.6254455187081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8375.6408459074373</v>
      </c>
      <c r="AB79" s="112"/>
      <c r="AC79" s="112">
        <f>AA79-AA74+AC65-AC70</f>
        <v>12393.18987631327</v>
      </c>
      <c r="AD79" s="112"/>
      <c r="AE79" s="112">
        <f>AC79-AC74+AE65-AE70</f>
        <v>13758.877284232083</v>
      </c>
      <c r="AF79" s="112"/>
      <c r="AG79" s="112">
        <f>AE79-AE74+AG65-AG70</f>
        <v>15132.415483684992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0.57212121212121214</v>
      </c>
      <c r="I94" s="22">
        <f t="shared" si="54"/>
        <v>2.0179621334895405E-2</v>
      </c>
      <c r="J94" s="24">
        <f t="shared" si="55"/>
        <v>2.0179621334895405E-2</v>
      </c>
      <c r="K94" s="22">
        <f t="shared" si="56"/>
        <v>3.5271583901035401E-2</v>
      </c>
      <c r="L94" s="22">
        <f t="shared" si="57"/>
        <v>2.0179621334895405E-2</v>
      </c>
      <c r="M94" s="226">
        <f t="shared" si="49"/>
        <v>2.0179621334895405E-2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6.8016828459296916E-3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2.0858494060851059E-2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2.7206731383718767E-3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1.7268513944316641E-3</v>
      </c>
      <c r="K106" s="22">
        <f t="shared" si="56"/>
        <v>2.1376717515779031E-3</v>
      </c>
      <c r="L106" s="22">
        <f t="shared" si="57"/>
        <v>1.8137820922479177E-3</v>
      </c>
      <c r="M106" s="226">
        <f>(J106)</f>
        <v>1.7268513944316641E-3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3.9285869223320358E-3</v>
      </c>
      <c r="K107" s="22">
        <f t="shared" ref="K107:K118" si="63">(B107)</f>
        <v>4.8632032348397292E-3</v>
      </c>
      <c r="L107" s="22">
        <f t="shared" ref="L107:L118" si="64">(K107*H107)</f>
        <v>4.1263542598640127E-3</v>
      </c>
      <c r="M107" s="226">
        <f t="shared" ref="M107:M118" si="65">(J107)</f>
        <v>3.9285869223320358E-3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0.84848484848484851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0.67272727272727284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0.67272727272727284</v>
      </c>
      <c r="I111" s="22">
        <f t="shared" si="61"/>
        <v>0.21571051311377026</v>
      </c>
      <c r="J111" s="24">
        <f t="shared" si="62"/>
        <v>0.21571051311377026</v>
      </c>
      <c r="K111" s="22">
        <f t="shared" si="63"/>
        <v>0.32065076273668547</v>
      </c>
      <c r="L111" s="22">
        <f t="shared" si="64"/>
        <v>0.21571051311377026</v>
      </c>
      <c r="M111" s="226">
        <f t="shared" si="65"/>
        <v>0.21571051311377026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1.8365269196847067</v>
      </c>
      <c r="J119" s="24">
        <f>SUM(J91:J118)</f>
        <v>1.8421823580014705</v>
      </c>
      <c r="K119" s="22">
        <f>SUM(K91:K118)</f>
        <v>2.6400780549925003</v>
      </c>
      <c r="L119" s="22">
        <f>SUM(L91:L118)</f>
        <v>1.8728479060819714</v>
      </c>
      <c r="M119" s="57">
        <f t="shared" si="49"/>
        <v>1.8421823580014705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1.0281839700809079</v>
      </c>
      <c r="J128" s="226">
        <f>(J30)</f>
        <v>0.40170948695492159</v>
      </c>
      <c r="K128" s="29">
        <f>(B128)</f>
        <v>0.65941317907845587</v>
      </c>
      <c r="L128" s="29">
        <f>IF(L124=L119,0,(L119-L124)/(B119-B124)*K128)</f>
        <v>0.41599711213657919</v>
      </c>
      <c r="M128" s="238">
        <f t="shared" si="66"/>
        <v>0.40170948695492159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1.8365269196847067</v>
      </c>
      <c r="J130" s="226">
        <f>(J119)</f>
        <v>1.8421823580014705</v>
      </c>
      <c r="K130" s="29">
        <f>(B130)</f>
        <v>2.6400780549925003</v>
      </c>
      <c r="L130" s="29">
        <f>(L119)</f>
        <v>1.8728479060819714</v>
      </c>
      <c r="M130" s="238">
        <f t="shared" si="66"/>
        <v>1.8421823580014705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0.11212101188085466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2.0021559153175592E-2</v>
      </c>
      <c r="J6" s="24">
        <f t="shared" ref="J6:J13" si="3">IF(I$32&lt;=1+I$131,I6,B6*H6+J$33*(I6-B6*H6))</f>
        <v>2.0021559153175592E-2</v>
      </c>
      <c r="K6" s="22">
        <f t="shared" ref="K6:K31" si="4">B6</f>
        <v>4.0043118306351183E-2</v>
      </c>
      <c r="L6" s="22">
        <f t="shared" ref="L6:L29" si="5">IF(K6="","",K6*H6)</f>
        <v>2.0021559153175592E-2</v>
      </c>
      <c r="M6" s="222">
        <f t="shared" ref="M6:M31" si="6">J6</f>
        <v>2.0021559153175592E-2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8.0086236612702366E-2</v>
      </c>
      <c r="Z6" s="116">
        <v>0.17</v>
      </c>
      <c r="AA6" s="121">
        <f>$M6*Z6*4</f>
        <v>1.3614660224159403E-2</v>
      </c>
      <c r="AB6" s="116">
        <v>0.17</v>
      </c>
      <c r="AC6" s="121">
        <f t="shared" ref="AC6:AC29" si="7">$M6*AB6*4</f>
        <v>1.3614660224159403E-2</v>
      </c>
      <c r="AD6" s="116">
        <v>0.33</v>
      </c>
      <c r="AE6" s="121">
        <f t="shared" ref="AE6:AE29" si="8">$M6*AD6*4</f>
        <v>2.6428458082191783E-2</v>
      </c>
      <c r="AF6" s="122">
        <f>1-SUM(Z6,AB6,AD6)</f>
        <v>0.32999999999999996</v>
      </c>
      <c r="AG6" s="121">
        <f>$M6*AF6*4</f>
        <v>2.6428458082191776E-2</v>
      </c>
      <c r="AH6" s="123">
        <f>SUM(Z6,AB6,AD6,AF6)</f>
        <v>1</v>
      </c>
      <c r="AI6" s="183">
        <f>SUM(AA6,AC6,AE6,AG6)/4</f>
        <v>2.0021559153175592E-2</v>
      </c>
      <c r="AJ6" s="120">
        <f>(AA6+AC6)/2</f>
        <v>1.3614660224159403E-2</v>
      </c>
      <c r="AK6" s="119">
        <f>(AE6+AG6)/2</f>
        <v>2.642845808219178E-2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3.242428393524284E-2</v>
      </c>
      <c r="L7" s="22">
        <f t="shared" si="5"/>
        <v>1.621214196762142E-2</v>
      </c>
      <c r="M7" s="222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3596.0755863756849</v>
      </c>
      <c r="T7" s="220">
        <f>IF($B$81=0,0,(SUMIF($N$6:$N$28,$U7,M$6:M$28)+SUMIF($N$91:$N$118,$U7,M$91:M$118))*$I$83*Poor!$B$81/$B$81)</f>
        <v>3693.7273580226442</v>
      </c>
      <c r="U7" s="221">
        <v>1</v>
      </c>
      <c r="V7" s="56"/>
      <c r="W7" s="115"/>
      <c r="X7" s="124"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3012.7999999999997</v>
      </c>
      <c r="T8" s="220">
        <f>IF($B$81=0,0,(SUMIF($N$6:$N$28,$U8,M$6:M$28)+SUMIF($N$91:$N$118,$U8,M$91:M$118))*$I$83*Poor!$B$81/$B$81)</f>
        <v>350.00000000000006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6.7047587260273975E-2</v>
      </c>
      <c r="J9" s="24">
        <f t="shared" si="3"/>
        <v>6.7047587260273975E-2</v>
      </c>
      <c r="K9" s="22">
        <f t="shared" si="4"/>
        <v>6.1511547945205483E-2</v>
      </c>
      <c r="L9" s="22">
        <f t="shared" si="5"/>
        <v>6.7047587260273975E-2</v>
      </c>
      <c r="M9" s="222">
        <f t="shared" si="6"/>
        <v>6.7047587260273975E-2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1118.7050922141784</v>
      </c>
      <c r="T9" s="220">
        <f>IF($B$81=0,0,(SUMIF($N$6:$N$28,$U9,M$6:M$28)+SUMIF($N$91:$N$118,$U9,M$91:M$118))*$I$83*Poor!$B$81/$B$81)</f>
        <v>1118.7050922141784</v>
      </c>
      <c r="U9" s="221">
        <v>3</v>
      </c>
      <c r="V9" s="56"/>
      <c r="W9" s="115"/>
      <c r="X9" s="124">
        <v>1</v>
      </c>
      <c r="Y9" s="183">
        <f t="shared" si="9"/>
        <v>0.2681903490410959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0.2681903490410959</v>
      </c>
      <c r="AH9" s="123">
        <f t="shared" si="12"/>
        <v>1</v>
      </c>
      <c r="AI9" s="183">
        <f t="shared" si="13"/>
        <v>6.7047587260273975E-2</v>
      </c>
      <c r="AJ9" s="120">
        <f t="shared" si="14"/>
        <v>0</v>
      </c>
      <c r="AK9" s="119">
        <f t="shared" si="15"/>
        <v>0.13409517452054795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4.9688667496886681E-4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4.9688667496886681E-4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1.9875466998754672E-3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1.9875466998754672E-3</v>
      </c>
      <c r="AH10" s="123">
        <f t="shared" si="12"/>
        <v>1</v>
      </c>
      <c r="AI10" s="183">
        <f t="shared" si="13"/>
        <v>4.9688667496886681E-4</v>
      </c>
      <c r="AJ10" s="120">
        <f t="shared" si="14"/>
        <v>0</v>
      </c>
      <c r="AK10" s="119">
        <f t="shared" si="15"/>
        <v>9.9377334993773362E-4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4092.7119999999995</v>
      </c>
      <c r="T11" s="220">
        <f>IF($B$81=0,0,(SUMIF($N$6:$N$28,$U11,M$6:M$28)+SUMIF($N$91:$N$118,$U11,M$91:M$118))*$I$83*Poor!$B$81/$B$81)</f>
        <v>2845.6879999999996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17420.232311064276</v>
      </c>
      <c r="S12" s="220">
        <f>IF($B$81=0,0,(SUMIF($N$6:$N$28,$U12,L$6:L$28)+SUMIF($N$91:$N$118,$U12,L$91:L$118))*$I$83*Poor!$B$81/$B$81)</f>
        <v>12787.200000000003</v>
      </c>
      <c r="T12" s="220">
        <f>IF($B$81=0,0,(SUMIF($N$6:$N$28,$U12,M$6:M$28)+SUMIF($N$91:$N$118,$U12,M$91:M$118))*$I$83*Poor!$B$81/$B$81)</f>
        <v>12787.200000000003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8121.5338021061734</v>
      </c>
      <c r="S13" s="220">
        <f>IF($B$81=0,0,(SUMIF($N$6:$N$28,$U13,L$6:L$28)+SUMIF($N$91:$N$118,$U13,L$91:L$118))*$I$83*Poor!$B$81/$B$81)</f>
        <v>6917.7712871937456</v>
      </c>
      <c r="T13" s="220">
        <f>IF($B$81=0,0,(SUMIF($N$6:$N$28,$U13,M$6:M$28)+SUMIF($N$91:$N$118,$U13,M$91:M$118))*$I$83*Poor!$B$81/$B$81)</f>
        <v>6917.7712871937456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2.2242216687422163E-3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2.2242216687422163E-3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8.8968866749688652E-3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8.8968866749688652E-3</v>
      </c>
      <c r="AH16" s="123">
        <f t="shared" si="12"/>
        <v>1</v>
      </c>
      <c r="AI16" s="183">
        <f t="shared" si="13"/>
        <v>2.2242216687422163E-3</v>
      </c>
      <c r="AJ16" s="120">
        <f t="shared" si="14"/>
        <v>0</v>
      </c>
      <c r="AK16" s="119">
        <f t="shared" si="15"/>
        <v>4.4484433374844326E-3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42824.737764699683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-1.4230439852266948E-4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-1.4230439852266948E-4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-5.6921759409067792E-4</v>
      </c>
      <c r="Z18" s="116">
        <v>1.2941</v>
      </c>
      <c r="AA18" s="121">
        <f t="shared" ref="AA18:AA20" si="25">$M18*Z18*4</f>
        <v>-7.3662448851274627E-4</v>
      </c>
      <c r="AB18" s="116">
        <v>1.1765000000000001</v>
      </c>
      <c r="AC18" s="121">
        <f t="shared" ref="AC18:AC20" si="26">$M18*AB18*4</f>
        <v>-6.6968449944768268E-4</v>
      </c>
      <c r="AD18" s="116">
        <v>1.2353000000000001</v>
      </c>
      <c r="AE18" s="121">
        <f t="shared" ref="AE18:AE20" si="27">$M18*AD18*4</f>
        <v>-7.0315449398021448E-4</v>
      </c>
      <c r="AF18" s="122">
        <f t="shared" ref="AF18:AF20" si="28">1-SUM(Z18,AB18,AD18)</f>
        <v>-2.7059000000000002</v>
      </c>
      <c r="AG18" s="121">
        <f t="shared" ref="AG18:AG20" si="29">$M18*AF18*4</f>
        <v>1.5402458878499654E-3</v>
      </c>
      <c r="AH18" s="123">
        <f t="shared" ref="AH18:AH20" si="30">SUM(Z18,AB18,AD18,AF18)</f>
        <v>1</v>
      </c>
      <c r="AI18" s="183">
        <f t="shared" ref="AI18:AI20" si="31">SUM(AA18,AC18,AE18,AG18)/4</f>
        <v>-1.4230439852266951E-4</v>
      </c>
      <c r="AJ18" s="120">
        <f t="shared" ref="AJ18:AJ20" si="32">(AA18+AC18)/2</f>
        <v>-7.0315449398021448E-4</v>
      </c>
      <c r="AK18" s="119">
        <f t="shared" ref="AK18:AK20" si="33">(AE18+AG18)/2</f>
        <v>4.1854569693487546E-4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1.1823948786881014E-2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1.1823948786881014E-2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4.7295795147524057E-2</v>
      </c>
      <c r="Z19" s="116">
        <v>2.2940999999999998</v>
      </c>
      <c r="AA19" s="121">
        <f t="shared" si="25"/>
        <v>0.10850128364793493</v>
      </c>
      <c r="AB19" s="116">
        <v>2.1764999999999999</v>
      </c>
      <c r="AC19" s="121">
        <f t="shared" si="26"/>
        <v>0.1029392981385861</v>
      </c>
      <c r="AD19" s="116">
        <v>2.2353000000000001</v>
      </c>
      <c r="AE19" s="121">
        <f t="shared" si="27"/>
        <v>0.10572029089326053</v>
      </c>
      <c r="AF19" s="122">
        <f t="shared" si="28"/>
        <v>-5.7058999999999997</v>
      </c>
      <c r="AG19" s="121">
        <f t="shared" si="29"/>
        <v>-0.26986507753225752</v>
      </c>
      <c r="AH19" s="123">
        <f t="shared" si="30"/>
        <v>1</v>
      </c>
      <c r="AI19" s="183">
        <f t="shared" si="31"/>
        <v>1.1823948786881006E-2</v>
      </c>
      <c r="AJ19" s="120">
        <f t="shared" si="32"/>
        <v>0.10572029089326052</v>
      </c>
      <c r="AK19" s="119">
        <f t="shared" si="33"/>
        <v>-8.2072393319498504E-2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1</v>
      </c>
      <c r="F22" s="22"/>
      <c r="H22" s="24">
        <f t="shared" si="35"/>
        <v>1</v>
      </c>
      <c r="I22" s="22">
        <f t="shared" si="36"/>
        <v>9.46331506849315E-2</v>
      </c>
      <c r="J22" s="24">
        <f t="shared" si="17"/>
        <v>9.46331506849315E-2</v>
      </c>
      <c r="K22" s="22">
        <f t="shared" si="37"/>
        <v>9.46331506849315E-2</v>
      </c>
      <c r="L22" s="22">
        <f t="shared" si="38"/>
        <v>9.46331506849315E-2</v>
      </c>
      <c r="M22" s="223">
        <f t="shared" si="39"/>
        <v>9.46331506849315E-2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0.378532602739726</v>
      </c>
      <c r="Z22" s="116">
        <v>5.2941000000000003</v>
      </c>
      <c r="AA22" s="121">
        <f t="shared" si="41"/>
        <v>2.0039894521643835</v>
      </c>
      <c r="AB22" s="116">
        <v>5.1764999999999999</v>
      </c>
      <c r="AC22" s="121">
        <f t="shared" si="42"/>
        <v>1.9594740180821917</v>
      </c>
      <c r="AD22" s="116">
        <v>5.2352999999999996</v>
      </c>
      <c r="AE22" s="121">
        <f t="shared" si="43"/>
        <v>1.9817317351232875</v>
      </c>
      <c r="AF22" s="122">
        <f t="shared" si="44"/>
        <v>-14.7059</v>
      </c>
      <c r="AG22" s="121">
        <f t="shared" si="45"/>
        <v>-5.5666626026301369</v>
      </c>
      <c r="AH22" s="123">
        <f t="shared" si="46"/>
        <v>1</v>
      </c>
      <c r="AI22" s="183">
        <f t="shared" si="47"/>
        <v>9.4633150684931389E-2</v>
      </c>
      <c r="AJ22" s="120">
        <f t="shared" si="48"/>
        <v>1.9817317351232875</v>
      </c>
      <c r="AK22" s="119">
        <f t="shared" si="49"/>
        <v>-1.7924654337534247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87018.748592605494</v>
      </c>
      <c r="S23" s="179">
        <f>SUM(S7:S22)</f>
        <v>68985.981032974829</v>
      </c>
      <c r="T23" s="179">
        <f>SUM(T7:T22)</f>
        <v>65173.808804621782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0.92111408116996618</v>
      </c>
      <c r="J30" s="229">
        <f>IF(I$32&lt;=1,I30,1-SUM(J6:J29))</f>
        <v>0.39390798373511338</v>
      </c>
      <c r="K30" s="22">
        <f t="shared" si="4"/>
        <v>0.71440989937733512</v>
      </c>
      <c r="L30" s="22">
        <f>IF(L124=L119,0,IF(K30="",0,(L119-L124)/(B119-B124)*K30))</f>
        <v>0.43679884125195861</v>
      </c>
      <c r="M30" s="175">
        <f t="shared" si="6"/>
        <v>0.39390798373511338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1.5756319349404535</v>
      </c>
      <c r="Z30" s="122">
        <f>IF($Y30=0,0,AA30/($Y$30))</f>
        <v>-0.9708467219129725</v>
      </c>
      <c r="AA30" s="187">
        <f>IF(AA79*4/$I$83+SUM(AA6:AA29)&lt;1,AA79*4/$I$83,1-SUM(AA6:AA29))</f>
        <v>-1.5296970989783332</v>
      </c>
      <c r="AB30" s="122">
        <f>IF($Y30=0,0,AC30/($Y$30))</f>
        <v>-0.91637257192475485</v>
      </c>
      <c r="AC30" s="187">
        <f>IF(AC79*4/$I$83+SUM(AC6:AC29)&lt;1,AC79*4/$I$83,1-SUM(AC6:AC29))</f>
        <v>-1.4438658886281615</v>
      </c>
      <c r="AD30" s="122">
        <f>IF($Y30=0,0,AE30/($Y$30))</f>
        <v>-0.9405267981196207</v>
      </c>
      <c r="AE30" s="187">
        <f>IF(AE79*4/$I$83+SUM(AE6:AE29)&lt;1,AE79*4/$I$83,1-SUM(AE6:AE29))</f>
        <v>-1.4819240587845672</v>
      </c>
      <c r="AF30" s="122">
        <f>IF($Y30=0,0,AG30/($Y$30))</f>
        <v>3.8277460919573478</v>
      </c>
      <c r="AG30" s="187">
        <f>IF(AG79*4/$I$83+SUM(AG6:AG29)&lt;1,AG79*4/$I$83,1-SUM(AG6:AG29))</f>
        <v>6.0311189813315149</v>
      </c>
      <c r="AH30" s="123">
        <f t="shared" si="12"/>
        <v>0.99999999999999956</v>
      </c>
      <c r="AI30" s="183">
        <f t="shared" si="13"/>
        <v>0.39390798373511338</v>
      </c>
      <c r="AJ30" s="120">
        <f t="shared" si="14"/>
        <v>-1.4867814938032473</v>
      </c>
      <c r="AK30" s="119">
        <f t="shared" si="15"/>
        <v>2.2745974612734736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-7.5877786982255557E-2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2889.0246032389841</v>
      </c>
      <c r="T31" s="232">
        <f>IF(T25&gt;T$23,T25-T$23,0)</f>
        <v>6701.1968315920312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1.5298662961349128</v>
      </c>
      <c r="J32" s="17"/>
      <c r="L32" s="22">
        <f>SUM(L6:L30)</f>
        <v>1.0758777869822556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43811.424603238978</v>
      </c>
      <c r="T32" s="232">
        <f t="shared" si="50"/>
        <v>47623.596831592025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0.99999999999999933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4.753558972322023E-2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6701.196831592024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3304</v>
      </c>
      <c r="J39" s="38">
        <f t="shared" si="53"/>
        <v>3303.9999999999995</v>
      </c>
      <c r="K39" s="40">
        <f t="shared" si="54"/>
        <v>7.0150824272185192E-2</v>
      </c>
      <c r="L39" s="22">
        <f t="shared" si="55"/>
        <v>6.622237811294282E-2</v>
      </c>
      <c r="M39" s="24">
        <f t="shared" si="56"/>
        <v>6.622237811294282E-2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3303.9999999999995</v>
      </c>
      <c r="AH39" s="123">
        <f t="shared" si="61"/>
        <v>1</v>
      </c>
      <c r="AI39" s="112">
        <f t="shared" si="61"/>
        <v>3303.9999999999995</v>
      </c>
      <c r="AJ39" s="148">
        <f t="shared" si="62"/>
        <v>0</v>
      </c>
      <c r="AK39" s="147">
        <f t="shared" si="63"/>
        <v>3303.9999999999995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-623.51199999999994</v>
      </c>
      <c r="J40" s="38">
        <f t="shared" si="53"/>
        <v>-623.51199999999994</v>
      </c>
      <c r="K40" s="40">
        <f t="shared" si="54"/>
        <v>1.3238462694793807E-2</v>
      </c>
      <c r="L40" s="22">
        <f t="shared" si="55"/>
        <v>1.2497108783885354E-2</v>
      </c>
      <c r="M40" s="24">
        <f t="shared" si="56"/>
        <v>-1.2497108783885352E-2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-623.51199999999994</v>
      </c>
      <c r="AH40" s="123">
        <f t="shared" si="61"/>
        <v>1</v>
      </c>
      <c r="AI40" s="112">
        <f t="shared" si="61"/>
        <v>-623.51199999999994</v>
      </c>
      <c r="AJ40" s="148">
        <f t="shared" si="62"/>
        <v>0</v>
      </c>
      <c r="AK40" s="147">
        <f t="shared" si="63"/>
        <v>-623.51199999999994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1.3468958260259557E-2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210</v>
      </c>
      <c r="J45" s="38">
        <f t="shared" si="53"/>
        <v>210.00000000000006</v>
      </c>
      <c r="K45" s="40">
        <f t="shared" si="54"/>
        <v>2.0043092649195772E-2</v>
      </c>
      <c r="L45" s="22">
        <f t="shared" si="55"/>
        <v>2.8060329708874079E-2</v>
      </c>
      <c r="M45" s="24">
        <f t="shared" si="56"/>
        <v>4.209049456331113E-3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52.500000000000014</v>
      </c>
      <c r="AB45" s="116">
        <v>0.25</v>
      </c>
      <c r="AC45" s="147">
        <f t="shared" si="65"/>
        <v>52.500000000000014</v>
      </c>
      <c r="AD45" s="116">
        <v>0.25</v>
      </c>
      <c r="AE45" s="147">
        <f t="shared" si="66"/>
        <v>52.500000000000014</v>
      </c>
      <c r="AF45" s="122">
        <f t="shared" si="57"/>
        <v>0.25</v>
      </c>
      <c r="AG45" s="147">
        <f t="shared" si="60"/>
        <v>52.500000000000014</v>
      </c>
      <c r="AH45" s="123">
        <f t="shared" si="61"/>
        <v>1</v>
      </c>
      <c r="AI45" s="112">
        <f t="shared" si="61"/>
        <v>210.00000000000006</v>
      </c>
      <c r="AJ45" s="148">
        <f t="shared" si="62"/>
        <v>105.00000000000003</v>
      </c>
      <c r="AK45" s="147">
        <f t="shared" si="63"/>
        <v>105.00000000000003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140</v>
      </c>
      <c r="J46" s="38">
        <f t="shared" si="53"/>
        <v>140</v>
      </c>
      <c r="K46" s="40">
        <f t="shared" si="54"/>
        <v>1.0021546324597886E-3</v>
      </c>
      <c r="L46" s="22">
        <f t="shared" si="55"/>
        <v>1.4030164854437041E-3</v>
      </c>
      <c r="M46" s="24">
        <f t="shared" si="56"/>
        <v>2.8060329708874078E-3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35</v>
      </c>
      <c r="AB46" s="116">
        <v>0.25</v>
      </c>
      <c r="AC46" s="147">
        <f t="shared" si="65"/>
        <v>35</v>
      </c>
      <c r="AD46" s="116">
        <v>0.25</v>
      </c>
      <c r="AE46" s="147">
        <f t="shared" si="66"/>
        <v>35</v>
      </c>
      <c r="AF46" s="122">
        <f t="shared" si="57"/>
        <v>0.25</v>
      </c>
      <c r="AG46" s="147">
        <f t="shared" si="60"/>
        <v>35</v>
      </c>
      <c r="AH46" s="123">
        <f t="shared" si="61"/>
        <v>1</v>
      </c>
      <c r="AI46" s="112">
        <f t="shared" si="61"/>
        <v>140</v>
      </c>
      <c r="AJ46" s="148">
        <f t="shared" si="62"/>
        <v>70</v>
      </c>
      <c r="AK46" s="147">
        <f t="shared" si="63"/>
        <v>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7.0712030866362675E-3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6.4538758330410376E-3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1</v>
      </c>
      <c r="F53" s="26">
        <v>1.4</v>
      </c>
      <c r="G53" s="22">
        <f t="shared" si="59"/>
        <v>1.65</v>
      </c>
      <c r="H53" s="24">
        <f t="shared" si="69"/>
        <v>1.4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3.9284461592423705E-3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1</v>
      </c>
      <c r="F54" s="26">
        <v>1.4</v>
      </c>
      <c r="G54" s="22">
        <f t="shared" si="59"/>
        <v>1.65</v>
      </c>
      <c r="H54" s="24">
        <f t="shared" si="69"/>
        <v>1.4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12787.2</v>
      </c>
      <c r="J55" s="38">
        <f t="shared" si="71"/>
        <v>12787.200000000003</v>
      </c>
      <c r="K55" s="40">
        <f t="shared" si="72"/>
        <v>0.23089642731873528</v>
      </c>
      <c r="L55" s="22">
        <f t="shared" si="73"/>
        <v>0.25629503432379619</v>
      </c>
      <c r="M55" s="24">
        <f t="shared" si="74"/>
        <v>0.25629503432379619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3196.8000000000006</v>
      </c>
      <c r="AB55" s="116">
        <v>0.25</v>
      </c>
      <c r="AC55" s="147">
        <f t="shared" si="65"/>
        <v>3196.8000000000006</v>
      </c>
      <c r="AD55" s="116">
        <v>0.25</v>
      </c>
      <c r="AE55" s="147">
        <f t="shared" si="66"/>
        <v>3196.8000000000006</v>
      </c>
      <c r="AF55" s="122">
        <f t="shared" si="57"/>
        <v>0.25</v>
      </c>
      <c r="AG55" s="147">
        <f t="shared" si="60"/>
        <v>3196.8000000000006</v>
      </c>
      <c r="AH55" s="123">
        <f t="shared" si="61"/>
        <v>1</v>
      </c>
      <c r="AI55" s="112">
        <f t="shared" si="61"/>
        <v>12787.200000000003</v>
      </c>
      <c r="AJ55" s="148">
        <f t="shared" si="62"/>
        <v>6393.6000000000013</v>
      </c>
      <c r="AK55" s="147">
        <f t="shared" si="63"/>
        <v>6393.6000000000013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9"/>
        <v>1.1100000000000001</v>
      </c>
      <c r="I57" s="39">
        <f t="shared" si="70"/>
        <v>3996.0000000000005</v>
      </c>
      <c r="J57" s="38">
        <f t="shared" si="71"/>
        <v>3996.0000000000009</v>
      </c>
      <c r="K57" s="40">
        <f t="shared" si="72"/>
        <v>7.2155133537104774E-2</v>
      </c>
      <c r="L57" s="22">
        <f t="shared" si="73"/>
        <v>8.0092198226186309E-2</v>
      </c>
      <c r="M57" s="24">
        <f t="shared" si="74"/>
        <v>8.0092198226186323E-2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999.00000000000023</v>
      </c>
      <c r="AB57" s="116">
        <v>0.25</v>
      </c>
      <c r="AC57" s="147">
        <f t="shared" si="65"/>
        <v>999.00000000000023</v>
      </c>
      <c r="AD57" s="116">
        <v>0.25</v>
      </c>
      <c r="AE57" s="147">
        <f t="shared" si="66"/>
        <v>999.00000000000023</v>
      </c>
      <c r="AF57" s="122">
        <f t="shared" si="57"/>
        <v>0.25</v>
      </c>
      <c r="AG57" s="147">
        <f t="shared" si="60"/>
        <v>999.00000000000023</v>
      </c>
      <c r="AH57" s="123">
        <f t="shared" si="61"/>
        <v>1</v>
      </c>
      <c r="AI57" s="112">
        <f t="shared" si="61"/>
        <v>3996.0000000000009</v>
      </c>
      <c r="AJ57" s="148">
        <f t="shared" si="62"/>
        <v>1998.0000000000005</v>
      </c>
      <c r="AK57" s="147">
        <f t="shared" si="63"/>
        <v>1998.0000000000005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9"/>
        <v>0.94399999999999995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9"/>
        <v>1.18</v>
      </c>
      <c r="I61" s="39">
        <f t="shared" si="70"/>
        <v>33417.599999999999</v>
      </c>
      <c r="J61" s="38">
        <f t="shared" si="71"/>
        <v>33417.600000000006</v>
      </c>
      <c r="K61" s="40">
        <f t="shared" si="72"/>
        <v>0.56762038382522428</v>
      </c>
      <c r="L61" s="22">
        <f t="shared" si="73"/>
        <v>0.66979205291376465</v>
      </c>
      <c r="M61" s="24">
        <f t="shared" si="74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5"/>
        <v>1</v>
      </c>
      <c r="AI61" s="112">
        <f t="shared" si="75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53396.487999999998</v>
      </c>
      <c r="J65" s="39">
        <f>SUM(J37:J64)</f>
        <v>53396.488000000012</v>
      </c>
      <c r="K65" s="40">
        <f>SUM(K37:K64)</f>
        <v>1</v>
      </c>
      <c r="L65" s="22">
        <f>SUM(L37:L64)</f>
        <v>1.1485957207997195</v>
      </c>
      <c r="M65" s="24">
        <f>SUM(M37:M64)</f>
        <v>1.0702307561256705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12679.000000000004</v>
      </c>
      <c r="AB65" s="137"/>
      <c r="AC65" s="153">
        <f>SUM(AC37:AC64)</f>
        <v>12637.700000000003</v>
      </c>
      <c r="AD65" s="137"/>
      <c r="AE65" s="153">
        <f>SUM(AE37:AE64)</f>
        <v>12720.300000000003</v>
      </c>
      <c r="AF65" s="137"/>
      <c r="AG65" s="153">
        <f>SUM(AG37:AG64)</f>
        <v>15359.488000000001</v>
      </c>
      <c r="AH65" s="137"/>
      <c r="AI65" s="153">
        <f>SUM(AI37:AI64)</f>
        <v>53396.488000000012</v>
      </c>
      <c r="AJ65" s="153">
        <f>SUM(AJ37:AJ64)</f>
        <v>25316.700000000004</v>
      </c>
      <c r="AK65" s="153">
        <f>SUM(AK37:AK64)</f>
        <v>28079.788000000004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6">J124*I$83</f>
        <v>24957.355887062851</v>
      </c>
      <c r="K70" s="40">
        <f>B70/B$76</f>
        <v>0.35730185451668017</v>
      </c>
      <c r="L70" s="22">
        <f t="shared" ref="L70:L75" si="77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22978.533333333333</v>
      </c>
      <c r="J71" s="51">
        <f t="shared" si="76"/>
        <v>22978.533333333333</v>
      </c>
      <c r="K71" s="40">
        <f t="shared" ref="K71:K72" si="79">B71/B$76</f>
        <v>0.39030582418867238</v>
      </c>
      <c r="L71" s="22">
        <f t="shared" si="77"/>
        <v>0.46056087254263323</v>
      </c>
      <c r="M71" s="24">
        <f t="shared" ref="M71:M72" si="80">J71/B$76</f>
        <v>0.46056087254263334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28439.132112937157</v>
      </c>
      <c r="J74" s="51">
        <f t="shared" si="76"/>
        <v>12161.795611195847</v>
      </c>
      <c r="K74" s="40">
        <f>B74/B$76</f>
        <v>0.26793606253444902</v>
      </c>
      <c r="L74" s="22">
        <f t="shared" si="77"/>
        <v>0.2703019189431668</v>
      </c>
      <c r="M74" s="24">
        <f>J74/B$76</f>
        <v>0.24375999621578087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-11807.239401705063</v>
      </c>
      <c r="AB74" s="156"/>
      <c r="AC74" s="147">
        <f>AC30*$I$83/4</f>
        <v>-11144.735923454735</v>
      </c>
      <c r="AD74" s="156"/>
      <c r="AE74" s="147">
        <f>AE30*$I$83/4</f>
        <v>-11438.494685583286</v>
      </c>
      <c r="AF74" s="156"/>
      <c r="AG74" s="147">
        <f>AG30*$I$83/4</f>
        <v>46552.265621938925</v>
      </c>
      <c r="AH74" s="155"/>
      <c r="AI74" s="147">
        <f>SUM(AA74,AC74,AE74,AG74)</f>
        <v>12161.795611195841</v>
      </c>
      <c r="AJ74" s="148">
        <f>(AA74+AC74)</f>
        <v>-22951.975325159798</v>
      </c>
      <c r="AK74" s="147">
        <f>(AE74+AG74)</f>
        <v>35113.770936355635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18246.900429939353</v>
      </c>
      <c r="AB75" s="158"/>
      <c r="AC75" s="149">
        <f>AA75+AC65-SUM(AC70,AC74)</f>
        <v>35789.997381628375</v>
      </c>
      <c r="AD75" s="158"/>
      <c r="AE75" s="149">
        <f>AC75+AE65-SUM(AE70,AE74)</f>
        <v>53709.453095445948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16277.336501741316</v>
      </c>
      <c r="AJ75" s="151">
        <f>AJ76-SUM(AJ70,AJ74)</f>
        <v>35789.997381628375</v>
      </c>
      <c r="AK75" s="149">
        <f>AJ75+AK76-SUM(AK70,AK74)</f>
        <v>16277.336501741316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53396.488000000012</v>
      </c>
      <c r="J76" s="51">
        <f t="shared" si="76"/>
        <v>53396.488000000012</v>
      </c>
      <c r="K76" s="40">
        <f>SUM(K70:K75)</f>
        <v>1.7617480805693599</v>
      </c>
      <c r="L76" s="22">
        <f>SUM(L70:L75)</f>
        <v>1.2310853878091521</v>
      </c>
      <c r="M76" s="24">
        <f>SUM(M70:M75)</f>
        <v>1.2045434650817664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12679.000000000004</v>
      </c>
      <c r="AB76" s="137"/>
      <c r="AC76" s="153">
        <f>AC65</f>
        <v>12637.700000000003</v>
      </c>
      <c r="AD76" s="137"/>
      <c r="AE76" s="153">
        <f>AE65</f>
        <v>12720.300000000003</v>
      </c>
      <c r="AF76" s="137"/>
      <c r="AG76" s="153">
        <f>AG65</f>
        <v>15359.488000000001</v>
      </c>
      <c r="AH76" s="137"/>
      <c r="AI76" s="153">
        <f>SUM(AA76,AC76,AE76,AG76)</f>
        <v>53396.488000000012</v>
      </c>
      <c r="AJ76" s="154">
        <f>SUM(AA76,AC76)</f>
        <v>25316.700000000004</v>
      </c>
      <c r="AK76" s="154">
        <f>SUM(AE76,AG76)</f>
        <v>28079.788000000004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76"/>
        <v>6701.196831592024</v>
      </c>
      <c r="K77" s="40"/>
      <c r="L77" s="22">
        <f>-(L131*G$37*F$9/F$7)/B$130</f>
        <v>-0.46056087254263334</v>
      </c>
      <c r="M77" s="24">
        <f>-J77/B$76</f>
        <v>-0.13431270895609609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18246.900429939353</v>
      </c>
      <c r="AD78" s="112"/>
      <c r="AE78" s="112">
        <f>AC75</f>
        <v>35789.997381628375</v>
      </c>
      <c r="AF78" s="112"/>
      <c r="AG78" s="112">
        <f>AE75</f>
        <v>53709.453095445948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6439.6610282342908</v>
      </c>
      <c r="AB79" s="112"/>
      <c r="AC79" s="112">
        <f>AA79-AA74+AC65-AC70</f>
        <v>24645.261458173642</v>
      </c>
      <c r="AD79" s="112"/>
      <c r="AE79" s="112">
        <f>AC79-AC74+AE65-AE70</f>
        <v>42270.958409862666</v>
      </c>
      <c r="AF79" s="112"/>
      <c r="AG79" s="112">
        <f>AE79-AE74+AG65-AG70</f>
        <v>62829.602123680233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0.3575757575757576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0.57212121212121214</v>
      </c>
      <c r="I93" s="22">
        <f t="shared" si="89"/>
        <v>0.10701314344262715</v>
      </c>
      <c r="J93" s="24">
        <f t="shared" si="90"/>
        <v>0.10701314344262715</v>
      </c>
      <c r="K93" s="22">
        <f t="shared" si="91"/>
        <v>0.18704627826306652</v>
      </c>
      <c r="L93" s="22">
        <f t="shared" si="92"/>
        <v>0.10701314344262715</v>
      </c>
      <c r="M93" s="225">
        <f t="shared" si="93"/>
        <v>0.10701314344262715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0.57212121212121214</v>
      </c>
      <c r="I94" s="22">
        <f t="shared" si="89"/>
        <v>-2.0194908926815781E-2</v>
      </c>
      <c r="J94" s="24">
        <f t="shared" si="90"/>
        <v>-2.0194908926815781E-2</v>
      </c>
      <c r="K94" s="22">
        <f t="shared" si="91"/>
        <v>3.5298304797930127E-2</v>
      </c>
      <c r="L94" s="22">
        <f t="shared" si="92"/>
        <v>2.0194908926815781E-2</v>
      </c>
      <c r="M94" s="225">
        <f t="shared" si="93"/>
        <v>-2.0194908926815781E-2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0.57212121212121214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0.92484848484848492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2.1765385106975014E-2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0.84848484848484851</v>
      </c>
      <c r="I99" s="22">
        <f t="shared" si="89"/>
        <v>6.8016828459296942E-3</v>
      </c>
      <c r="J99" s="24">
        <f t="shared" si="90"/>
        <v>6.8016828459296942E-3</v>
      </c>
      <c r="K99" s="22">
        <f t="shared" si="91"/>
        <v>5.3441793789447578E-2</v>
      </c>
      <c r="L99" s="22">
        <f t="shared" si="92"/>
        <v>4.5344552306197945E-2</v>
      </c>
      <c r="M99" s="225">
        <f t="shared" si="93"/>
        <v>6.8016828459296942E-3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0.84848484848484851</v>
      </c>
      <c r="I100" s="22">
        <f t="shared" si="89"/>
        <v>4.5344552306197947E-3</v>
      </c>
      <c r="J100" s="24">
        <f t="shared" si="90"/>
        <v>4.5344552306197947E-3</v>
      </c>
      <c r="K100" s="22">
        <f t="shared" si="91"/>
        <v>2.6720896894723788E-3</v>
      </c>
      <c r="L100" s="22">
        <f t="shared" si="92"/>
        <v>2.2672276153098973E-3</v>
      </c>
      <c r="M100" s="225">
        <f t="shared" si="93"/>
        <v>4.5344552306197947E-3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0.84848484848484851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1.1426827181161883E-2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1.0429247030425529E-2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0.84848484848484851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6.3482373228677122E-3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0.84848484848484851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0.67272727272727284</v>
      </c>
      <c r="I109" s="22">
        <f t="shared" si="89"/>
        <v>0.41416418517843895</v>
      </c>
      <c r="J109" s="24">
        <f t="shared" si="90"/>
        <v>0.41416418517843895</v>
      </c>
      <c r="K109" s="22">
        <f t="shared" si="91"/>
        <v>0.61564946445443613</v>
      </c>
      <c r="L109" s="22">
        <f t="shared" si="92"/>
        <v>0.41416418517843895</v>
      </c>
      <c r="M109" s="225">
        <f t="shared" si="93"/>
        <v>0.41416418517843895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0.67272727272727284</v>
      </c>
      <c r="I111" s="22">
        <f t="shared" si="89"/>
        <v>0.12942630786826217</v>
      </c>
      <c r="J111" s="24">
        <f t="shared" si="90"/>
        <v>0.12942630786826217</v>
      </c>
      <c r="K111" s="22">
        <f t="shared" si="91"/>
        <v>0.19239045764201129</v>
      </c>
      <c r="L111" s="22">
        <f t="shared" si="92"/>
        <v>0.12942630786826217</v>
      </c>
      <c r="M111" s="225">
        <f t="shared" si="93"/>
        <v>0.12942630786826217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0.57212121212121214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0.7151515151515152</v>
      </c>
      <c r="I115" s="22">
        <f t="shared" si="89"/>
        <v>1.0823615079625719</v>
      </c>
      <c r="J115" s="24">
        <f t="shared" si="90"/>
        <v>1.0823615079625719</v>
      </c>
      <c r="K115" s="22">
        <f t="shared" si="91"/>
        <v>1.5134716001171555</v>
      </c>
      <c r="L115" s="22">
        <f t="shared" si="92"/>
        <v>1.0823615079625719</v>
      </c>
      <c r="M115" s="225">
        <f t="shared" si="93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1.7294570307737653</v>
      </c>
      <c r="J119" s="24">
        <f>SUM(J91:J118)</f>
        <v>1.7294570307737653</v>
      </c>
      <c r="K119" s="22">
        <f>SUM(K91:K118)</f>
        <v>2.6663446966400137</v>
      </c>
      <c r="L119" s="22">
        <f>SUM(L91:L118)</f>
        <v>1.8560921871137852</v>
      </c>
      <c r="M119" s="57">
        <f t="shared" si="81"/>
        <v>1.7294570307737653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4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94"/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0.92111408116996618</v>
      </c>
      <c r="J128" s="226">
        <f>(J30)</f>
        <v>0.39390798373511338</v>
      </c>
      <c r="K128" s="29">
        <f>(B128)</f>
        <v>0.71440989937733512</v>
      </c>
      <c r="L128" s="29">
        <f>IF(L124=L119,0,(L119-L124)/(B119-B124)*K128)</f>
        <v>0.43679884125195861</v>
      </c>
      <c r="M128" s="238">
        <f t="shared" si="94"/>
        <v>0.39390798373511338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1.7294570307737653</v>
      </c>
      <c r="J130" s="226">
        <f>(J119)</f>
        <v>1.7294570307737653</v>
      </c>
      <c r="K130" s="29">
        <f>(B130)</f>
        <v>2.6663446966400137</v>
      </c>
      <c r="L130" s="29">
        <f>(L119)</f>
        <v>1.8560921871137852</v>
      </c>
      <c r="M130" s="238">
        <f t="shared" si="94"/>
        <v>1.7294570307737653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0.21704483588875179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1.79359800747198E-2</v>
      </c>
      <c r="J6" s="24">
        <f t="shared" ref="J6:J13" si="3">IF(I$32&lt;=1+I$131,I6,B6*H6+J$33*(I6-B6*H6))</f>
        <v>2.1814753759943413E-2</v>
      </c>
      <c r="K6" s="22">
        <f t="shared" ref="K6:K31" si="4">B6</f>
        <v>5.2556592777085923E-2</v>
      </c>
      <c r="L6" s="22">
        <f t="shared" ref="L6:L29" si="5">IF(K6="","",K6*H6)</f>
        <v>2.6278296388542961E-2</v>
      </c>
      <c r="M6" s="222">
        <f t="shared" ref="M6:M31" si="6">J6</f>
        <v>2.1814753759943413E-2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8.7259015039773652E-2</v>
      </c>
      <c r="Z6" s="156">
        <f>Poor!Z6</f>
        <v>0.17</v>
      </c>
      <c r="AA6" s="121">
        <f>$M6*Z6*4</f>
        <v>1.4834032556761521E-2</v>
      </c>
      <c r="AB6" s="156">
        <f>Poor!AB6</f>
        <v>0.17</v>
      </c>
      <c r="AC6" s="121">
        <f t="shared" ref="AC6:AC29" si="7">$M6*AB6*4</f>
        <v>1.4834032556761521E-2</v>
      </c>
      <c r="AD6" s="156">
        <f>Poor!AD6</f>
        <v>0.33</v>
      </c>
      <c r="AE6" s="121">
        <f t="shared" ref="AE6:AE29" si="8">$M6*AD6*4</f>
        <v>2.8795474963125307E-2</v>
      </c>
      <c r="AF6" s="122">
        <f>1-SUM(Z6,AB6,AD6)</f>
        <v>0.32999999999999996</v>
      </c>
      <c r="AG6" s="121">
        <f>$M6*AF6*4</f>
        <v>2.8795474963125303E-2</v>
      </c>
      <c r="AH6" s="123">
        <f>SUM(Z6,AB6,AD6,AF6)</f>
        <v>1</v>
      </c>
      <c r="AI6" s="183">
        <f>SUM(AA6,AC6,AE6,AG6)/4</f>
        <v>2.1814753759943413E-2</v>
      </c>
      <c r="AJ6" s="120">
        <f>(AA6+AC6)/2</f>
        <v>1.4834032556761521E-2</v>
      </c>
      <c r="AK6" s="119">
        <f>(AE6+AG6)/2</f>
        <v>2.8795474963125303E-2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2.093728206724782E-2</v>
      </c>
      <c r="J7" s="24">
        <f t="shared" si="3"/>
        <v>2.093728206724782E-2</v>
      </c>
      <c r="K7" s="22">
        <f t="shared" si="4"/>
        <v>4.187456413449564E-2</v>
      </c>
      <c r="L7" s="22">
        <f t="shared" si="5"/>
        <v>2.093728206724782E-2</v>
      </c>
      <c r="M7" s="222">
        <f t="shared" si="6"/>
        <v>2.093728206724782E-2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6487.395628282934</v>
      </c>
      <c r="T7" s="220">
        <f>IF($B$81=0,0,(SUMIF($N$6:$N$28,$U7,M$6:M$28)+SUMIF($N$91:$N$118,$U7,M$91:M$118))*$I$83*Poor!$B$81/$B$81)</f>
        <v>7108.708312548004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8.374912826899128E-2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8.374912826899128E-2</v>
      </c>
      <c r="AH7" s="123">
        <f t="shared" ref="AH7:AH30" si="12">SUM(Z7,AB7,AD7,AF7)</f>
        <v>1</v>
      </c>
      <c r="AI7" s="183">
        <f t="shared" ref="AI7:AI30" si="13">SUM(AA7,AC7,AE7,AG7)/4</f>
        <v>2.093728206724782E-2</v>
      </c>
      <c r="AJ7" s="120">
        <f t="shared" ref="AJ7:AJ31" si="14">(AA7+AC7)/2</f>
        <v>0</v>
      </c>
      <c r="AK7" s="119">
        <f t="shared" ref="AK7:AK31" si="15">(AE7+AG7)/2</f>
        <v>4.187456413449564E-2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22708.000000000004</v>
      </c>
      <c r="T8" s="220">
        <f>IF($B$81=0,0,(SUMIF($N$6:$N$28,$U8,M$6:M$28)+SUMIF($N$91:$N$118,$U8,M$91:M$118))*$I$83*Poor!$B$81/$B$81)</f>
        <v>11724.420339206097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0.10830764095890411</v>
      </c>
      <c r="J9" s="24">
        <f t="shared" si="3"/>
        <v>9.6317684833650774E-2</v>
      </c>
      <c r="K9" s="22">
        <f t="shared" si="4"/>
        <v>7.5706520547945202E-2</v>
      </c>
      <c r="L9" s="22">
        <f t="shared" si="5"/>
        <v>8.2520107397260276E-2</v>
      </c>
      <c r="M9" s="222">
        <f t="shared" si="6"/>
        <v>9.6317684833650774E-2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1457.7673937927914</v>
      </c>
      <c r="T9" s="220">
        <f>IF($B$81=0,0,(SUMIF($N$6:$N$28,$U9,M$6:M$28)+SUMIF($N$91:$N$118,$U9,M$91:M$118))*$I$83*Poor!$B$81/$B$81)</f>
        <v>1319.9567999679357</v>
      </c>
      <c r="U9" s="221">
        <v>3</v>
      </c>
      <c r="V9" s="56"/>
      <c r="W9" s="115"/>
      <c r="X9" s="118">
        <f>Poor!X9</f>
        <v>1</v>
      </c>
      <c r="Y9" s="183">
        <f t="shared" si="9"/>
        <v>0.3852707393346031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0.3852707393346031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9.6317684833650774E-2</v>
      </c>
      <c r="AJ9" s="120">
        <f t="shared" si="14"/>
        <v>0.19263536966730155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1.3992547291575687E-4</v>
      </c>
      <c r="K10" s="22">
        <f t="shared" si="4"/>
        <v>0</v>
      </c>
      <c r="L10" s="22">
        <f t="shared" si="5"/>
        <v>0</v>
      </c>
      <c r="M10" s="222">
        <f t="shared" si="6"/>
        <v>1.3992547291575687E-4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3245</v>
      </c>
      <c r="T10" s="220">
        <f>IF($B$81=0,0,(SUMIF($N$6:$N$28,$U10,M$6:M$28)+SUMIF($N$91:$N$118,$U10,M$91:M$118))*$I$83*Poor!$B$81/$B$81)</f>
        <v>3876.357060031411</v>
      </c>
      <c r="U10" s="221">
        <v>4</v>
      </c>
      <c r="V10" s="56"/>
      <c r="W10" s="115"/>
      <c r="X10" s="118">
        <f>Poor!X10</f>
        <v>1</v>
      </c>
      <c r="Y10" s="183">
        <f t="shared" si="9"/>
        <v>5.597018916630275E-4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5.597018916630275E-4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1.3992547291575687E-4</v>
      </c>
      <c r="AJ10" s="120">
        <f t="shared" si="14"/>
        <v>2.7985094583151375E-4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-5.8191332784730151E-5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-5.8191332784730151E-5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14013.679999999998</v>
      </c>
      <c r="T11" s="220">
        <f>IF($B$81=0,0,(SUMIF($N$6:$N$28,$U11,M$6:M$28)+SUMIF($N$91:$N$118,$U11,M$91:M$118))*$I$83*Poor!$B$81/$B$81)</f>
        <v>11750.896296847424</v>
      </c>
      <c r="U11" s="221">
        <v>5</v>
      </c>
      <c r="V11" s="56"/>
      <c r="W11" s="115"/>
      <c r="X11" s="118">
        <f>Poor!X11</f>
        <v>1</v>
      </c>
      <c r="Y11" s="183">
        <f t="shared" si="9"/>
        <v>-2.327653311389206E-4</v>
      </c>
      <c r="Z11" s="125">
        <f>IF($Y11=0,0,AA11/$Y11)</f>
        <v>1.0991230791187365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-2.5583774747350271E-4</v>
      </c>
      <c r="AB11" s="125">
        <f>IF($Y11=0,0,AC11/$Y11)</f>
        <v>-9.9123079118736426E-2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2.307241633458211E-5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-5.8191332784730151E-5</v>
      </c>
      <c r="AJ11" s="120">
        <f t="shared" si="14"/>
        <v>-1.163826655694603E-4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2.5404425133632196E-4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2.5404425133632196E-4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2142.1689639188698</v>
      </c>
      <c r="S12" s="220">
        <f>IF($B$81=0,0,(SUMIF($N$6:$N$28,$U12,L$6:L$28)+SUMIF($N$91:$N$118,$U12,L$91:L$118))*$I$83*Poor!$B$81/$B$81)</f>
        <v>2337.4170297549963</v>
      </c>
      <c r="T12" s="220">
        <f>IF($B$81=0,0,(SUMIF($N$6:$N$28,$U12,M$6:M$28)+SUMIF($N$91:$N$118,$U12,M$91:M$118))*$I$83*Poor!$B$81/$B$81)</f>
        <v>2337.4170297549963</v>
      </c>
      <c r="U12" s="221">
        <v>6</v>
      </c>
      <c r="V12" s="56"/>
      <c r="W12" s="117"/>
      <c r="X12" s="118"/>
      <c r="Y12" s="183">
        <f t="shared" si="9"/>
        <v>1.0161770053452878E-3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6.8083859358134295E-4</v>
      </c>
      <c r="AF12" s="122">
        <f>1-SUM(Z12,AB12,AD12)</f>
        <v>0.32999999999999996</v>
      </c>
      <c r="AG12" s="121">
        <f>$M12*AF12*4</f>
        <v>3.3533841176394496E-4</v>
      </c>
      <c r="AH12" s="123">
        <f t="shared" si="12"/>
        <v>1</v>
      </c>
      <c r="AI12" s="183">
        <f t="shared" si="13"/>
        <v>2.5404425133632196E-4</v>
      </c>
      <c r="AJ12" s="120">
        <f t="shared" si="14"/>
        <v>0</v>
      </c>
      <c r="AK12" s="119">
        <f t="shared" si="15"/>
        <v>5.0808850267264392E-4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1.0453585291792054E-2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1.0453585291792054E-2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46466.167947535898</v>
      </c>
      <c r="S13" s="220">
        <f>IF($B$81=0,0,(SUMIF($N$6:$N$28,$U13,L$6:L$28)+SUMIF($N$91:$N$118,$U13,L$91:L$118))*$I$83*Poor!$B$81/$B$81)</f>
        <v>34825.328465395316</v>
      </c>
      <c r="T13" s="220">
        <f>IF($B$81=0,0,(SUMIF($N$6:$N$28,$U13,M$6:M$28)+SUMIF($N$91:$N$118,$U13,M$91:M$118))*$I$83*Poor!$B$81/$B$81)</f>
        <v>34825.328465395316</v>
      </c>
      <c r="U13" s="221">
        <v>7</v>
      </c>
      <c r="V13" s="56"/>
      <c r="W13" s="110"/>
      <c r="X13" s="118"/>
      <c r="Y13" s="183">
        <f t="shared" si="9"/>
        <v>4.1814341167168215E-2</v>
      </c>
      <c r="Z13" s="156">
        <f>Poor!Z13</f>
        <v>1</v>
      </c>
      <c r="AA13" s="121">
        <f>$M13*Z13*4</f>
        <v>4.1814341167168215E-2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1.0453585291792054E-2</v>
      </c>
      <c r="AJ13" s="120">
        <f t="shared" si="14"/>
        <v>2.0907170583584107E-2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30848.328050842993</v>
      </c>
      <c r="S14" s="220">
        <f>IF($B$81=0,0,(SUMIF($N$6:$N$28,$U14,L$6:L$28)+SUMIF($N$91:$N$118,$U14,L$91:L$118))*$I$83*Poor!$B$81/$B$81)</f>
        <v>16320</v>
      </c>
      <c r="T14" s="220">
        <f>IF($B$81=0,0,(SUMIF($N$6:$N$28,$U14,M$6:M$28)+SUMIF($N$91:$N$118,$U14,M$91:M$118))*$I$83*Poor!$B$81/$B$81)</f>
        <v>18066.397833849598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4.3861201948295014E-2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4.3861201948295014E-2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1512.172943668774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0.17544480779318006</v>
      </c>
      <c r="Z15" s="156">
        <f>Poor!Z15</f>
        <v>0.25</v>
      </c>
      <c r="AA15" s="121">
        <f t="shared" si="16"/>
        <v>4.3861201948295014E-2</v>
      </c>
      <c r="AB15" s="156">
        <f>Poor!AB15</f>
        <v>0.25</v>
      </c>
      <c r="AC15" s="121">
        <f t="shared" si="7"/>
        <v>4.3861201948295014E-2</v>
      </c>
      <c r="AD15" s="156">
        <f>Poor!AD15</f>
        <v>0.25</v>
      </c>
      <c r="AE15" s="121">
        <f t="shared" si="8"/>
        <v>4.3861201948295014E-2</v>
      </c>
      <c r="AF15" s="122">
        <f t="shared" si="10"/>
        <v>0.25</v>
      </c>
      <c r="AG15" s="121">
        <f t="shared" si="11"/>
        <v>4.3861201948295014E-2</v>
      </c>
      <c r="AH15" s="123">
        <f t="shared" si="12"/>
        <v>1</v>
      </c>
      <c r="AI15" s="183">
        <f t="shared" si="13"/>
        <v>4.3861201948295014E-2</v>
      </c>
      <c r="AJ15" s="120">
        <f t="shared" si="14"/>
        <v>4.3861201948295014E-2</v>
      </c>
      <c r="AK15" s="119">
        <f t="shared" si="15"/>
        <v>4.3861201948295014E-2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3.8912358949940206E-3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3.8912358949940206E-3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12702.252726817702</v>
      </c>
      <c r="S16" s="220">
        <f>IF($B$81=0,0,(SUMIF($N$6:$N$28,$U16,L$6:L$28)+SUMIF($N$91:$N$118,$U16,L$91:L$118))*$I$83*Poor!$B$81/$B$81)</f>
        <v>7929.6</v>
      </c>
      <c r="T16" s="220">
        <f>IF($B$81=0,0,(SUMIF($N$6:$N$28,$U16,M$6:M$28)+SUMIF($N$91:$N$118,$U16,M$91:M$118))*$I$83*Poor!$B$81/$B$81)</f>
        <v>7929.6</v>
      </c>
      <c r="U16" s="221">
        <v>10</v>
      </c>
      <c r="V16" s="56"/>
      <c r="W16" s="110"/>
      <c r="X16" s="118"/>
      <c r="Y16" s="183">
        <f t="shared" si="9"/>
        <v>1.5564943579976082E-2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1.5564943579976082E-2</v>
      </c>
      <c r="AH16" s="123">
        <f t="shared" si="12"/>
        <v>1</v>
      </c>
      <c r="AI16" s="183">
        <f t="shared" si="13"/>
        <v>3.8912358949940206E-3</v>
      </c>
      <c r="AJ16" s="120">
        <f t="shared" si="14"/>
        <v>0</v>
      </c>
      <c r="AK16" s="119">
        <f t="shared" si="15"/>
        <v>7.7824717899880411E-3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12883.713480057955</v>
      </c>
      <c r="S17" s="220">
        <f>IF($B$81=0,0,(SUMIF($N$6:$N$28,$U17,L$6:L$28)+SUMIF($N$91:$N$118,$U17,L$91:L$118))*$I$83*Poor!$B$81/$B$81)</f>
        <v>10053.599999999999</v>
      </c>
      <c r="T17" s="220">
        <f>IF($B$81=0,0,(SUMIF($N$6:$N$28,$U17,M$6:M$28)+SUMIF($N$91:$N$118,$U17,M$91:M$118))*$I$83*Poor!$B$81/$B$81)</f>
        <v>10053.599999999999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4.7447380594885859E-4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4.7447380594885859E-4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4.5015703804651613E-2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4.5015703804651613E-2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1.5607140586077683E-3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1.5607140586077683E-3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1</v>
      </c>
      <c r="F21" s="22"/>
      <c r="H21" s="24">
        <f t="shared" si="19"/>
        <v>1</v>
      </c>
      <c r="I21" s="22">
        <f t="shared" si="20"/>
        <v>7.5706520547945202E-2</v>
      </c>
      <c r="J21" s="24">
        <f t="shared" si="17"/>
        <v>7.5706520547945202E-2</v>
      </c>
      <c r="K21" s="22">
        <f t="shared" si="21"/>
        <v>7.5706520547945202E-2</v>
      </c>
      <c r="L21" s="22">
        <f t="shared" si="22"/>
        <v>7.5706520547945202E-2</v>
      </c>
      <c r="M21" s="223">
        <f t="shared" si="23"/>
        <v>7.5706520547945202E-2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1</v>
      </c>
      <c r="F22" s="22"/>
      <c r="H22" s="24">
        <f t="shared" si="19"/>
        <v>1</v>
      </c>
      <c r="I22" s="22">
        <f t="shared" si="20"/>
        <v>7.0974863013698625E-2</v>
      </c>
      <c r="J22" s="24">
        <f t="shared" si="17"/>
        <v>7.0974863013698625E-2</v>
      </c>
      <c r="K22" s="22">
        <f t="shared" si="21"/>
        <v>7.0974863013698625E-2</v>
      </c>
      <c r="L22" s="22">
        <f t="shared" si="22"/>
        <v>7.0974863013698625E-2</v>
      </c>
      <c r="M22" s="223">
        <f t="shared" si="23"/>
        <v>7.0974863013698625E-2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124163.34948739989</v>
      </c>
      <c r="T23" s="179">
        <f>SUM(T7:T22)</f>
        <v>113778.24310777462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1.418903898725863E-2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1.418903898725863E-2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5.675615594903452E-2</v>
      </c>
      <c r="Z27" s="156">
        <f>Poor!Z27</f>
        <v>0.25</v>
      </c>
      <c r="AA27" s="121">
        <f t="shared" si="16"/>
        <v>1.418903898725863E-2</v>
      </c>
      <c r="AB27" s="156">
        <f>Poor!AB27</f>
        <v>0.25</v>
      </c>
      <c r="AC27" s="121">
        <f t="shared" si="7"/>
        <v>1.418903898725863E-2</v>
      </c>
      <c r="AD27" s="156">
        <f>Poor!AD27</f>
        <v>0.25</v>
      </c>
      <c r="AE27" s="121">
        <f t="shared" si="8"/>
        <v>1.418903898725863E-2</v>
      </c>
      <c r="AF27" s="122">
        <f t="shared" si="10"/>
        <v>0.25</v>
      </c>
      <c r="AG27" s="121">
        <f t="shared" si="11"/>
        <v>1.418903898725863E-2</v>
      </c>
      <c r="AH27" s="123">
        <f t="shared" si="12"/>
        <v>1</v>
      </c>
      <c r="AI27" s="183">
        <f t="shared" si="13"/>
        <v>1.418903898725863E-2</v>
      </c>
      <c r="AJ27" s="120">
        <f t="shared" si="14"/>
        <v>1.418903898725863E-2</v>
      </c>
      <c r="AK27" s="119">
        <f t="shared" si="15"/>
        <v>1.418903898725863E-2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0.21786717916189327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0.21786717916189327</v>
      </c>
      <c r="N29" s="227"/>
      <c r="P29" s="22"/>
      <c r="V29" s="56"/>
      <c r="W29" s="110"/>
      <c r="X29" s="118"/>
      <c r="Y29" s="183">
        <f t="shared" si="9"/>
        <v>0.87146871664757308</v>
      </c>
      <c r="Z29" s="156">
        <f>Poor!Z29</f>
        <v>0.25</v>
      </c>
      <c r="AA29" s="121">
        <f t="shared" si="16"/>
        <v>0.21786717916189327</v>
      </c>
      <c r="AB29" s="156">
        <f>Poor!AB29</f>
        <v>0.25</v>
      </c>
      <c r="AC29" s="121">
        <f t="shared" si="7"/>
        <v>0.21786717916189327</v>
      </c>
      <c r="AD29" s="156">
        <f>Poor!AD29</f>
        <v>0.25</v>
      </c>
      <c r="AE29" s="121">
        <f t="shared" si="8"/>
        <v>0.21786717916189327</v>
      </c>
      <c r="AF29" s="122">
        <f t="shared" si="10"/>
        <v>0.25</v>
      </c>
      <c r="AG29" s="121">
        <f t="shared" si="11"/>
        <v>0.21786717916189327</v>
      </c>
      <c r="AH29" s="123">
        <f t="shared" si="12"/>
        <v>1</v>
      </c>
      <c r="AI29" s="183">
        <f t="shared" si="13"/>
        <v>0.21786717916189327</v>
      </c>
      <c r="AJ29" s="120">
        <f t="shared" si="14"/>
        <v>0.21786717916189327</v>
      </c>
      <c r="AK29" s="119">
        <f t="shared" si="15"/>
        <v>0.21786717916189327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2.0321875005410948</v>
      </c>
      <c r="J30" s="229">
        <f>IF(I$32&lt;=1,I30,1-SUM(J6:J29))</f>
        <v>0.22921903205165328</v>
      </c>
      <c r="K30" s="22">
        <f t="shared" si="4"/>
        <v>0.6807752441843089</v>
      </c>
      <c r="L30" s="22">
        <f>IF(L124=L119,0,IF(K30="",0,(L119-L124)/(B119-B124)*K30))</f>
        <v>0.39996559446727392</v>
      </c>
      <c r="M30" s="175">
        <f t="shared" si="6"/>
        <v>0.22921903205165328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0.91687612820661313</v>
      </c>
      <c r="Z30" s="122">
        <f>IF($Y30=0,0,AA30/($Y$30))</f>
        <v>5.3964378389540414E-2</v>
      </c>
      <c r="AA30" s="187">
        <f>IF(AA79*4/$I$84+SUM(AA6:AA29)&lt;1,AA79*4/$I$84,1-SUM(AA6:AA29))</f>
        <v>4.9478650318878437E-2</v>
      </c>
      <c r="AB30" s="122">
        <f>IF($Y30=0,0,AC30/($Y$30))</f>
        <v>0.64368330434800525</v>
      </c>
      <c r="AC30" s="187">
        <f>IF(AC79*4/$I$84+SUM(AC6:AC29)&lt;1,AC79*4/$I$84,1-SUM(AC6:AC29))</f>
        <v>0.59017785588183802</v>
      </c>
      <c r="AD30" s="122">
        <f>IF($Y30=0,0,AE30/($Y$30))</f>
        <v>0.62773872019550314</v>
      </c>
      <c r="AE30" s="187">
        <f>IF(AE79*4/$I$84+SUM(AE6:AE29)&lt;1,AE79*4/$I$84,1-SUM(AE6:AE29))</f>
        <v>0.57555864729822737</v>
      </c>
      <c r="AF30" s="122">
        <f>IF($Y30=0,0,AG30/($Y$30))</f>
        <v>0.51979767055695481</v>
      </c>
      <c r="AG30" s="187">
        <f>IF(AG79*4/$I$84+SUM(AG6:AG29)&lt;1,AG79*4/$I$84,1-SUM(AG6:AG29))</f>
        <v>0.47659007563107736</v>
      </c>
      <c r="AH30" s="123">
        <f t="shared" si="12"/>
        <v>1.8451840734900036</v>
      </c>
      <c r="AI30" s="183">
        <f t="shared" si="13"/>
        <v>0.4229513072825053</v>
      </c>
      <c r="AJ30" s="120">
        <f t="shared" si="14"/>
        <v>0.31982825310035823</v>
      </c>
      <c r="AK30" s="119">
        <f t="shared" si="15"/>
        <v>0.52607436146465236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-0.16362443890302081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2.8091575222438698</v>
      </c>
      <c r="J32" s="17"/>
      <c r="L32" s="22">
        <f>SUM(L6:L30)</f>
        <v>1.1636244389030208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3.2250708990765919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0.53504835595882272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3540</v>
      </c>
      <c r="J37" s="38">
        <f>J91*I$83</f>
        <v>2991.357060031411</v>
      </c>
      <c r="K37" s="40">
        <f>(B37/B$65)</f>
        <v>3.864547606395826E-2</v>
      </c>
      <c r="L37" s="22">
        <f t="shared" ref="L37" si="28">(K37*H37)</f>
        <v>2.2800830877735372E-2</v>
      </c>
      <c r="M37" s="24">
        <f>J37/B$65</f>
        <v>2.8900604415549112E-2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0.5795559208070401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1733.6586953891449</v>
      </c>
      <c r="AD37" s="122">
        <f>IF($J37=0,0,AE37/($J37))</f>
        <v>0.42044407919295984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1257.6983646422661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2991.357060031411</v>
      </c>
      <c r="AJ37" s="148">
        <f>(AA37+AC37)</f>
        <v>1733.6586953891449</v>
      </c>
      <c r="AK37" s="147">
        <f>(AE37+AG37)</f>
        <v>1257.6983646422661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1.4492053523984348E-2</v>
      </c>
      <c r="L38" s="22">
        <f t="shared" ref="L38:L64" si="34">(K38*H38)</f>
        <v>8.5503115791507652E-3</v>
      </c>
      <c r="M38" s="24">
        <f t="shared" ref="M38:M64" si="35">J38/B$65</f>
        <v>8.5503115791507652E-3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0.5795559208070401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512.90698991423051</v>
      </c>
      <c r="AD38" s="122">
        <f>IF($J38=0,0,AE38/($J38))</f>
        <v>0.4204440791929599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372.09301008576949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885</v>
      </c>
      <c r="AJ38" s="148">
        <f t="shared" ref="AJ38:AJ64" si="38">(AA38+AC38)</f>
        <v>512.90698991423051</v>
      </c>
      <c r="AK38" s="147">
        <f t="shared" ref="AK38:AK64" si="39">(AE38+AG38)</f>
        <v>372.09301008576949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6608</v>
      </c>
      <c r="J39" s="38">
        <f t="shared" si="32"/>
        <v>6607.9999999999991</v>
      </c>
      <c r="K39" s="40">
        <f t="shared" si="33"/>
        <v>6.7629583111926961E-2</v>
      </c>
      <c r="L39" s="22">
        <f t="shared" si="34"/>
        <v>6.3842326457659054E-2</v>
      </c>
      <c r="M39" s="24">
        <f t="shared" si="35"/>
        <v>6.384232645765904E-2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6607.9999999999991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6607.9999999999991</v>
      </c>
      <c r="AJ39" s="148">
        <f t="shared" si="38"/>
        <v>6607.9999999999991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2114.56</v>
      </c>
      <c r="J40" s="38">
        <f t="shared" si="32"/>
        <v>4080.8962968474234</v>
      </c>
      <c r="K40" s="40">
        <f t="shared" si="33"/>
        <v>6.4924399787449877E-2</v>
      </c>
      <c r="L40" s="22">
        <f t="shared" si="34"/>
        <v>6.1288633399352678E-2</v>
      </c>
      <c r="M40" s="24">
        <f t="shared" si="35"/>
        <v>3.9427045039828253E-2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4080.8962968474234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4080.8962968474234</v>
      </c>
      <c r="AJ40" s="148">
        <f t="shared" si="38"/>
        <v>4080.8962968474234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566.4</v>
      </c>
      <c r="J41" s="38">
        <f t="shared" si="32"/>
        <v>566.4</v>
      </c>
      <c r="K41" s="40">
        <f t="shared" si="33"/>
        <v>5.7968214095937397E-3</v>
      </c>
      <c r="L41" s="22">
        <f t="shared" si="34"/>
        <v>5.4721994106564902E-3</v>
      </c>
      <c r="M41" s="24">
        <f t="shared" si="35"/>
        <v>5.4721994106564902E-3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1.0991230791187365</v>
      </c>
      <c r="AA41" s="147">
        <f t="shared" si="40"/>
        <v>622.54331201285231</v>
      </c>
      <c r="AB41" s="122">
        <f>AB11</f>
        <v>-9.9123079118736426E-2</v>
      </c>
      <c r="AC41" s="147">
        <f t="shared" si="41"/>
        <v>-56.143312012852313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566.4</v>
      </c>
      <c r="AJ41" s="148">
        <f t="shared" si="38"/>
        <v>566.4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5321.3715660512744</v>
      </c>
      <c r="K43" s="40">
        <f t="shared" si="33"/>
        <v>7.2460267619921748E-2</v>
      </c>
      <c r="L43" s="22">
        <f t="shared" si="34"/>
        <v>0.11057436838800058</v>
      </c>
      <c r="M43" s="24">
        <f t="shared" si="35"/>
        <v>5.1411734370815657E-2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1330.3428915128186</v>
      </c>
      <c r="AB43" s="156">
        <f>Poor!AB43</f>
        <v>0.25</v>
      </c>
      <c r="AC43" s="147">
        <f t="shared" si="41"/>
        <v>1330.3428915128186</v>
      </c>
      <c r="AD43" s="156">
        <f>Poor!AD43</f>
        <v>0.25</v>
      </c>
      <c r="AE43" s="147">
        <f t="shared" si="42"/>
        <v>1330.3428915128186</v>
      </c>
      <c r="AF43" s="122">
        <f t="shared" si="29"/>
        <v>0.25</v>
      </c>
      <c r="AG43" s="147">
        <f t="shared" si="36"/>
        <v>1330.3428915128186</v>
      </c>
      <c r="AH43" s="123">
        <f t="shared" si="37"/>
        <v>1</v>
      </c>
      <c r="AI43" s="112">
        <f t="shared" si="37"/>
        <v>5321.3715660512744</v>
      </c>
      <c r="AJ43" s="148">
        <f t="shared" si="38"/>
        <v>2660.6857830256372</v>
      </c>
      <c r="AK43" s="147">
        <f t="shared" si="39"/>
        <v>2660.6857830256372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195.27969049729444</v>
      </c>
      <c r="K44" s="40">
        <f t="shared" si="33"/>
        <v>2.8984107047968699E-3</v>
      </c>
      <c r="L44" s="22">
        <f t="shared" si="34"/>
        <v>4.0577749867156173E-3</v>
      </c>
      <c r="M44" s="24">
        <f t="shared" si="35"/>
        <v>1.8866691512225925E-3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48.81992262432361</v>
      </c>
      <c r="AB44" s="156">
        <f>Poor!AB44</f>
        <v>0.25</v>
      </c>
      <c r="AC44" s="147">
        <f t="shared" si="41"/>
        <v>48.81992262432361</v>
      </c>
      <c r="AD44" s="156">
        <f>Poor!AD44</f>
        <v>0.25</v>
      </c>
      <c r="AE44" s="147">
        <f t="shared" si="42"/>
        <v>48.81992262432361</v>
      </c>
      <c r="AF44" s="122">
        <f t="shared" si="29"/>
        <v>0.25</v>
      </c>
      <c r="AG44" s="147">
        <f t="shared" si="36"/>
        <v>48.81992262432361</v>
      </c>
      <c r="AH44" s="123">
        <f t="shared" si="37"/>
        <v>1</v>
      </c>
      <c r="AI44" s="112">
        <f t="shared" si="37"/>
        <v>195.27969049729444</v>
      </c>
      <c r="AJ44" s="148">
        <f t="shared" si="38"/>
        <v>97.639845248647219</v>
      </c>
      <c r="AK44" s="147">
        <f t="shared" si="39"/>
        <v>97.639845248647219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982.8</v>
      </c>
      <c r="J45" s="38">
        <f t="shared" si="32"/>
        <v>1033.5727195292966</v>
      </c>
      <c r="K45" s="40">
        <f t="shared" si="33"/>
        <v>7.5358678324718613E-3</v>
      </c>
      <c r="L45" s="22">
        <f t="shared" si="34"/>
        <v>1.0550214965460606E-2</v>
      </c>
      <c r="M45" s="24">
        <f t="shared" si="35"/>
        <v>9.9857274482324197E-3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258.39317988232415</v>
      </c>
      <c r="AB45" s="156">
        <f>Poor!AB45</f>
        <v>0.25</v>
      </c>
      <c r="AC45" s="147">
        <f t="shared" si="41"/>
        <v>258.39317988232415</v>
      </c>
      <c r="AD45" s="156">
        <f>Poor!AD45</f>
        <v>0.25</v>
      </c>
      <c r="AE45" s="147">
        <f t="shared" si="42"/>
        <v>258.39317988232415</v>
      </c>
      <c r="AF45" s="122">
        <f t="shared" si="29"/>
        <v>0.25</v>
      </c>
      <c r="AG45" s="147">
        <f t="shared" si="36"/>
        <v>258.39317988232415</v>
      </c>
      <c r="AH45" s="123">
        <f t="shared" si="37"/>
        <v>1</v>
      </c>
      <c r="AI45" s="112">
        <f t="shared" si="37"/>
        <v>1033.5727195292966</v>
      </c>
      <c r="AJ45" s="148">
        <f t="shared" si="38"/>
        <v>516.7863597646483</v>
      </c>
      <c r="AK45" s="147">
        <f t="shared" si="39"/>
        <v>516.7863597646483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630</v>
      </c>
      <c r="J46" s="38">
        <f t="shared" si="32"/>
        <v>532.36015475135275</v>
      </c>
      <c r="K46" s="40">
        <f t="shared" si="33"/>
        <v>2.8984107047968699E-3</v>
      </c>
      <c r="L46" s="22">
        <f t="shared" si="34"/>
        <v>4.0577749867156173E-3</v>
      </c>
      <c r="M46" s="24">
        <f t="shared" si="35"/>
        <v>5.1433279044621298E-3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133.09003868783819</v>
      </c>
      <c r="AB46" s="156">
        <f>Poor!AB46</f>
        <v>0.25</v>
      </c>
      <c r="AC46" s="147">
        <f t="shared" si="41"/>
        <v>133.09003868783819</v>
      </c>
      <c r="AD46" s="156">
        <f>Poor!AD46</f>
        <v>0.25</v>
      </c>
      <c r="AE46" s="147">
        <f t="shared" si="42"/>
        <v>133.09003868783819</v>
      </c>
      <c r="AF46" s="122">
        <f t="shared" si="29"/>
        <v>0.25</v>
      </c>
      <c r="AG46" s="147">
        <f t="shared" si="36"/>
        <v>133.09003868783819</v>
      </c>
      <c r="AH46" s="123">
        <f t="shared" si="37"/>
        <v>1</v>
      </c>
      <c r="AI46" s="112">
        <f t="shared" si="37"/>
        <v>532.36015475135275</v>
      </c>
      <c r="AJ46" s="148">
        <f t="shared" si="38"/>
        <v>266.18007737567638</v>
      </c>
      <c r="AK46" s="147">
        <f t="shared" si="39"/>
        <v>266.18007737567638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567</v>
      </c>
      <c r="J47" s="38">
        <f t="shared" si="32"/>
        <v>537.70804642540588</v>
      </c>
      <c r="K47" s="40">
        <f t="shared" si="33"/>
        <v>3.4780928457562436E-3</v>
      </c>
      <c r="L47" s="22">
        <f t="shared" si="34"/>
        <v>4.8693299840587411E-3</v>
      </c>
      <c r="M47" s="24">
        <f t="shared" si="35"/>
        <v>5.1949958593826952E-3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134.42701160635147</v>
      </c>
      <c r="AB47" s="156">
        <f>Poor!AB47</f>
        <v>0.25</v>
      </c>
      <c r="AC47" s="147">
        <f t="shared" si="41"/>
        <v>134.42701160635147</v>
      </c>
      <c r="AD47" s="156">
        <f>Poor!AD47</f>
        <v>0.25</v>
      </c>
      <c r="AE47" s="147">
        <f t="shared" si="42"/>
        <v>134.42701160635147</v>
      </c>
      <c r="AF47" s="122">
        <f t="shared" si="29"/>
        <v>0.25</v>
      </c>
      <c r="AG47" s="147">
        <f t="shared" si="36"/>
        <v>134.42701160635147</v>
      </c>
      <c r="AH47" s="123">
        <f t="shared" si="37"/>
        <v>1</v>
      </c>
      <c r="AI47" s="112">
        <f t="shared" si="37"/>
        <v>537.70804642540588</v>
      </c>
      <c r="AJ47" s="148">
        <f t="shared" si="38"/>
        <v>268.85402321270294</v>
      </c>
      <c r="AK47" s="147">
        <f t="shared" si="39"/>
        <v>268.85402321270294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29.291953574594167</v>
      </c>
      <c r="K49" s="40">
        <f t="shared" si="33"/>
        <v>4.3476160571953045E-4</v>
      </c>
      <c r="L49" s="22">
        <f t="shared" si="34"/>
        <v>6.0866624800734264E-4</v>
      </c>
      <c r="M49" s="24">
        <f t="shared" si="35"/>
        <v>2.8300037268338892E-4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7.3229883936485418</v>
      </c>
      <c r="AB49" s="156">
        <f>Poor!AB49</f>
        <v>0.25</v>
      </c>
      <c r="AC49" s="147">
        <f t="shared" si="41"/>
        <v>7.3229883936485418</v>
      </c>
      <c r="AD49" s="156">
        <f>Poor!AD49</f>
        <v>0.25</v>
      </c>
      <c r="AE49" s="147">
        <f t="shared" si="42"/>
        <v>7.3229883936485418</v>
      </c>
      <c r="AF49" s="122">
        <f t="shared" si="29"/>
        <v>0.25</v>
      </c>
      <c r="AG49" s="147">
        <f t="shared" si="36"/>
        <v>7.3229883936485418</v>
      </c>
      <c r="AH49" s="123">
        <f t="shared" si="37"/>
        <v>1</v>
      </c>
      <c r="AI49" s="112">
        <f t="shared" si="37"/>
        <v>29.291953574594167</v>
      </c>
      <c r="AJ49" s="148">
        <f t="shared" si="38"/>
        <v>14.645976787297084</v>
      </c>
      <c r="AK49" s="147">
        <f t="shared" si="39"/>
        <v>14.645976787297084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136.69578334810612</v>
      </c>
      <c r="K50" s="40">
        <f t="shared" si="33"/>
        <v>2.0288874933578087E-3</v>
      </c>
      <c r="L50" s="22">
        <f t="shared" si="34"/>
        <v>2.840442490700932E-3</v>
      </c>
      <c r="M50" s="24">
        <f t="shared" si="35"/>
        <v>1.3206684058558148E-3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34.17394583702653</v>
      </c>
      <c r="AB50" s="156">
        <f>Poor!AB55</f>
        <v>0.25</v>
      </c>
      <c r="AC50" s="147">
        <f t="shared" si="41"/>
        <v>34.17394583702653</v>
      </c>
      <c r="AD50" s="156">
        <f>Poor!AD55</f>
        <v>0.25</v>
      </c>
      <c r="AE50" s="147">
        <f t="shared" si="42"/>
        <v>34.17394583702653</v>
      </c>
      <c r="AF50" s="122">
        <f t="shared" si="29"/>
        <v>0.25</v>
      </c>
      <c r="AG50" s="147">
        <f t="shared" si="36"/>
        <v>34.17394583702653</v>
      </c>
      <c r="AH50" s="123">
        <f t="shared" si="37"/>
        <v>1</v>
      </c>
      <c r="AI50" s="112">
        <f t="shared" si="37"/>
        <v>136.69578334810612</v>
      </c>
      <c r="AJ50" s="148">
        <f t="shared" si="38"/>
        <v>68.347891674053059</v>
      </c>
      <c r="AK50" s="147">
        <f t="shared" si="39"/>
        <v>68.347891674053059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107.40382977351194</v>
      </c>
      <c r="K52" s="40">
        <f t="shared" si="33"/>
        <v>1.5941258876382783E-3</v>
      </c>
      <c r="L52" s="22">
        <f t="shared" si="34"/>
        <v>2.2317762426935896E-3</v>
      </c>
      <c r="M52" s="24">
        <f t="shared" si="35"/>
        <v>1.037668033172426E-3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26.850957443377986</v>
      </c>
      <c r="AB52" s="156">
        <f>Poor!AB57</f>
        <v>0.25</v>
      </c>
      <c r="AC52" s="147">
        <f t="shared" si="41"/>
        <v>26.850957443377986</v>
      </c>
      <c r="AD52" s="156">
        <f>Poor!AD57</f>
        <v>0.25</v>
      </c>
      <c r="AE52" s="147">
        <f t="shared" si="42"/>
        <v>26.850957443377986</v>
      </c>
      <c r="AF52" s="122">
        <f t="shared" si="29"/>
        <v>0.25</v>
      </c>
      <c r="AG52" s="147">
        <f t="shared" si="36"/>
        <v>26.850957443377986</v>
      </c>
      <c r="AH52" s="123">
        <f t="shared" si="37"/>
        <v>1</v>
      </c>
      <c r="AI52" s="112">
        <f t="shared" si="37"/>
        <v>107.40382977351194</v>
      </c>
      <c r="AJ52" s="148">
        <f t="shared" si="38"/>
        <v>53.701914886755972</v>
      </c>
      <c r="AK52" s="147">
        <f t="shared" si="39"/>
        <v>53.701914886755972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3596.4009666585066</v>
      </c>
      <c r="K53" s="40">
        <f t="shared" si="33"/>
        <v>5.3379063813342349E-2</v>
      </c>
      <c r="L53" s="22">
        <f t="shared" si="34"/>
        <v>7.4730689338679282E-2</v>
      </c>
      <c r="M53" s="24">
        <f t="shared" si="35"/>
        <v>3.474615686834942E-2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234.33562859675334</v>
      </c>
      <c r="K54" s="40">
        <f t="shared" si="33"/>
        <v>3.4780928457562436E-3</v>
      </c>
      <c r="L54" s="22">
        <f t="shared" si="34"/>
        <v>4.8693299840587411E-3</v>
      </c>
      <c r="M54" s="24">
        <f t="shared" si="35"/>
        <v>2.2640029814671113E-3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2664.0000000000005</v>
      </c>
      <c r="J56" s="38">
        <f t="shared" si="32"/>
        <v>2664.0000000000005</v>
      </c>
      <c r="K56" s="40">
        <f t="shared" si="33"/>
        <v>2.3187285638374959E-2</v>
      </c>
      <c r="L56" s="22">
        <f t="shared" si="34"/>
        <v>2.5737887058596205E-2</v>
      </c>
      <c r="M56" s="24">
        <f t="shared" si="35"/>
        <v>2.5737887058596209E-2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29970.000000000004</v>
      </c>
      <c r="J57" s="38">
        <f t="shared" si="32"/>
        <v>29970.000000000004</v>
      </c>
      <c r="K57" s="40">
        <f t="shared" si="33"/>
        <v>0.26085696343171827</v>
      </c>
      <c r="L57" s="22">
        <f t="shared" si="34"/>
        <v>0.2895512294092073</v>
      </c>
      <c r="M57" s="24">
        <f t="shared" si="35"/>
        <v>0.2895512294092073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18066.397833849598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0.17454613626249552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4516.5994584623995</v>
      </c>
      <c r="AB59" s="156">
        <f>Poor!AB59</f>
        <v>0.25</v>
      </c>
      <c r="AC59" s="147">
        <f t="shared" si="41"/>
        <v>4516.5994584623995</v>
      </c>
      <c r="AD59" s="156">
        <f>Poor!AD59</f>
        <v>0.25</v>
      </c>
      <c r="AE59" s="147">
        <f t="shared" si="42"/>
        <v>4516.5994584623995</v>
      </c>
      <c r="AF59" s="122">
        <f t="shared" si="29"/>
        <v>0.25</v>
      </c>
      <c r="AG59" s="147">
        <f t="shared" si="36"/>
        <v>4516.5994584623995</v>
      </c>
      <c r="AH59" s="123">
        <f t="shared" ref="AH59:AI64" si="43">SUM(Z59,AB59,AD59,AF59)</f>
        <v>1</v>
      </c>
      <c r="AI59" s="112">
        <f t="shared" si="43"/>
        <v>18066.397833849598</v>
      </c>
      <c r="AJ59" s="148">
        <f t="shared" si="38"/>
        <v>9033.1989169247991</v>
      </c>
      <c r="AK59" s="147">
        <f t="shared" si="39"/>
        <v>9033.1989169247991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87700.560000000012</v>
      </c>
      <c r="J65" s="39">
        <f>SUM(J37:J64)</f>
        <v>97145.271529934544</v>
      </c>
      <c r="K65" s="40">
        <f>SUM(K37:K64)</f>
        <v>0.99999999999999989</v>
      </c>
      <c r="L65" s="22">
        <f>SUM(L37:L64)</f>
        <v>1.0435619535288148</v>
      </c>
      <c r="M65" s="24">
        <f>SUM(M37:M64)</f>
        <v>0.93855631640920256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22698.660003310382</v>
      </c>
      <c r="AB65" s="137"/>
      <c r="AC65" s="153">
        <f>SUM(AC37:AC64)</f>
        <v>13453.74276774063</v>
      </c>
      <c r="AD65" s="137"/>
      <c r="AE65" s="153">
        <f>SUM(AE37:AE64)</f>
        <v>13140.911769178143</v>
      </c>
      <c r="AF65" s="137"/>
      <c r="AG65" s="153">
        <f>SUM(AG37:AG64)</f>
        <v>11387.220394450109</v>
      </c>
      <c r="AH65" s="137"/>
      <c r="AI65" s="153">
        <f>SUM(AI37:AI64)</f>
        <v>60680.534934679265</v>
      </c>
      <c r="AJ65" s="153">
        <f>SUM(AJ37:AJ64)</f>
        <v>36152.402771051013</v>
      </c>
      <c r="AK65" s="153">
        <f>SUM(AK37:AK64)</f>
        <v>24528.132163628252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40922.400000000009</v>
      </c>
      <c r="K72" s="40">
        <f t="shared" si="47"/>
        <v>0.33505627747451816</v>
      </c>
      <c r="L72" s="22">
        <f t="shared" si="45"/>
        <v>0.3953664074199314</v>
      </c>
      <c r="M72" s="24">
        <f t="shared" si="48"/>
        <v>0.39536640741993151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1209.9106757656527</v>
      </c>
      <c r="K73" s="40">
        <f>B73/B$76</f>
        <v>0.28984107047968699</v>
      </c>
      <c r="L73" s="22">
        <f t="shared" si="45"/>
        <v>6.576269920041565E-2</v>
      </c>
      <c r="M73" s="24">
        <f>J73/B$76</f>
        <v>1.1689393514957276E-2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62743.20411293715</v>
      </c>
      <c r="J74" s="51">
        <f t="shared" si="44"/>
        <v>7077.0716337726699</v>
      </c>
      <c r="K74" s="40">
        <f>B74/B$76</f>
        <v>0.12307260637485801</v>
      </c>
      <c r="L74" s="22">
        <f t="shared" si="45"/>
        <v>0.11930653204062396</v>
      </c>
      <c r="M74" s="24">
        <f>J74/B$76</f>
        <v>6.8374200606469926E-2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604.83286372523685</v>
      </c>
      <c r="AB74" s="156"/>
      <c r="AC74" s="147">
        <f>AC30*$I$84/4</f>
        <v>7214.4037959749194</v>
      </c>
      <c r="AD74" s="156"/>
      <c r="AE74" s="147">
        <f>AE30*$I$84/4</f>
        <v>7035.6968640752812</v>
      </c>
      <c r="AF74" s="156"/>
      <c r="AG74" s="147">
        <f>AG30*$I$84/4</f>
        <v>5825.8933582306709</v>
      </c>
      <c r="AH74" s="155"/>
      <c r="AI74" s="147">
        <f>SUM(AA74,AC74,AE74,AG74)</f>
        <v>20680.826882006109</v>
      </c>
      <c r="AJ74" s="148">
        <f>(AA74+AC74)</f>
        <v>7819.2366597001565</v>
      </c>
      <c r="AK74" s="147">
        <f>(AE74+AG74)</f>
        <v>12861.590222305953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17323.724240904092</v>
      </c>
      <c r="AB75" s="158"/>
      <c r="AC75" s="149">
        <f>AA75+AC65-SUM(AC70,AC74)</f>
        <v>17323.724240904092</v>
      </c>
      <c r="AD75" s="158"/>
      <c r="AE75" s="149">
        <f>AC75+AE65-SUM(AE70,AE74)</f>
        <v>17189.600174241241</v>
      </c>
      <c r="AF75" s="158"/>
      <c r="AG75" s="149">
        <f>IF(SUM(AG6:AG29)+((AG65-AG70-$J$75)*4/I$83)&lt;1,0,AG65-AG70-$J$75-(1-SUM(AG6:AG29))*I$83/4)</f>
        <v>1469.2360730846599</v>
      </c>
      <c r="AH75" s="134"/>
      <c r="AI75" s="149">
        <f>AI76-SUM(AI70,AI74)</f>
        <v>15042.352165610304</v>
      </c>
      <c r="AJ75" s="151">
        <f>AJ76-SUM(AJ70,AJ74)</f>
        <v>15854.488167819429</v>
      </c>
      <c r="AK75" s="149">
        <f>AJ75+AK76-SUM(AK70,AK74)</f>
        <v>15042.352165610304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87700.56</v>
      </c>
      <c r="J76" s="51">
        <f t="shared" si="44"/>
        <v>97145.271529934515</v>
      </c>
      <c r="K76" s="40">
        <f>SUM(K70:K75)</f>
        <v>1.1083391742682622</v>
      </c>
      <c r="L76" s="22">
        <f>SUM(L70:L75)</f>
        <v>1.043561953528815</v>
      </c>
      <c r="M76" s="24">
        <f>SUM(M70:M75)</f>
        <v>0.93855631640920256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22698.660003310382</v>
      </c>
      <c r="AB76" s="137"/>
      <c r="AC76" s="153">
        <f>AC65</f>
        <v>13453.74276774063</v>
      </c>
      <c r="AD76" s="137"/>
      <c r="AE76" s="153">
        <f>AE65</f>
        <v>13140.911769178143</v>
      </c>
      <c r="AF76" s="137"/>
      <c r="AG76" s="153">
        <f>AG65</f>
        <v>11387.220394450109</v>
      </c>
      <c r="AH76" s="137"/>
      <c r="AI76" s="153">
        <f>SUM(AA76,AC76,AE76,AG76)</f>
        <v>60680.534934679265</v>
      </c>
      <c r="AJ76" s="154">
        <f>SUM(AA76,AC76)</f>
        <v>36152.402771051013</v>
      </c>
      <c r="AK76" s="154">
        <f>SUM(AE76,AG76)</f>
        <v>24528.132163628252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22978.533333333322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1469.2360730846599</v>
      </c>
      <c r="AB78" s="112"/>
      <c r="AC78" s="112">
        <f>IF(AA75&lt;0,0,AA75)</f>
        <v>17323.724240904092</v>
      </c>
      <c r="AD78" s="112"/>
      <c r="AE78" s="112">
        <f>AC75</f>
        <v>17323.724240904092</v>
      </c>
      <c r="AF78" s="112"/>
      <c r="AG78" s="112">
        <f>AE75</f>
        <v>17189.600174241241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17928.55710462933</v>
      </c>
      <c r="AB79" s="112"/>
      <c r="AC79" s="112">
        <f>AA79-AA74+AC65-AC70</f>
        <v>24538.12803687901</v>
      </c>
      <c r="AD79" s="112"/>
      <c r="AE79" s="112">
        <f>AC79-AC74+AE65-AE70</f>
        <v>24225.297038316523</v>
      </c>
      <c r="AF79" s="112"/>
      <c r="AG79" s="112">
        <f>AE79-AE74+AG65-AG70</f>
        <v>22337.481596925638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0.3575757575757576</v>
      </c>
      <c r="I91" s="22">
        <f t="shared" ref="I91" si="52">(D91*H91)</f>
        <v>0.11465693940281481</v>
      </c>
      <c r="J91" s="24">
        <f>IF(I$32&lt;=1+I$131,I91,L91+J$33*(I91-L91))</f>
        <v>9.6886961910792019E-2</v>
      </c>
      <c r="K91" s="22">
        <f t="shared" ref="K91" si="53">(B91)</f>
        <v>0.21376717515779031</v>
      </c>
      <c r="L91" s="22">
        <f t="shared" ref="L91" si="54">(K91*H91)</f>
        <v>7.6437959601876548E-2</v>
      </c>
      <c r="M91" s="225">
        <f t="shared" si="49"/>
        <v>9.6886961910792019E-2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0.3575757575757576</v>
      </c>
      <c r="I92" s="22">
        <f t="shared" ref="I92:I118" si="58">(D92*H92)</f>
        <v>2.8664234850703702E-2</v>
      </c>
      <c r="J92" s="24">
        <f t="shared" ref="J92:J118" si="59">IF(I$32&lt;=1+I$131,I92,L92+J$33*(I92-L92))</f>
        <v>2.8664234850703702E-2</v>
      </c>
      <c r="K92" s="22">
        <f t="shared" ref="K92:K118" si="60">(B92)</f>
        <v>8.0162690684171367E-2</v>
      </c>
      <c r="L92" s="22">
        <f t="shared" ref="L92:L118" si="61">(K92*H92)</f>
        <v>2.8664234850703702E-2</v>
      </c>
      <c r="M92" s="225">
        <f t="shared" ref="M92:M118" si="62">(J92)</f>
        <v>2.8664234850703702E-2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0.57212121212121214</v>
      </c>
      <c r="I93" s="22">
        <f t="shared" si="58"/>
        <v>0.2140262868852543</v>
      </c>
      <c r="J93" s="24">
        <f t="shared" si="59"/>
        <v>0.2140262868852543</v>
      </c>
      <c r="K93" s="22">
        <f t="shared" si="60"/>
        <v>0.37409255652613305</v>
      </c>
      <c r="L93" s="22">
        <f t="shared" si="61"/>
        <v>0.2140262868852543</v>
      </c>
      <c r="M93" s="225">
        <f t="shared" si="62"/>
        <v>0.2140262868852543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0.57212121212121214</v>
      </c>
      <c r="I94" s="22">
        <f t="shared" si="58"/>
        <v>6.8488411803281385E-2</v>
      </c>
      <c r="J94" s="24">
        <f t="shared" si="59"/>
        <v>0.13217601113469107</v>
      </c>
      <c r="K94" s="22">
        <f t="shared" si="60"/>
        <v>0.35912885426508773</v>
      </c>
      <c r="L94" s="22">
        <f t="shared" si="61"/>
        <v>0.20546523540984413</v>
      </c>
      <c r="M94" s="225">
        <f t="shared" si="62"/>
        <v>0.13217601113469107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0.57212121212121214</v>
      </c>
      <c r="I95" s="22">
        <f t="shared" si="58"/>
        <v>1.8345110304450369E-2</v>
      </c>
      <c r="J95" s="24">
        <f t="shared" si="59"/>
        <v>1.8345110304450369E-2</v>
      </c>
      <c r="K95" s="22">
        <f t="shared" si="60"/>
        <v>3.2065076273668544E-2</v>
      </c>
      <c r="L95" s="22">
        <f t="shared" si="61"/>
        <v>1.8345110304450369E-2</v>
      </c>
      <c r="M95" s="225">
        <f t="shared" si="62"/>
        <v>1.8345110304450369E-2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0.17235372236966179</v>
      </c>
      <c r="K97" s="22">
        <f t="shared" si="60"/>
        <v>0.40081345342085684</v>
      </c>
      <c r="L97" s="22">
        <f t="shared" si="61"/>
        <v>0.37069171510316823</v>
      </c>
      <c r="M97" s="225">
        <f t="shared" si="62"/>
        <v>0.17235372236966179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6.3249072429233675E-3</v>
      </c>
      <c r="K98" s="22">
        <f t="shared" si="60"/>
        <v>1.6032538136834272E-2</v>
      </c>
      <c r="L98" s="22">
        <f t="shared" si="61"/>
        <v>1.3603365691859383E-2</v>
      </c>
      <c r="M98" s="225">
        <f t="shared" si="62"/>
        <v>6.3249072429233675E-3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0.84848484848484851</v>
      </c>
      <c r="I99" s="22">
        <f t="shared" si="58"/>
        <v>3.1831875718950957E-2</v>
      </c>
      <c r="J99" s="24">
        <f t="shared" si="59"/>
        <v>3.3476351602111036E-2</v>
      </c>
      <c r="K99" s="22">
        <f t="shared" si="60"/>
        <v>4.1684599155769109E-2</v>
      </c>
      <c r="L99" s="22">
        <f t="shared" si="61"/>
        <v>3.5368750798834399E-2</v>
      </c>
      <c r="M99" s="225">
        <f t="shared" si="62"/>
        <v>3.3476351602111036E-2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0.84848484848484851</v>
      </c>
      <c r="I100" s="22">
        <f t="shared" si="58"/>
        <v>2.0405048537789076E-2</v>
      </c>
      <c r="J100" s="24">
        <f t="shared" si="59"/>
        <v>1.7242594916327392E-2</v>
      </c>
      <c r="K100" s="22">
        <f t="shared" si="60"/>
        <v>1.6032538136834272E-2</v>
      </c>
      <c r="L100" s="22">
        <f t="shared" si="61"/>
        <v>1.3603365691859383E-2</v>
      </c>
      <c r="M100" s="225">
        <f t="shared" si="62"/>
        <v>1.7242594916327392E-2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0.84848484848484851</v>
      </c>
      <c r="I101" s="22">
        <f t="shared" si="58"/>
        <v>1.8364543684010168E-2</v>
      </c>
      <c r="J101" s="24">
        <f t="shared" si="59"/>
        <v>1.7415807597571664E-2</v>
      </c>
      <c r="K101" s="22">
        <f t="shared" si="60"/>
        <v>1.9239045764201129E-2</v>
      </c>
      <c r="L101" s="22">
        <f t="shared" si="61"/>
        <v>1.6324038830231261E-2</v>
      </c>
      <c r="M101" s="225">
        <f t="shared" si="62"/>
        <v>1.7415807597571664E-2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9.4873608643850516E-4</v>
      </c>
      <c r="K103" s="22">
        <f t="shared" si="60"/>
        <v>2.4048807205251412E-3</v>
      </c>
      <c r="L103" s="22">
        <f t="shared" si="61"/>
        <v>2.0405048537789077E-3</v>
      </c>
      <c r="M103" s="225">
        <f t="shared" si="62"/>
        <v>9.4873608643850516E-4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4.4274350700463571E-3</v>
      </c>
      <c r="K104" s="22">
        <f t="shared" si="60"/>
        <v>1.1222776695783991E-2</v>
      </c>
      <c r="L104" s="22">
        <f t="shared" si="61"/>
        <v>9.5223559843015688E-3</v>
      </c>
      <c r="M104" s="225">
        <f t="shared" si="62"/>
        <v>4.4274350700463571E-3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3.478698983607852E-3</v>
      </c>
      <c r="K106" s="22">
        <f t="shared" si="60"/>
        <v>8.8178959752588503E-3</v>
      </c>
      <c r="L106" s="22">
        <f t="shared" si="61"/>
        <v>7.4818511305226607E-3</v>
      </c>
      <c r="M106" s="225">
        <f t="shared" si="62"/>
        <v>3.478698983607852E-3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0.11648370839050537</v>
      </c>
      <c r="K107" s="22">
        <f t="shared" si="60"/>
        <v>0.29526591068669789</v>
      </c>
      <c r="L107" s="22">
        <f t="shared" si="61"/>
        <v>0.25052865149174369</v>
      </c>
      <c r="M107" s="225">
        <f t="shared" si="62"/>
        <v>0.11648370839050537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0.84848484848484851</v>
      </c>
      <c r="I108" s="22">
        <f t="shared" si="58"/>
        <v>0</v>
      </c>
      <c r="J108" s="24">
        <f t="shared" si="59"/>
        <v>7.5898886915080413E-3</v>
      </c>
      <c r="K108" s="22">
        <f t="shared" si="60"/>
        <v>1.9239045764201129E-2</v>
      </c>
      <c r="L108" s="22">
        <f t="shared" si="61"/>
        <v>1.6324038830231261E-2</v>
      </c>
      <c r="M108" s="225">
        <f t="shared" si="62"/>
        <v>7.5898886915080413E-3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0.67272727272727284</v>
      </c>
      <c r="I110" s="22">
        <f t="shared" si="58"/>
        <v>8.6284205245508103E-2</v>
      </c>
      <c r="J110" s="24">
        <f t="shared" si="59"/>
        <v>8.6284205245508103E-2</v>
      </c>
      <c r="K110" s="22">
        <f t="shared" si="60"/>
        <v>0.12826030509467418</v>
      </c>
      <c r="L110" s="22">
        <f t="shared" si="61"/>
        <v>8.6284205245508103E-2</v>
      </c>
      <c r="M110" s="225">
        <f t="shared" si="62"/>
        <v>8.6284205245508103E-2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0.67272727272727284</v>
      </c>
      <c r="I111" s="22">
        <f t="shared" si="58"/>
        <v>0.97069730901196616</v>
      </c>
      <c r="J111" s="24">
        <f t="shared" si="59"/>
        <v>0.97069730901196616</v>
      </c>
      <c r="K111" s="22">
        <f t="shared" si="60"/>
        <v>1.4429284323150846</v>
      </c>
      <c r="L111" s="22">
        <f t="shared" si="61"/>
        <v>0.97069730901196616</v>
      </c>
      <c r="M111" s="225">
        <f t="shared" si="62"/>
        <v>0.97069730901196616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0.57212121212121214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0.5851519439725531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0.5851519439725531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2.840530450144894</v>
      </c>
      <c r="J119" s="24">
        <f>SUM(J91:J118)</f>
        <v>3.1464348901349415</v>
      </c>
      <c r="K119" s="22">
        <f>SUM(K91:K118)</f>
        <v>5.5314928661767722</v>
      </c>
      <c r="L119" s="22">
        <f>SUM(L91:L118)</f>
        <v>3.4984578796109917</v>
      </c>
      <c r="M119" s="57">
        <f t="shared" si="49"/>
        <v>3.1464348901349415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1.3254342194965394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1.3254342194965394</v>
      </c>
      <c r="M126" s="57">
        <f t="shared" si="65"/>
        <v>1.3254342194965394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3.9187755659344958E-2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0.22046418271977464</v>
      </c>
      <c r="M127" s="57">
        <f t="shared" si="63"/>
        <v>3.9187755659344958E-2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2.0321875005410948</v>
      </c>
      <c r="J128" s="226">
        <f>(J30)</f>
        <v>0.22921903205165328</v>
      </c>
      <c r="K128" s="22">
        <f>(B128)</f>
        <v>0.6807752441843089</v>
      </c>
      <c r="L128" s="22">
        <f>IF(L124=L119,0,(L119-L124)/(B119-B124)*K128)</f>
        <v>0.39996559446727392</v>
      </c>
      <c r="M128" s="57">
        <f t="shared" si="63"/>
        <v>0.22921903205165328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2.840530450144894</v>
      </c>
      <c r="J130" s="226">
        <f>(J119)</f>
        <v>3.1464348901349415</v>
      </c>
      <c r="K130" s="22">
        <f>(B130)</f>
        <v>5.5314928661767722</v>
      </c>
      <c r="L130" s="22">
        <f>(L119)</f>
        <v>3.4984578796109917</v>
      </c>
      <c r="M130" s="57">
        <f t="shared" si="63"/>
        <v>3.1464348901349415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1.6224945703788168E-2</v>
      </c>
      <c r="K6" s="22">
        <f t="shared" ref="K6:K31" si="4">B6</f>
        <v>3.1283686176836863E-2</v>
      </c>
      <c r="L6" s="22">
        <f t="shared" ref="L6:L29" si="5">IF(K6="","",K6*H6)</f>
        <v>1.5641843088418431E-2</v>
      </c>
      <c r="M6" s="177">
        <f t="shared" ref="M6:M31" si="6">J6</f>
        <v>1.6224945703788168E-2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6.4899782815152671E-2</v>
      </c>
      <c r="Z6" s="156">
        <f>Poor!Z6</f>
        <v>0.17</v>
      </c>
      <c r="AA6" s="121">
        <f>$M6*Z6*4</f>
        <v>1.1032963078575955E-2</v>
      </c>
      <c r="AB6" s="156">
        <f>Poor!AB6</f>
        <v>0.17</v>
      </c>
      <c r="AC6" s="121">
        <f t="shared" ref="AC6:AC29" si="7">$M6*AB6*4</f>
        <v>1.1032963078575955E-2</v>
      </c>
      <c r="AD6" s="156">
        <f>Poor!AD6</f>
        <v>0.33</v>
      </c>
      <c r="AE6" s="121">
        <f t="shared" ref="AE6:AE29" si="8">$M6*AD6*4</f>
        <v>2.1416928329000381E-2</v>
      </c>
      <c r="AF6" s="122">
        <f>1-SUM(Z6,AB6,AD6)</f>
        <v>0.32999999999999996</v>
      </c>
      <c r="AG6" s="121">
        <f>$M6*AF6*4</f>
        <v>2.1416928329000377E-2</v>
      </c>
      <c r="AH6" s="123">
        <f>SUM(Z6,AB6,AD6,AF6)</f>
        <v>1</v>
      </c>
      <c r="AI6" s="183">
        <f>SUM(AA6,AC6,AE6,AG6)/4</f>
        <v>1.6224945703788164E-2</v>
      </c>
      <c r="AJ6" s="120">
        <f>(AA6+AC6)/2</f>
        <v>1.1032963078575955E-2</v>
      </c>
      <c r="AK6" s="119">
        <f>(AE6+AG6)/2</f>
        <v>2.1416928329000377E-2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4.3483567481320054E-2</v>
      </c>
      <c r="J7" s="24">
        <f t="shared" si="3"/>
        <v>4.3483567481320054E-2</v>
      </c>
      <c r="K7" s="22">
        <f t="shared" si="4"/>
        <v>8.6967134962640108E-2</v>
      </c>
      <c r="L7" s="22">
        <f t="shared" si="5"/>
        <v>4.3483567481320054E-2</v>
      </c>
      <c r="M7" s="177">
        <f t="shared" si="6"/>
        <v>4.3483567481320054E-2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18307.889445007007</v>
      </c>
      <c r="T7" s="220">
        <f>IF($B$81=0,0,(SUMIF($N$6:$N$28,$U7,M$6:M$28)+SUMIF($N$91:$N$118,$U7,M$91:M$118))*$I$83*Poor!$B$81/$B$81)</f>
        <v>18152.105120480373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0.17393426992528022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0.17393426992528022</v>
      </c>
      <c r="AH7" s="123">
        <f t="shared" ref="AH7:AH30" si="12">SUM(Z7,AB7,AD7,AF7)</f>
        <v>1</v>
      </c>
      <c r="AI7" s="183">
        <f t="shared" ref="AI7:AI30" si="13">SUM(AA7,AC7,AE7,AG7)/4</f>
        <v>4.3483567481320054E-2</v>
      </c>
      <c r="AJ7" s="120">
        <f t="shared" ref="AJ7:AJ31" si="14">(AA7+AC7)/2</f>
        <v>0</v>
      </c>
      <c r="AK7" s="119">
        <f t="shared" ref="AK7:AK31" si="15">(AE7+AG7)/2</f>
        <v>8.6967134962640108E-2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49764.75</v>
      </c>
      <c r="T8" s="220">
        <f>IF($B$81=0,0,(SUMIF($N$6:$N$28,$U8,M$6:M$28)+SUMIF($N$91:$N$118,$U8,M$91:M$118))*$I$83*Poor!$B$81/$B$81)</f>
        <v>51409.183344551893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0.28803345074941289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3.2643791084933461E-2</v>
      </c>
      <c r="AB8" s="125">
        <f>IF($Y8=0,0,AC8/$Y8)</f>
        <v>0.51373911280227613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5.8223766117591294E-2</v>
      </c>
      <c r="AD8" s="125">
        <f>IF($Y8=0,0,AE8/$Y8)</f>
        <v>0.19822743644831109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2.2465776130808593E-2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2.8333333333333339E-2</v>
      </c>
      <c r="AJ8" s="120">
        <f t="shared" si="14"/>
        <v>4.5433778601262381E-2</v>
      </c>
      <c r="AK8" s="119">
        <f t="shared" si="15"/>
        <v>1.1232888065404296E-2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0.29010975256849314</v>
      </c>
      <c r="J9" s="24">
        <f t="shared" si="3"/>
        <v>0.22323762479122372</v>
      </c>
      <c r="K9" s="22">
        <f t="shared" si="4"/>
        <v>0.20701001712328765</v>
      </c>
      <c r="L9" s="22">
        <f t="shared" si="5"/>
        <v>0.22564091866438354</v>
      </c>
      <c r="M9" s="222">
        <f t="shared" si="6"/>
        <v>0.22323762479122372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1825.4800320593231</v>
      </c>
      <c r="T9" s="220">
        <f>IF($B$81=0,0,(SUMIF($N$6:$N$28,$U9,M$6:M$28)+SUMIF($N$91:$N$118,$U9,M$91:M$118))*$I$83*Poor!$B$81/$B$81)</f>
        <v>1843.4831574624613</v>
      </c>
      <c r="U9" s="221">
        <v>3</v>
      </c>
      <c r="V9" s="56"/>
      <c r="W9" s="115"/>
      <c r="X9" s="118">
        <f>Poor!X9</f>
        <v>1</v>
      </c>
      <c r="Y9" s="183">
        <f t="shared" si="9"/>
        <v>0.89295049916489488</v>
      </c>
      <c r="Z9" s="125">
        <f>IF($Y9=0,0,AA9/$Y9)</f>
        <v>0.28803345074941283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0.25719961362287536</v>
      </c>
      <c r="AB9" s="125">
        <f>IF($Y9=0,0,AC9/$Y9)</f>
        <v>0.51373911280227613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0.45874359721732272</v>
      </c>
      <c r="AD9" s="125">
        <f>IF($Y9=0,0,AE9/$Y9)</f>
        <v>0.19822743644831103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0.17700728832469681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0.22323762479122372</v>
      </c>
      <c r="AJ9" s="120">
        <f t="shared" si="14"/>
        <v>0.35797160542009904</v>
      </c>
      <c r="AK9" s="119">
        <f t="shared" si="15"/>
        <v>8.8503644162348405E-2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-2.2051201868531368E-4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-2.2051201868531368E-4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7375</v>
      </c>
      <c r="T10" s="220">
        <f>IF($B$81=0,0,(SUMIF($N$6:$N$28,$U10,M$6:M$28)+SUMIF($N$91:$N$118,$U10,M$91:M$118))*$I$83*Poor!$B$81/$B$81)</f>
        <v>7292.521577910421</v>
      </c>
      <c r="U10" s="221">
        <v>4</v>
      </c>
      <c r="V10" s="56"/>
      <c r="W10" s="115"/>
      <c r="X10" s="118">
        <f>Poor!X10</f>
        <v>1</v>
      </c>
      <c r="Y10" s="183">
        <f t="shared" si="9"/>
        <v>-8.8204807474125471E-4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-8.8204807474125471E-4</v>
      </c>
      <c r="AB10" s="125">
        <f>IF($Y10=0,0,AC10/$Y10)</f>
        <v>0.51373911280227613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-4.5314259536652791E-4</v>
      </c>
      <c r="AD10" s="125">
        <f>IF($Y10=0,0,AE10/$Y10)</f>
        <v>-0.51373911280227613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4.5314259536652791E-4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-2.2051201868531368E-4</v>
      </c>
      <c r="AJ10" s="120">
        <f t="shared" si="14"/>
        <v>-6.6759533505389131E-4</v>
      </c>
      <c r="AK10" s="119">
        <f t="shared" si="15"/>
        <v>2.2657129768326395E-4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2.0284572983726517E-3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2.0284572983726517E-3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22310.85</v>
      </c>
      <c r="T11" s="220">
        <f>IF($B$81=0,0,(SUMIF($N$6:$N$28,$U11,M$6:M$28)+SUMIF($N$91:$N$118,$U11,M$91:M$118))*$I$83*Poor!$B$81/$B$81)</f>
        <v>22105.071835447976</v>
      </c>
      <c r="U11" s="221">
        <v>5</v>
      </c>
      <c r="V11" s="56"/>
      <c r="W11" s="115"/>
      <c r="X11" s="118">
        <f>Poor!X11</f>
        <v>1</v>
      </c>
      <c r="Y11" s="183">
        <f t="shared" si="9"/>
        <v>8.1138291934906067E-3</v>
      </c>
      <c r="Z11" s="125">
        <f>IF($Y11=0,0,AA11/$Y11)</f>
        <v>0.28803345074941289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2.3370542213924251E-3</v>
      </c>
      <c r="AB11" s="125">
        <f>IF($Y11=0,0,AC11/$Y11)</f>
        <v>0.51373911280227613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4.1683914112930721E-3</v>
      </c>
      <c r="AD11" s="125">
        <f>IF($Y11=0,0,AE11/$Y11)</f>
        <v>0.19822743644831098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1.6083835608051095E-3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2.0284572983726517E-3</v>
      </c>
      <c r="AJ11" s="120">
        <f t="shared" si="14"/>
        <v>3.2527228163427486E-3</v>
      </c>
      <c r="AK11" s="119">
        <f t="shared" si="15"/>
        <v>8.0419178040255475E-4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9.4459504043621992E-4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9.4459504043621992E-4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3.7783801617448797E-3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2.5315147083690695E-3</v>
      </c>
      <c r="AF12" s="122">
        <f>1-SUM(Z12,AB12,AD12)</f>
        <v>0.32999999999999996</v>
      </c>
      <c r="AG12" s="121">
        <f>$M12*AF12*4</f>
        <v>1.2468654533758102E-3</v>
      </c>
      <c r="AH12" s="123">
        <f t="shared" si="12"/>
        <v>1</v>
      </c>
      <c r="AI12" s="183">
        <f t="shared" si="13"/>
        <v>9.4459504043621992E-4</v>
      </c>
      <c r="AJ12" s="120">
        <f t="shared" si="14"/>
        <v>0</v>
      </c>
      <c r="AK12" s="119">
        <f t="shared" si="15"/>
        <v>1.8891900808724398E-3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4.1674278220763576E-2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4.1674278220763576E-2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174655.97499374344</v>
      </c>
      <c r="S13" s="220">
        <f>IF($B$81=0,0,(SUMIF($N$6:$N$28,$U13,L$6:L$28)+SUMIF($N$91:$N$118,$U13,L$91:L$118))*$I$83*Poor!$B$81/$B$81)</f>
        <v>109032</v>
      </c>
      <c r="T13" s="220">
        <f>IF($B$81=0,0,(SUMIF($N$6:$N$28,$U13,M$6:M$28)+SUMIF($N$91:$N$118,$U13,M$91:M$118))*$I$83*Poor!$B$81/$B$81)</f>
        <v>109032</v>
      </c>
      <c r="U13" s="221">
        <v>7</v>
      </c>
      <c r="V13" s="56"/>
      <c r="W13" s="110"/>
      <c r="X13" s="118"/>
      <c r="Y13" s="183">
        <f t="shared" si="9"/>
        <v>0.1666971128830543</v>
      </c>
      <c r="Z13" s="156">
        <f>Poor!Z13</f>
        <v>1</v>
      </c>
      <c r="AA13" s="121">
        <f>$M13*Z13*4</f>
        <v>0.1666971128830543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4.1674278220763576E-2</v>
      </c>
      <c r="AJ13" s="120">
        <f t="shared" si="14"/>
        <v>8.3348556441527152E-2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-1.4809140617323333E-4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-1.4809140617323333E-4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-5.9236562469293331E-4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-5.9236562469293331E-4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-1.4809140617323333E-4</v>
      </c>
      <c r="AJ14" s="120">
        <f t="shared" si="14"/>
        <v>-2.9618281234646666E-4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0.10783351620915911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0.10783351620915911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2835.3242693789521</v>
      </c>
      <c r="S15" s="220">
        <f>IF($B$81=0,0,(SUMIF($N$6:$N$28,$U15,L$6:L$28)+SUMIF($N$91:$N$118,$U15,L$91:L$118))*$I$83*Poor!$B$81/$B$81)</f>
        <v>2081.2500000000005</v>
      </c>
      <c r="T15" s="220">
        <f>IF($B$81=0,0,(SUMIF($N$6:$N$28,$U15,M$6:M$28)+SUMIF($N$91:$N$118,$U15,M$91:M$118))*$I$83*Poor!$B$81/$B$81)</f>
        <v>2081.2500000000005</v>
      </c>
      <c r="U15" s="221">
        <v>9</v>
      </c>
      <c r="V15" s="56"/>
      <c r="W15" s="110"/>
      <c r="X15" s="118"/>
      <c r="Y15" s="183">
        <f t="shared" si="9"/>
        <v>0.43133406483663644</v>
      </c>
      <c r="Z15" s="156">
        <f>Poor!Z15</f>
        <v>0.25</v>
      </c>
      <c r="AA15" s="121">
        <f t="shared" si="16"/>
        <v>0.10783351620915911</v>
      </c>
      <c r="AB15" s="156">
        <f>Poor!AB15</f>
        <v>0.25</v>
      </c>
      <c r="AC15" s="121">
        <f t="shared" si="7"/>
        <v>0.10783351620915911</v>
      </c>
      <c r="AD15" s="156">
        <f>Poor!AD15</f>
        <v>0.25</v>
      </c>
      <c r="AE15" s="121">
        <f t="shared" si="8"/>
        <v>0.10783351620915911</v>
      </c>
      <c r="AF15" s="122">
        <f t="shared" si="10"/>
        <v>0.25</v>
      </c>
      <c r="AG15" s="121">
        <f t="shared" si="11"/>
        <v>0.10783351620915911</v>
      </c>
      <c r="AH15" s="123">
        <f t="shared" si="12"/>
        <v>1</v>
      </c>
      <c r="AI15" s="183">
        <f t="shared" si="13"/>
        <v>0.10783351620915911</v>
      </c>
      <c r="AJ15" s="120">
        <f t="shared" si="14"/>
        <v>0.10783351620915911</v>
      </c>
      <c r="AK15" s="119">
        <f t="shared" si="15"/>
        <v>0.10783351620915911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6.4067010187462701E-3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6.4067010187462701E-3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267654.61102937302</v>
      </c>
      <c r="S16" s="220">
        <f>IF($B$81=0,0,(SUMIF($N$6:$N$28,$U16,L$6:L$28)+SUMIF($N$91:$N$118,$U16,L$91:L$118))*$I$83*Poor!$B$81/$B$81)</f>
        <v>167088</v>
      </c>
      <c r="T16" s="220">
        <f>IF($B$81=0,0,(SUMIF($N$6:$N$28,$U16,M$6:M$28)+SUMIF($N$91:$N$118,$U16,M$91:M$118))*$I$83*Poor!$B$81/$B$81)</f>
        <v>167088</v>
      </c>
      <c r="U16" s="221">
        <v>10</v>
      </c>
      <c r="V16" s="56"/>
      <c r="W16" s="110"/>
      <c r="X16" s="118"/>
      <c r="Y16" s="183">
        <f t="shared" si="9"/>
        <v>2.562680407498508E-2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2.562680407498508E-2</v>
      </c>
      <c r="AH16" s="123">
        <f t="shared" si="12"/>
        <v>1</v>
      </c>
      <c r="AI16" s="183">
        <f t="shared" si="13"/>
        <v>6.4067010187462701E-3</v>
      </c>
      <c r="AJ16" s="120">
        <f t="shared" si="14"/>
        <v>0</v>
      </c>
      <c r="AK16" s="119">
        <f t="shared" si="15"/>
        <v>1.281340203749254E-2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0.13066907751825366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0.13066907751825366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16104.641850072447</v>
      </c>
      <c r="S17" s="220">
        <f>IF($B$81=0,0,(SUMIF($N$6:$N$28,$U17,L$6:L$28)+SUMIF($N$91:$N$118,$U17,L$91:L$118))*$I$83*Poor!$B$81/$B$81)</f>
        <v>12567</v>
      </c>
      <c r="T17" s="220">
        <f>IF($B$81=0,0,(SUMIF($N$6:$N$28,$U17,M$6:M$28)+SUMIF($N$91:$N$118,$U17,M$91:M$118))*$I$83*Poor!$B$81/$B$81)</f>
        <v>12567</v>
      </c>
      <c r="U17" s="221">
        <v>11</v>
      </c>
      <c r="V17" s="56"/>
      <c r="W17" s="110"/>
      <c r="X17" s="118"/>
      <c r="Y17" s="183">
        <f t="shared" si="9"/>
        <v>0.52267631007301463</v>
      </c>
      <c r="Z17" s="156">
        <f>Poor!Z17</f>
        <v>0.29409999999999997</v>
      </c>
      <c r="AA17" s="121">
        <f t="shared" si="16"/>
        <v>0.15371910279247358</v>
      </c>
      <c r="AB17" s="156">
        <f>Poor!AB17</f>
        <v>0.17649999999999999</v>
      </c>
      <c r="AC17" s="121">
        <f t="shared" si="7"/>
        <v>9.2252368727887071E-2</v>
      </c>
      <c r="AD17" s="156">
        <f>Poor!AD17</f>
        <v>0.23530000000000001</v>
      </c>
      <c r="AE17" s="121">
        <f t="shared" si="8"/>
        <v>0.12298573576018035</v>
      </c>
      <c r="AF17" s="122">
        <f t="shared" si="10"/>
        <v>0.29410000000000003</v>
      </c>
      <c r="AG17" s="121">
        <f t="shared" si="11"/>
        <v>0.15371910279247361</v>
      </c>
      <c r="AH17" s="123">
        <f t="shared" si="12"/>
        <v>1</v>
      </c>
      <c r="AI17" s="183">
        <f t="shared" si="13"/>
        <v>0.13066907751825366</v>
      </c>
      <c r="AJ17" s="120">
        <f t="shared" si="14"/>
        <v>0.12298573576018032</v>
      </c>
      <c r="AK17" s="119">
        <f t="shared" si="15"/>
        <v>0.13835241927632697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-1.0777649328585023E-5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-1.0777649328585023E-5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4.6395614952721279E-2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4.6395614952721279E-2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7.84097050624277E-4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7.84097050624277E-4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586193.49865875475</v>
      </c>
      <c r="S23" s="179">
        <f>SUM(S7:S22)</f>
        <v>390352.2194770663</v>
      </c>
      <c r="T23" s="179">
        <f>SUM(T7:T22)</f>
        <v>391570.61503585312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3.4376603709901178E-2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3.4376603709901178E-2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0.13750641483960471</v>
      </c>
      <c r="Z27" s="156">
        <f>Poor!Z27</f>
        <v>0.25</v>
      </c>
      <c r="AA27" s="121">
        <f t="shared" si="16"/>
        <v>3.4376603709901178E-2</v>
      </c>
      <c r="AB27" s="156">
        <f>Poor!AB27</f>
        <v>0.25</v>
      </c>
      <c r="AC27" s="121">
        <f t="shared" si="7"/>
        <v>3.4376603709901178E-2</v>
      </c>
      <c r="AD27" s="156">
        <f>Poor!AD27</f>
        <v>0.25</v>
      </c>
      <c r="AE27" s="121">
        <f t="shared" si="8"/>
        <v>3.4376603709901178E-2</v>
      </c>
      <c r="AF27" s="122">
        <f t="shared" si="10"/>
        <v>0.25</v>
      </c>
      <c r="AG27" s="121">
        <f t="shared" si="11"/>
        <v>3.4376603709901178E-2</v>
      </c>
      <c r="AH27" s="123">
        <f t="shared" si="12"/>
        <v>1</v>
      </c>
      <c r="AI27" s="183">
        <f t="shared" si="13"/>
        <v>3.4376603709901178E-2</v>
      </c>
      <c r="AJ27" s="120">
        <f t="shared" si="14"/>
        <v>3.4376603709901178E-2</v>
      </c>
      <c r="AK27" s="119">
        <f t="shared" si="15"/>
        <v>3.4376603709901178E-2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7.6967086182345113E-3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7.6967086182345113E-3</v>
      </c>
      <c r="N28" s="227"/>
      <c r="O28" s="2"/>
      <c r="P28" s="22"/>
      <c r="V28" s="56"/>
      <c r="W28" s="110"/>
      <c r="X28" s="118"/>
      <c r="Y28" s="183">
        <f t="shared" si="9"/>
        <v>3.0786834472938045E-2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1.5393417236469023E-2</v>
      </c>
      <c r="AF28" s="122">
        <f t="shared" si="10"/>
        <v>0.5</v>
      </c>
      <c r="AG28" s="121">
        <f t="shared" si="11"/>
        <v>1.5393417236469023E-2</v>
      </c>
      <c r="AH28" s="123">
        <f t="shared" si="12"/>
        <v>1</v>
      </c>
      <c r="AI28" s="183">
        <f t="shared" si="13"/>
        <v>7.6967086182345113E-3</v>
      </c>
      <c r="AJ28" s="120">
        <f t="shared" si="14"/>
        <v>0</v>
      </c>
      <c r="AK28" s="119">
        <f t="shared" si="15"/>
        <v>1.5393417236469023E-2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0.23441430174832922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0.23441430174832922</v>
      </c>
      <c r="N29" s="227"/>
      <c r="P29" s="22"/>
      <c r="V29" s="56"/>
      <c r="W29" s="110"/>
      <c r="X29" s="118"/>
      <c r="Y29" s="183">
        <f t="shared" si="9"/>
        <v>0.93765720699331689</v>
      </c>
      <c r="Z29" s="156">
        <f>Poor!Z29</f>
        <v>0.25</v>
      </c>
      <c r="AA29" s="121">
        <f t="shared" si="16"/>
        <v>0.23441430174832922</v>
      </c>
      <c r="AB29" s="156">
        <f>Poor!AB29</f>
        <v>0.25</v>
      </c>
      <c r="AC29" s="121">
        <f t="shared" si="7"/>
        <v>0.23441430174832922</v>
      </c>
      <c r="AD29" s="156">
        <f>Poor!AD29</f>
        <v>0.25</v>
      </c>
      <c r="AE29" s="121">
        <f t="shared" si="8"/>
        <v>0.23441430174832922</v>
      </c>
      <c r="AF29" s="122">
        <f t="shared" si="10"/>
        <v>0.25</v>
      </c>
      <c r="AG29" s="121">
        <f t="shared" si="11"/>
        <v>0.23441430174832922</v>
      </c>
      <c r="AH29" s="123">
        <f t="shared" si="12"/>
        <v>1</v>
      </c>
      <c r="AI29" s="183">
        <f t="shared" si="13"/>
        <v>0.23441430174832922</v>
      </c>
      <c r="AJ29" s="120">
        <f t="shared" si="14"/>
        <v>0.23441430174832922</v>
      </c>
      <c r="AK29" s="119">
        <f t="shared" si="15"/>
        <v>0.23441430174832922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10.004361582957729</v>
      </c>
      <c r="J30" s="229">
        <f>IF(I$32&lt;=1,I30,1-SUM(J6:J29))</f>
        <v>7.587595837897998E-2</v>
      </c>
      <c r="K30" s="22">
        <f t="shared" si="4"/>
        <v>0.610559792652553</v>
      </c>
      <c r="L30" s="22">
        <f>IF(L124=L119,0,IF(K30="",0,(L119-L124)/(B119-B124)*K30))</f>
        <v>0.35800615594753965</v>
      </c>
      <c r="M30" s="175">
        <f t="shared" si="6"/>
        <v>7.587595837897998E-2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0.30350383351591992</v>
      </c>
      <c r="Z30" s="122">
        <f>IF($Y30=0,0,AA30/($Y$30))</f>
        <v>2.0691294629520368E-3</v>
      </c>
      <c r="AA30" s="187">
        <f>IF(AA79*4/$I$83+SUM(AA6:AA29)&lt;1,AA79*4/$I$83,1-SUM(AA6:AA29))</f>
        <v>6.2798872404667971E-4</v>
      </c>
      <c r="AB30" s="122">
        <f>IF($Y30=0,0,AC30/($Y$30))</f>
        <v>-7.3160395489167428E-16</v>
      </c>
      <c r="AC30" s="187">
        <f>IF(AC79*4/$I$83+SUM(AC6:AC29)&lt;1,AC79*4/$I$83,1-SUM(AC6:AC29))</f>
        <v>-2.2204460492503131E-16</v>
      </c>
      <c r="AD30" s="122">
        <f>IF($Y30=0,0,AE30/($Y$30))</f>
        <v>0.8550580356122659</v>
      </c>
      <c r="AE30" s="187">
        <f>IF(AE79*4/$I$83+SUM(AE6:AE29)&lt;1,AE79*4/$I$83,1-SUM(AE6:AE29))</f>
        <v>0.25951339168691467</v>
      </c>
      <c r="AF30" s="122">
        <f>IF($Y30=0,0,AG30/($Y$30))</f>
        <v>0.76453133337063794</v>
      </c>
      <c r="AG30" s="187">
        <f>IF(AG79*4/$I$83+SUM(AG6:AG29)&lt;1,AG79*4/$I$83,1-SUM(AG6:AG29))</f>
        <v>0.23203819052102637</v>
      </c>
      <c r="AH30" s="123">
        <f t="shared" si="12"/>
        <v>1.6216584984458553</v>
      </c>
      <c r="AI30" s="183">
        <f t="shared" si="13"/>
        <v>0.12304489273299687</v>
      </c>
      <c r="AJ30" s="120">
        <f t="shared" si="14"/>
        <v>3.1399436202322883E-4</v>
      </c>
      <c r="AK30" s="119">
        <f t="shared" si="15"/>
        <v>0.24577579110397052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-0.28472933903180686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11.000807250320232</v>
      </c>
      <c r="J32" s="17"/>
      <c r="L32" s="22">
        <f>SUM(L6:L30)</f>
        <v>1.2847293390318069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3.8113242625839319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-3.7278382865346446E-2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7670</v>
      </c>
      <c r="J37" s="38">
        <f>J91*I$83</f>
        <v>5834.017262328337</v>
      </c>
      <c r="K37" s="40">
        <f t="shared" ref="K37:K52" si="28">(B37/B$65)</f>
        <v>3.3360911686994579E-2</v>
      </c>
      <c r="L37" s="22">
        <f t="shared" ref="L37:L52" si="29">(K37*H37)</f>
        <v>1.96829378953268E-2</v>
      </c>
      <c r="M37" s="24">
        <f t="shared" ref="M37:M52" si="30">J37/B$65</f>
        <v>1.9462813466893755E-2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5834.017262328337</v>
      </c>
      <c r="AH37" s="123">
        <f>SUM(Z37,AB37,AD37,AF37)</f>
        <v>1</v>
      </c>
      <c r="AI37" s="112">
        <f>SUM(AA37,AC37,AE37,AG37)</f>
        <v>5834.017262328337</v>
      </c>
      <c r="AJ37" s="148">
        <f>(AA37+AC37)</f>
        <v>0</v>
      </c>
      <c r="AK37" s="147">
        <f>(AE37+AG37)</f>
        <v>5834.017262328337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16520</v>
      </c>
      <c r="J39" s="38">
        <f t="shared" si="33"/>
        <v>13092.832223012896</v>
      </c>
      <c r="K39" s="40">
        <f t="shared" si="28"/>
        <v>4.6705276361792412E-2</v>
      </c>
      <c r="L39" s="22">
        <f t="shared" si="29"/>
        <v>4.4089780885532032E-2</v>
      </c>
      <c r="M39" s="24">
        <f t="shared" si="30"/>
        <v>4.3678881952457019E-2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0.28803345074941289</v>
      </c>
      <c r="AA39" s="147">
        <f>$J39*Z39</f>
        <v>3771.1736452775112</v>
      </c>
      <c r="AB39" s="122">
        <f>AB8</f>
        <v>0.51373911280227613</v>
      </c>
      <c r="AC39" s="147">
        <f>$J39*AB39</f>
        <v>6726.3000103196982</v>
      </c>
      <c r="AD39" s="122">
        <f>AD8</f>
        <v>0.19822743644831109</v>
      </c>
      <c r="AE39" s="147">
        <f>$J39*AD39</f>
        <v>2595.3585674156884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13092.832223012898</v>
      </c>
      <c r="AJ39" s="148">
        <f t="shared" si="36"/>
        <v>10497.473655597209</v>
      </c>
      <c r="AK39" s="147">
        <f t="shared" si="37"/>
        <v>2595.3585674156884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3892.1119999999996</v>
      </c>
      <c r="J40" s="38">
        <f t="shared" si="33"/>
        <v>2738.6252453454831</v>
      </c>
      <c r="K40" s="40">
        <f t="shared" si="28"/>
        <v>9.8247884918199052E-3</v>
      </c>
      <c r="L40" s="22">
        <f t="shared" si="29"/>
        <v>9.2746003362779907E-3</v>
      </c>
      <c r="M40" s="24">
        <f t="shared" si="30"/>
        <v>9.1363034953744534E-3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0.28803345074941283</v>
      </c>
      <c r="AA40" s="147">
        <f>$J40*Z40</f>
        <v>788.81567972631683</v>
      </c>
      <c r="AB40" s="122">
        <f>AB9</f>
        <v>0.51373911280227613</v>
      </c>
      <c r="AC40" s="147">
        <f>$J40*AB40</f>
        <v>1406.9389038417044</v>
      </c>
      <c r="AD40" s="122">
        <f>AD9</f>
        <v>0.19822743644831103</v>
      </c>
      <c r="AE40" s="147">
        <f>$J40*AD40</f>
        <v>542.87066177746192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2738.6252453454831</v>
      </c>
      <c r="AJ40" s="148">
        <f t="shared" si="36"/>
        <v>2195.7545835680212</v>
      </c>
      <c r="AK40" s="147">
        <f t="shared" si="37"/>
        <v>542.87066177746192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613.6</v>
      </c>
      <c r="J41" s="38">
        <f t="shared" si="33"/>
        <v>613.6</v>
      </c>
      <c r="K41" s="40">
        <f t="shared" si="28"/>
        <v>2.1684592596546478E-3</v>
      </c>
      <c r="L41" s="22">
        <f t="shared" si="29"/>
        <v>2.0470255411139874E-3</v>
      </c>
      <c r="M41" s="24">
        <f t="shared" si="30"/>
        <v>2.0470255411139874E-3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0.28803345074941289</v>
      </c>
      <c r="AA41" s="147">
        <f>$J41*Z41</f>
        <v>176.73732537983975</v>
      </c>
      <c r="AB41" s="122">
        <f>AB11</f>
        <v>0.51373911280227613</v>
      </c>
      <c r="AC41" s="147">
        <f>$J41*AB41</f>
        <v>315.23031961547667</v>
      </c>
      <c r="AD41" s="122">
        <f>AD11</f>
        <v>0.19822743644831098</v>
      </c>
      <c r="AE41" s="147">
        <f>$J41*AD41</f>
        <v>121.63235500468362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613.6</v>
      </c>
      <c r="AJ41" s="148">
        <f t="shared" si="36"/>
        <v>491.96764499531639</v>
      </c>
      <c r="AK41" s="147">
        <f t="shared" si="37"/>
        <v>121.63235500468362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23743.302183787782</v>
      </c>
      <c r="K43" s="40">
        <f t="shared" si="28"/>
        <v>5.0041367530491876E-2</v>
      </c>
      <c r="L43" s="22">
        <f t="shared" si="29"/>
        <v>7.6363126851530599E-2</v>
      </c>
      <c r="M43" s="24">
        <f t="shared" si="30"/>
        <v>7.9209820731096975E-2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5935.8255459469456</v>
      </c>
      <c r="AB43" s="156">
        <f>Poor!AB43</f>
        <v>0.25</v>
      </c>
      <c r="AC43" s="147">
        <f t="shared" si="39"/>
        <v>5935.8255459469456</v>
      </c>
      <c r="AD43" s="156">
        <f>Poor!AD43</f>
        <v>0.25</v>
      </c>
      <c r="AE43" s="147">
        <f t="shared" si="40"/>
        <v>5935.8255459469456</v>
      </c>
      <c r="AF43" s="122">
        <f t="shared" si="31"/>
        <v>0.25</v>
      </c>
      <c r="AG43" s="147">
        <f t="shared" si="34"/>
        <v>5935.8255459469456</v>
      </c>
      <c r="AH43" s="123">
        <f t="shared" si="35"/>
        <v>1</v>
      </c>
      <c r="AI43" s="112">
        <f t="shared" si="35"/>
        <v>23743.302183787782</v>
      </c>
      <c r="AJ43" s="148">
        <f t="shared" si="36"/>
        <v>11871.651091893891</v>
      </c>
      <c r="AK43" s="147">
        <f t="shared" si="37"/>
        <v>11871.651091893891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871.31384160689095</v>
      </c>
      <c r="K44" s="40">
        <f t="shared" si="28"/>
        <v>2.0016547012196751E-3</v>
      </c>
      <c r="L44" s="22">
        <f t="shared" si="29"/>
        <v>2.802316581707545E-3</v>
      </c>
      <c r="M44" s="24">
        <f t="shared" si="30"/>
        <v>2.9067824121503474E-3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217.82846040172274</v>
      </c>
      <c r="AB44" s="156">
        <f>Poor!AB44</f>
        <v>0.25</v>
      </c>
      <c r="AC44" s="147">
        <f t="shared" si="39"/>
        <v>217.82846040172274</v>
      </c>
      <c r="AD44" s="156">
        <f>Poor!AD44</f>
        <v>0.25</v>
      </c>
      <c r="AE44" s="147">
        <f t="shared" si="40"/>
        <v>217.82846040172274</v>
      </c>
      <c r="AF44" s="122">
        <f t="shared" si="31"/>
        <v>0.25</v>
      </c>
      <c r="AG44" s="147">
        <f t="shared" si="34"/>
        <v>217.82846040172274</v>
      </c>
      <c r="AH44" s="123">
        <f t="shared" si="35"/>
        <v>1</v>
      </c>
      <c r="AI44" s="112">
        <f t="shared" si="35"/>
        <v>871.31384160689095</v>
      </c>
      <c r="AJ44" s="148">
        <f t="shared" si="36"/>
        <v>435.65692080344547</v>
      </c>
      <c r="AK44" s="147">
        <f t="shared" si="37"/>
        <v>435.65692080344547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1826.9999999999998</v>
      </c>
      <c r="J45" s="38">
        <f t="shared" si="33"/>
        <v>774.16244139167327</v>
      </c>
      <c r="K45" s="40">
        <f t="shared" si="28"/>
        <v>1.9349328778456858E-3</v>
      </c>
      <c r="L45" s="22">
        <f t="shared" si="29"/>
        <v>2.7089060289839598E-3</v>
      </c>
      <c r="M45" s="24">
        <f t="shared" si="30"/>
        <v>2.5826764838655729E-3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193.54061034791832</v>
      </c>
      <c r="AB45" s="156">
        <f>Poor!AB45</f>
        <v>0.25</v>
      </c>
      <c r="AC45" s="147">
        <f t="shared" si="39"/>
        <v>193.54061034791832</v>
      </c>
      <c r="AD45" s="156">
        <f>Poor!AD45</f>
        <v>0.25</v>
      </c>
      <c r="AE45" s="147">
        <f t="shared" si="40"/>
        <v>193.54061034791832</v>
      </c>
      <c r="AF45" s="122">
        <f t="shared" si="31"/>
        <v>0.25</v>
      </c>
      <c r="AG45" s="147">
        <f t="shared" si="34"/>
        <v>193.54061034791832</v>
      </c>
      <c r="AH45" s="123">
        <f t="shared" si="35"/>
        <v>1</v>
      </c>
      <c r="AI45" s="112">
        <f t="shared" si="35"/>
        <v>774.16244139167327</v>
      </c>
      <c r="AJ45" s="148">
        <f t="shared" si="36"/>
        <v>387.08122069583663</v>
      </c>
      <c r="AK45" s="147">
        <f t="shared" si="37"/>
        <v>387.08122069583663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829.56205279770313</v>
      </c>
      <c r="K46" s="40">
        <f t="shared" si="28"/>
        <v>2.0016547012196751E-3</v>
      </c>
      <c r="L46" s="22">
        <f t="shared" si="29"/>
        <v>2.802316581707545E-3</v>
      </c>
      <c r="M46" s="24">
        <f t="shared" si="30"/>
        <v>2.767494638226611E-3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207.39051319942578</v>
      </c>
      <c r="AB46" s="156">
        <f>Poor!AB46</f>
        <v>0.25</v>
      </c>
      <c r="AC46" s="147">
        <f t="shared" si="39"/>
        <v>207.39051319942578</v>
      </c>
      <c r="AD46" s="156">
        <f>Poor!AD46</f>
        <v>0.25</v>
      </c>
      <c r="AE46" s="147">
        <f t="shared" si="40"/>
        <v>207.39051319942578</v>
      </c>
      <c r="AF46" s="122">
        <f t="shared" si="31"/>
        <v>0.25</v>
      </c>
      <c r="AG46" s="147">
        <f t="shared" si="34"/>
        <v>207.39051319942578</v>
      </c>
      <c r="AH46" s="123">
        <f t="shared" si="35"/>
        <v>1</v>
      </c>
      <c r="AI46" s="112">
        <f t="shared" si="35"/>
        <v>829.56205279770313</v>
      </c>
      <c r="AJ46" s="148">
        <f t="shared" si="36"/>
        <v>414.78102639885157</v>
      </c>
      <c r="AK46" s="147">
        <f t="shared" si="37"/>
        <v>414.78102639885157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1575</v>
      </c>
      <c r="J47" s="38">
        <f t="shared" si="33"/>
        <v>1248.2573093974158</v>
      </c>
      <c r="K47" s="40">
        <f t="shared" si="28"/>
        <v>3.0024820518295124E-3</v>
      </c>
      <c r="L47" s="22">
        <f t="shared" si="29"/>
        <v>4.203474872561317E-3</v>
      </c>
      <c r="M47" s="24">
        <f t="shared" si="30"/>
        <v>4.164300186145266E-3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312.06432734935396</v>
      </c>
      <c r="AB47" s="156">
        <f>Poor!AB47</f>
        <v>0.25</v>
      </c>
      <c r="AC47" s="147">
        <f t="shared" si="39"/>
        <v>312.06432734935396</v>
      </c>
      <c r="AD47" s="156">
        <f>Poor!AD47</f>
        <v>0.25</v>
      </c>
      <c r="AE47" s="147">
        <f t="shared" si="40"/>
        <v>312.06432734935396</v>
      </c>
      <c r="AF47" s="122">
        <f t="shared" si="31"/>
        <v>0.25</v>
      </c>
      <c r="AG47" s="147">
        <f t="shared" si="34"/>
        <v>312.06432734935396</v>
      </c>
      <c r="AH47" s="123">
        <f t="shared" si="35"/>
        <v>1</v>
      </c>
      <c r="AI47" s="112">
        <f t="shared" si="35"/>
        <v>1248.2573093974158</v>
      </c>
      <c r="AJ47" s="148">
        <f t="shared" si="36"/>
        <v>624.12865469870792</v>
      </c>
      <c r="AK47" s="147">
        <f t="shared" si="37"/>
        <v>624.12865469870792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290.43794720229698</v>
      </c>
      <c r="K48" s="40">
        <f t="shared" si="28"/>
        <v>6.6721823373989161E-4</v>
      </c>
      <c r="L48" s="22">
        <f t="shared" si="29"/>
        <v>9.3410552723584815E-4</v>
      </c>
      <c r="M48" s="24">
        <f t="shared" si="30"/>
        <v>9.6892747071678246E-4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72.609486800574246</v>
      </c>
      <c r="AB48" s="156">
        <f>Poor!AB48</f>
        <v>0.25</v>
      </c>
      <c r="AC48" s="147">
        <f t="shared" si="39"/>
        <v>72.609486800574246</v>
      </c>
      <c r="AD48" s="156">
        <f>Poor!AD48</f>
        <v>0.25</v>
      </c>
      <c r="AE48" s="147">
        <f t="shared" si="40"/>
        <v>72.609486800574246</v>
      </c>
      <c r="AF48" s="122">
        <f t="shared" si="31"/>
        <v>0.25</v>
      </c>
      <c r="AG48" s="147">
        <f t="shared" si="34"/>
        <v>72.609486800574246</v>
      </c>
      <c r="AH48" s="123">
        <f t="shared" si="35"/>
        <v>1</v>
      </c>
      <c r="AI48" s="112">
        <f t="shared" si="35"/>
        <v>290.43794720229698</v>
      </c>
      <c r="AJ48" s="148">
        <f t="shared" si="36"/>
        <v>145.21897360114849</v>
      </c>
      <c r="AK48" s="147">
        <f t="shared" si="37"/>
        <v>145.21897360114849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718.8339193256852</v>
      </c>
      <c r="K49" s="40">
        <f t="shared" si="28"/>
        <v>1.6513651285062318E-3</v>
      </c>
      <c r="L49" s="22">
        <f t="shared" si="29"/>
        <v>2.3119111799087245E-3</v>
      </c>
      <c r="M49" s="24">
        <f t="shared" si="30"/>
        <v>2.3980954900240372E-3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179.7084798314213</v>
      </c>
      <c r="AB49" s="156">
        <f>Poor!AB49</f>
        <v>0.25</v>
      </c>
      <c r="AC49" s="147">
        <f t="shared" si="39"/>
        <v>179.7084798314213</v>
      </c>
      <c r="AD49" s="156">
        <f>Poor!AD49</f>
        <v>0.25</v>
      </c>
      <c r="AE49" s="147">
        <f t="shared" si="40"/>
        <v>179.7084798314213</v>
      </c>
      <c r="AF49" s="122">
        <f t="shared" si="31"/>
        <v>0.25</v>
      </c>
      <c r="AG49" s="147">
        <f t="shared" si="34"/>
        <v>179.7084798314213</v>
      </c>
      <c r="AH49" s="123">
        <f t="shared" si="35"/>
        <v>1</v>
      </c>
      <c r="AI49" s="112">
        <f t="shared" si="35"/>
        <v>718.8339193256852</v>
      </c>
      <c r="AJ49" s="148">
        <f t="shared" si="36"/>
        <v>359.4169596628426</v>
      </c>
      <c r="AK49" s="147">
        <f t="shared" si="37"/>
        <v>359.4169596628426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365.95181347489427</v>
      </c>
      <c r="K50" s="40">
        <f t="shared" si="28"/>
        <v>8.4069497451226343E-4</v>
      </c>
      <c r="L50" s="22">
        <f t="shared" si="29"/>
        <v>1.1769729643171687E-3</v>
      </c>
      <c r="M50" s="24">
        <f t="shared" si="30"/>
        <v>1.2208486131031462E-3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91.487953368723566</v>
      </c>
      <c r="AB50" s="156">
        <f>Poor!AB55</f>
        <v>0.25</v>
      </c>
      <c r="AC50" s="147">
        <f t="shared" si="39"/>
        <v>91.487953368723566</v>
      </c>
      <c r="AD50" s="156">
        <f>Poor!AD55</f>
        <v>0.25</v>
      </c>
      <c r="AE50" s="147">
        <f t="shared" si="40"/>
        <v>91.487953368723566</v>
      </c>
      <c r="AF50" s="122">
        <f t="shared" si="31"/>
        <v>0.25</v>
      </c>
      <c r="AG50" s="147">
        <f t="shared" si="34"/>
        <v>91.487953368723566</v>
      </c>
      <c r="AH50" s="123">
        <f t="shared" si="35"/>
        <v>1</v>
      </c>
      <c r="AI50" s="112">
        <f t="shared" si="35"/>
        <v>365.95181347489427</v>
      </c>
      <c r="AJ50" s="148">
        <f t="shared" si="36"/>
        <v>182.97590673744713</v>
      </c>
      <c r="AK50" s="147">
        <f t="shared" si="37"/>
        <v>182.97590673744713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435.65692080344547</v>
      </c>
      <c r="K51" s="40">
        <f t="shared" si="28"/>
        <v>1.0008273506098375E-3</v>
      </c>
      <c r="L51" s="22">
        <f t="shared" si="29"/>
        <v>1.4011582908537725E-3</v>
      </c>
      <c r="M51" s="24">
        <f t="shared" si="30"/>
        <v>1.4533912060751737E-3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108.91423020086137</v>
      </c>
      <c r="AB51" s="156">
        <f>Poor!AB56</f>
        <v>0.25</v>
      </c>
      <c r="AC51" s="147">
        <f t="shared" si="39"/>
        <v>108.91423020086137</v>
      </c>
      <c r="AD51" s="156">
        <f>Poor!AD56</f>
        <v>0.25</v>
      </c>
      <c r="AE51" s="147">
        <f t="shared" si="40"/>
        <v>108.91423020086137</v>
      </c>
      <c r="AF51" s="122">
        <f t="shared" si="31"/>
        <v>0.25</v>
      </c>
      <c r="AG51" s="147">
        <f t="shared" si="34"/>
        <v>108.91423020086137</v>
      </c>
      <c r="AH51" s="123">
        <f t="shared" si="35"/>
        <v>1</v>
      </c>
      <c r="AI51" s="112">
        <f t="shared" si="35"/>
        <v>435.65692080344547</v>
      </c>
      <c r="AJ51" s="148">
        <f t="shared" si="36"/>
        <v>217.82846040172274</v>
      </c>
      <c r="AK51" s="147">
        <f t="shared" si="37"/>
        <v>217.82846040172274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0</v>
      </c>
      <c r="J52" s="38">
        <f t="shared" si="33"/>
        <v>871.31384160689095</v>
      </c>
      <c r="K52" s="40">
        <f t="shared" si="28"/>
        <v>2.0016547012196751E-3</v>
      </c>
      <c r="L52" s="22">
        <f t="shared" si="29"/>
        <v>2.802316581707545E-3</v>
      </c>
      <c r="M52" s="24">
        <f t="shared" si="30"/>
        <v>2.9067824121503474E-3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217.82846040172274</v>
      </c>
      <c r="AB52" s="156">
        <f>Poor!AB57</f>
        <v>0.25</v>
      </c>
      <c r="AC52" s="147">
        <f t="shared" si="39"/>
        <v>217.82846040172274</v>
      </c>
      <c r="AD52" s="156">
        <f>Poor!AD57</f>
        <v>0.25</v>
      </c>
      <c r="AE52" s="147">
        <f t="shared" si="40"/>
        <v>217.82846040172274</v>
      </c>
      <c r="AF52" s="122">
        <f t="shared" si="31"/>
        <v>0.25</v>
      </c>
      <c r="AG52" s="147">
        <f t="shared" si="34"/>
        <v>217.82846040172274</v>
      </c>
      <c r="AH52" s="123">
        <f t="shared" si="35"/>
        <v>1</v>
      </c>
      <c r="AI52" s="112">
        <f t="shared" si="35"/>
        <v>871.31384160689095</v>
      </c>
      <c r="AJ52" s="148">
        <f t="shared" si="36"/>
        <v>435.65692080344547</v>
      </c>
      <c r="AK52" s="147">
        <f t="shared" si="37"/>
        <v>435.65692080344547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10107.240562639936</v>
      </c>
      <c r="K53" s="40">
        <f t="shared" ref="K53:K64" si="43">(B53/B$65)</f>
        <v>2.3219194534148228E-2</v>
      </c>
      <c r="L53" s="22">
        <f t="shared" ref="L53:L64" si="44">(K53*H53)</f>
        <v>3.2506872347807518E-2</v>
      </c>
      <c r="M53" s="24">
        <f t="shared" ref="M53:M64" si="45">J53/B$65</f>
        <v>3.3718675980944031E-2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1.4</v>
      </c>
      <c r="G54" s="22">
        <f t="shared" si="32"/>
        <v>1.65</v>
      </c>
      <c r="H54" s="24">
        <f t="shared" si="41"/>
        <v>1.4</v>
      </c>
      <c r="I54" s="39">
        <f t="shared" si="42"/>
        <v>0</v>
      </c>
      <c r="J54" s="38">
        <f t="shared" si="33"/>
        <v>871.31384160689095</v>
      </c>
      <c r="K54" s="40">
        <f t="shared" si="43"/>
        <v>2.0016547012196751E-3</v>
      </c>
      <c r="L54" s="22">
        <f t="shared" si="44"/>
        <v>2.802316581707545E-3</v>
      </c>
      <c r="M54" s="24">
        <f t="shared" si="45"/>
        <v>2.9067824121503474E-3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87225.599999999991</v>
      </c>
      <c r="J58" s="38">
        <f t="shared" si="33"/>
        <v>87225.600000000006</v>
      </c>
      <c r="K58" s="40">
        <f t="shared" si="43"/>
        <v>0.30825482398782994</v>
      </c>
      <c r="L58" s="22">
        <f t="shared" si="44"/>
        <v>0.29099255384451145</v>
      </c>
      <c r="M58" s="24">
        <f t="shared" si="45"/>
        <v>0.2909925538445115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21806.400000000001</v>
      </c>
      <c r="AB58" s="156">
        <f>Poor!AB58</f>
        <v>0.25</v>
      </c>
      <c r="AC58" s="147">
        <f t="shared" si="39"/>
        <v>21806.400000000001</v>
      </c>
      <c r="AD58" s="156">
        <f>Poor!AD58</f>
        <v>0.25</v>
      </c>
      <c r="AE58" s="147">
        <f t="shared" si="40"/>
        <v>21806.400000000001</v>
      </c>
      <c r="AF58" s="122">
        <f t="shared" si="31"/>
        <v>0.25</v>
      </c>
      <c r="AG58" s="147">
        <f t="shared" si="34"/>
        <v>21806.400000000001</v>
      </c>
      <c r="AH58" s="123">
        <f t="shared" si="35"/>
        <v>1</v>
      </c>
      <c r="AI58" s="112">
        <f t="shared" si="35"/>
        <v>87225.600000000006</v>
      </c>
      <c r="AJ58" s="148">
        <f t="shared" si="36"/>
        <v>43612.800000000003</v>
      </c>
      <c r="AK58" s="147">
        <f t="shared" si="37"/>
        <v>43612.800000000003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267071.31199999998</v>
      </c>
      <c r="J65" s="39">
        <f>SUM(J37:J64)</f>
        <v>297260.02140632819</v>
      </c>
      <c r="K65" s="40">
        <f>SUM(K37:K64)</f>
        <v>1</v>
      </c>
      <c r="L65" s="22">
        <f>SUM(L37:L64)</f>
        <v>0.98806706877685546</v>
      </c>
      <c r="M65" s="24">
        <f>SUM(M37:M64)</f>
        <v>0.9916865322210634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70737.324718232325</v>
      </c>
      <c r="AB65" s="137"/>
      <c r="AC65" s="153">
        <f>SUM(AC37:AC64)</f>
        <v>74139.317301625531</v>
      </c>
      <c r="AD65" s="137"/>
      <c r="AE65" s="153">
        <f>SUM(AE37:AE64)</f>
        <v>69570.209652046498</v>
      </c>
      <c r="AF65" s="137"/>
      <c r="AG65" s="153">
        <f>SUM(AG37:AG64)</f>
        <v>71834.61533017701</v>
      </c>
      <c r="AH65" s="137"/>
      <c r="AI65" s="153">
        <f>SUM(AI37:AI64)</f>
        <v>286281.46700208134</v>
      </c>
      <c r="AJ65" s="153">
        <f>SUM(AJ37:AJ64)</f>
        <v>144876.64201985789</v>
      </c>
      <c r="AK65" s="153">
        <f>SUM(AK37:AK64)</f>
        <v>141404.82498222351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247105.42729034973</v>
      </c>
      <c r="J74" s="51">
        <f>J128*I$83</f>
        <v>1874.1186992123394</v>
      </c>
      <c r="K74" s="40">
        <f>B74/B$76</f>
        <v>3.0491238976837635E-2</v>
      </c>
      <c r="L74" s="22">
        <f>(L128*G$37*F$9/F$7)/B$130</f>
        <v>2.949995199395505E-2</v>
      </c>
      <c r="M74" s="24">
        <f>J74/B$76</f>
        <v>6.2522308415368013E-3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3.8777942176095972</v>
      </c>
      <c r="AB74" s="156"/>
      <c r="AC74" s="147">
        <f>AC30*$I$83/4</f>
        <v>-1.3711126522801877E-12</v>
      </c>
      <c r="AD74" s="156"/>
      <c r="AE74" s="147">
        <f>AE30*$I$83/4</f>
        <v>1602.480253452718</v>
      </c>
      <c r="AF74" s="156"/>
      <c r="AG74" s="147">
        <f>AG30*$I$83/4</f>
        <v>1432.8224680036553</v>
      </c>
      <c r="AH74" s="155"/>
      <c r="AI74" s="147">
        <f>SUM(AA74,AC74,AE74,AG74)</f>
        <v>3039.1805156739815</v>
      </c>
      <c r="AJ74" s="148">
        <f>(AA74+AC74)</f>
        <v>3.8777942176082263</v>
      </c>
      <c r="AK74" s="147">
        <f>(AE74+AG74)</f>
        <v>3035.3027214563735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172969.27133079895</v>
      </c>
      <c r="K75" s="40">
        <f>B75/B$76</f>
        <v>0.63228327833131914</v>
      </c>
      <c r="L75" s="22">
        <f>(L129*G$37*F$9/F$7)/B$130</f>
        <v>0.55017407394643247</v>
      </c>
      <c r="M75" s="24">
        <f>J75/B$76</f>
        <v>0.57704125854305877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65741.97574660214</v>
      </c>
      <c r="AB75" s="158"/>
      <c r="AC75" s="149">
        <f>AA75+AC65-SUM(AC70,AC74)</f>
        <v>134889.8218708151</v>
      </c>
      <c r="AD75" s="158"/>
      <c r="AE75" s="149">
        <f>AC75+AE65-SUM(AE70,AE74)</f>
        <v>197866.08009199629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263276.40177675709</v>
      </c>
      <c r="AJ75" s="151">
        <f>AJ76-SUM(AJ70,AJ74)</f>
        <v>134889.8218708151</v>
      </c>
      <c r="AK75" s="149">
        <f>AJ75+AK76-SUM(AK70,AK74)</f>
        <v>263276.40177675703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267071.31200000003</v>
      </c>
      <c r="J76" s="51">
        <f>J130*I$83</f>
        <v>297260.02140632825</v>
      </c>
      <c r="K76" s="40">
        <f>SUM(K70:K75)</f>
        <v>0.85547163432882312</v>
      </c>
      <c r="L76" s="22">
        <f>SUM(L70:L75)</f>
        <v>0.81752359728486645</v>
      </c>
      <c r="M76" s="24">
        <f>SUM(M70:M75)</f>
        <v>0.82114306072907461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70737.324718232325</v>
      </c>
      <c r="AB76" s="137"/>
      <c r="AC76" s="153">
        <f>AC65</f>
        <v>74139.317301625531</v>
      </c>
      <c r="AD76" s="137"/>
      <c r="AE76" s="153">
        <f>AE65</f>
        <v>69570.209652046498</v>
      </c>
      <c r="AF76" s="137"/>
      <c r="AG76" s="153">
        <f>AG65</f>
        <v>71834.61533017701</v>
      </c>
      <c r="AH76" s="137"/>
      <c r="AI76" s="153">
        <f>SUM(AA76,AC76,AE76,AG76)</f>
        <v>286281.46700208134</v>
      </c>
      <c r="AJ76" s="154">
        <f>SUM(AA76,AC76)</f>
        <v>144876.64201985786</v>
      </c>
      <c r="AK76" s="154">
        <f>SUM(AE76,AG76)</f>
        <v>141404.82498222351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65741.97574660214</v>
      </c>
      <c r="AD78" s="112"/>
      <c r="AE78" s="112">
        <f>AC75</f>
        <v>134889.8218708151</v>
      </c>
      <c r="AF78" s="112"/>
      <c r="AG78" s="112">
        <f>AE75</f>
        <v>197866.08009199629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65745.853540819749</v>
      </c>
      <c r="AB79" s="112"/>
      <c r="AC79" s="112">
        <f>AA79-AA74+AC65-AC70</f>
        <v>134889.8218708151</v>
      </c>
      <c r="AD79" s="112"/>
      <c r="AE79" s="112">
        <f>AC79-AC74+AE65-AE70</f>
        <v>199468.56034544902</v>
      </c>
      <c r="AF79" s="112"/>
      <c r="AG79" s="112">
        <f>AE79-AE74+AG65-AG70</f>
        <v>264709.22424476076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0.3575757575757576</v>
      </c>
      <c r="I91" s="22">
        <f t="shared" ref="I91" si="52">(D91*H91)</f>
        <v>0.31052921088262347</v>
      </c>
      <c r="J91" s="24">
        <f>IF(I$32&lt;=1+I$131,I91,L91+J$33*(I91-L91))</f>
        <v>0.23619723295259734</v>
      </c>
      <c r="K91" s="22">
        <f t="shared" ref="K91" si="53">(B91)</f>
        <v>0.66802242236809473</v>
      </c>
      <c r="L91" s="22">
        <f t="shared" ref="L91" si="54">(K91*H91)</f>
        <v>0.23886862375586418</v>
      </c>
      <c r="M91" s="225">
        <f t="shared" si="50"/>
        <v>0.23619723295259734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0.3575757575757576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0.57212121212121214</v>
      </c>
      <c r="I93" s="22">
        <f t="shared" si="59"/>
        <v>0.66883214651641965</v>
      </c>
      <c r="J93" s="24">
        <f t="shared" si="60"/>
        <v>0.53007912104703769</v>
      </c>
      <c r="K93" s="22">
        <f t="shared" si="61"/>
        <v>0.93523139131533262</v>
      </c>
      <c r="L93" s="22">
        <f t="shared" si="62"/>
        <v>0.53506571721313578</v>
      </c>
      <c r="M93" s="225">
        <f t="shared" si="63"/>
        <v>0.53007912104703769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0.57212121212121214</v>
      </c>
      <c r="I94" s="22">
        <f t="shared" si="59"/>
        <v>0.15757685371926847</v>
      </c>
      <c r="J94" s="24">
        <f t="shared" si="60"/>
        <v>0.11087654971843075</v>
      </c>
      <c r="K94" s="22">
        <f t="shared" si="61"/>
        <v>0.19673260338740389</v>
      </c>
      <c r="L94" s="22">
        <f t="shared" si="62"/>
        <v>0.1125548955137632</v>
      </c>
      <c r="M94" s="225">
        <f t="shared" si="63"/>
        <v>0.11087654971843075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0.57212121212121214</v>
      </c>
      <c r="I95" s="22">
        <f t="shared" si="59"/>
        <v>2.4842336870609875E-2</v>
      </c>
      <c r="J95" s="24">
        <f t="shared" si="60"/>
        <v>2.4842336870609875E-2</v>
      </c>
      <c r="K95" s="22">
        <f t="shared" si="61"/>
        <v>4.3421457453926157E-2</v>
      </c>
      <c r="L95" s="22">
        <f t="shared" si="62"/>
        <v>2.4842336870609875E-2</v>
      </c>
      <c r="M95" s="225">
        <f t="shared" si="63"/>
        <v>2.4842336870609875E-2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0.96127625695949015</v>
      </c>
      <c r="K97" s="22">
        <f t="shared" si="61"/>
        <v>1.002033633552142</v>
      </c>
      <c r="L97" s="22">
        <f t="shared" si="62"/>
        <v>0.92672928775792052</v>
      </c>
      <c r="M97" s="225">
        <f t="shared" si="63"/>
        <v>0.96127625695949015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3.5276192915944589E-2</v>
      </c>
      <c r="K98" s="22">
        <f t="shared" si="61"/>
        <v>4.0081345342085684E-2</v>
      </c>
      <c r="L98" s="22">
        <f t="shared" si="62"/>
        <v>3.4008414229648461E-2</v>
      </c>
      <c r="M98" s="225">
        <f t="shared" si="63"/>
        <v>3.5276192915944589E-2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0.84848484848484851</v>
      </c>
      <c r="I99" s="22">
        <f t="shared" si="59"/>
        <v>7.3968300949485394E-2</v>
      </c>
      <c r="J99" s="24">
        <f t="shared" si="60"/>
        <v>3.1342901176052346E-2</v>
      </c>
      <c r="K99" s="22">
        <f t="shared" si="61"/>
        <v>3.8745300497349491E-2</v>
      </c>
      <c r="L99" s="22">
        <f t="shared" si="62"/>
        <v>3.2874800421993505E-2</v>
      </c>
      <c r="M99" s="225">
        <f t="shared" si="63"/>
        <v>3.1342901176052346E-2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0.84848484848484851</v>
      </c>
      <c r="I100" s="22">
        <f t="shared" si="59"/>
        <v>4.5344552306197945E-2</v>
      </c>
      <c r="J100" s="24">
        <f t="shared" si="60"/>
        <v>3.358582133421642E-2</v>
      </c>
      <c r="K100" s="22">
        <f t="shared" si="61"/>
        <v>4.0081345342085684E-2</v>
      </c>
      <c r="L100" s="22">
        <f t="shared" si="62"/>
        <v>3.4008414229648461E-2</v>
      </c>
      <c r="M100" s="225">
        <f t="shared" si="63"/>
        <v>3.358582133421642E-2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0.84848484848484851</v>
      </c>
      <c r="I101" s="22">
        <f t="shared" si="59"/>
        <v>6.3765776680590872E-2</v>
      </c>
      <c r="J101" s="24">
        <f t="shared" si="60"/>
        <v>5.0537204337111639E-2</v>
      </c>
      <c r="K101" s="22">
        <f t="shared" si="61"/>
        <v>6.0122018013128525E-2</v>
      </c>
      <c r="L101" s="22">
        <f t="shared" si="62"/>
        <v>5.1012621344472688E-2</v>
      </c>
      <c r="M101" s="225">
        <f t="shared" si="63"/>
        <v>5.0537204337111639E-2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1.175873097198153E-2</v>
      </c>
      <c r="K102" s="22">
        <f t="shared" si="61"/>
        <v>1.3360448447361895E-2</v>
      </c>
      <c r="L102" s="22">
        <f t="shared" si="62"/>
        <v>1.1336138076549486E-2</v>
      </c>
      <c r="M102" s="225">
        <f t="shared" si="63"/>
        <v>1.175873097198153E-2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2.910285915565429E-2</v>
      </c>
      <c r="K103" s="22">
        <f t="shared" si="61"/>
        <v>3.3067109907220692E-2</v>
      </c>
      <c r="L103" s="22">
        <f t="shared" si="62"/>
        <v>2.8056941739459981E-2</v>
      </c>
      <c r="M103" s="225">
        <f t="shared" si="63"/>
        <v>2.910285915565429E-2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1.481600102469673E-2</v>
      </c>
      <c r="K104" s="22">
        <f t="shared" si="61"/>
        <v>1.6834165043675988E-2</v>
      </c>
      <c r="L104" s="22">
        <f t="shared" si="62"/>
        <v>1.4283533976452354E-2</v>
      </c>
      <c r="M104" s="225">
        <f t="shared" si="63"/>
        <v>1.481600102469673E-2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1.7638096457972294E-2</v>
      </c>
      <c r="K105" s="22">
        <f t="shared" si="61"/>
        <v>2.0040672671042842E-2</v>
      </c>
      <c r="L105" s="22">
        <f t="shared" si="62"/>
        <v>1.700420711482423E-2</v>
      </c>
      <c r="M105" s="225">
        <f t="shared" si="63"/>
        <v>1.7638096457972294E-2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0.84848484848484851</v>
      </c>
      <c r="I106" s="22">
        <f t="shared" si="59"/>
        <v>0</v>
      </c>
      <c r="J106" s="24">
        <f t="shared" si="60"/>
        <v>3.5276192915944589E-2</v>
      </c>
      <c r="K106" s="22">
        <f t="shared" si="61"/>
        <v>4.0081345342085684E-2</v>
      </c>
      <c r="L106" s="22">
        <f t="shared" si="62"/>
        <v>3.4008414229648461E-2</v>
      </c>
      <c r="M106" s="225">
        <f t="shared" si="63"/>
        <v>3.5276192915944589E-2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0.40920383782495723</v>
      </c>
      <c r="K107" s="22">
        <f t="shared" si="61"/>
        <v>0.4649436059681939</v>
      </c>
      <c r="L107" s="22">
        <f t="shared" si="62"/>
        <v>0.39449760506392212</v>
      </c>
      <c r="M107" s="225">
        <f t="shared" si="63"/>
        <v>0.40920383782495723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0.84848484848484851</v>
      </c>
      <c r="I108" s="22">
        <f t="shared" si="59"/>
        <v>0</v>
      </c>
      <c r="J108" s="24">
        <f t="shared" si="60"/>
        <v>3.5276192915944589E-2</v>
      </c>
      <c r="K108" s="22">
        <f t="shared" si="61"/>
        <v>4.0081345342085684E-2</v>
      </c>
      <c r="L108" s="22">
        <f t="shared" si="62"/>
        <v>3.4008414229648461E-2</v>
      </c>
      <c r="M108" s="225">
        <f t="shared" si="63"/>
        <v>3.5276192915944589E-2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0.57212121212121214</v>
      </c>
      <c r="I112" s="22">
        <f t="shared" si="59"/>
        <v>3.5314337336066961</v>
      </c>
      <c r="J112" s="24">
        <f t="shared" si="60"/>
        <v>3.5314337336066961</v>
      </c>
      <c r="K112" s="22">
        <f t="shared" si="61"/>
        <v>6.1725271826811952</v>
      </c>
      <c r="L112" s="22">
        <f t="shared" si="62"/>
        <v>3.5314337336066961</v>
      </c>
      <c r="M112" s="225">
        <f t="shared" si="63"/>
        <v>3.5314337336066961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10.812704532561529</v>
      </c>
      <c r="J119" s="24">
        <f>SUM(J91:J118)</f>
        <v>12.034930883214974</v>
      </c>
      <c r="K119" s="22">
        <f>SUM(K91:K118)</f>
        <v>20.024105714968115</v>
      </c>
      <c r="L119" s="22">
        <f>SUM(L91:L118)</f>
        <v>11.991005720403894</v>
      </c>
      <c r="M119" s="57">
        <f t="shared" si="50"/>
        <v>12.034930883214974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10.004361582957729</v>
      </c>
      <c r="J128" s="226">
        <f>(J30)</f>
        <v>7.587595837897998E-2</v>
      </c>
      <c r="K128" s="22">
        <f>(B128)</f>
        <v>0.610559792652553</v>
      </c>
      <c r="L128" s="22">
        <f>IF(L124=L119,0,(L119-L124)/(B119-B124)*K128)</f>
        <v>0.35800615594753965</v>
      </c>
      <c r="M128" s="57">
        <f t="shared" si="90"/>
        <v>7.587595837897998E-2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7.002869795736034</v>
      </c>
      <c r="K129" s="29">
        <f>(B129)</f>
        <v>12.66090720711294</v>
      </c>
      <c r="L129" s="60">
        <f>IF(SUM(L124:L128)&gt;L130,0,L130-SUM(L124:L128))</f>
        <v>6.6768144353563939</v>
      </c>
      <c r="M129" s="57">
        <f t="shared" si="90"/>
        <v>7.002869795736034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10.812704532561529</v>
      </c>
      <c r="J130" s="226">
        <f>(J119)</f>
        <v>12.034930883214974</v>
      </c>
      <c r="K130" s="22">
        <f>(B130)</f>
        <v>20.024105714968115</v>
      </c>
      <c r="L130" s="22">
        <f>(L119)</f>
        <v>11.991005720403894</v>
      </c>
      <c r="M130" s="57">
        <f t="shared" si="90"/>
        <v>12.034930883214974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3275.3287507154064</v>
      </c>
      <c r="G72" s="109">
        <f>Poor!T7</f>
        <v>3693.7273580226442</v>
      </c>
      <c r="H72" s="109">
        <f>Middle!T7</f>
        <v>7108.708312548004</v>
      </c>
      <c r="I72" s="109">
        <f>Rich!T7</f>
        <v>18152.105120480373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174.61003010910653</v>
      </c>
      <c r="G73" s="109">
        <f>Poor!T8</f>
        <v>350.00000000000006</v>
      </c>
      <c r="H73" s="109">
        <f>Middle!T8</f>
        <v>11724.420339206097</v>
      </c>
      <c r="I73" s="109">
        <f>Rich!T8</f>
        <v>51409.183344551893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565.79171147831516</v>
      </c>
      <c r="G74" s="109">
        <f>Poor!T9</f>
        <v>1118.7050922141784</v>
      </c>
      <c r="H74" s="109">
        <f>Middle!T9</f>
        <v>1319.9567999679357</v>
      </c>
      <c r="I74" s="109">
        <f>Rich!T9</f>
        <v>1843.4831574624613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3876.357060031411</v>
      </c>
      <c r="I75" s="109">
        <f>Rich!T10</f>
        <v>7292.521577910421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788.24</v>
      </c>
      <c r="G76" s="109">
        <f>Poor!T11</f>
        <v>2845.6879999999996</v>
      </c>
      <c r="H76" s="109">
        <f>Middle!T11</f>
        <v>11750.896296847424</v>
      </c>
      <c r="I76" s="109">
        <f>Rich!T11</f>
        <v>22105.071835447976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17420.232311064276</v>
      </c>
      <c r="D77" s="109">
        <f>Middle!R12</f>
        <v>2142.1689639188698</v>
      </c>
      <c r="E77" s="109">
        <f>Rich!R12</f>
        <v>0</v>
      </c>
      <c r="F77" s="109">
        <f>V.Poor!T12</f>
        <v>0</v>
      </c>
      <c r="G77" s="109">
        <f>Poor!T12</f>
        <v>12787.200000000003</v>
      </c>
      <c r="H77" s="109">
        <f>Middle!T12</f>
        <v>2337.4170297549963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8121.5338021061734</v>
      </c>
      <c r="D78" s="109">
        <f>Middle!R13</f>
        <v>46466.167947535898</v>
      </c>
      <c r="E78" s="109">
        <f>Rich!R13</f>
        <v>174655.97499374344</v>
      </c>
      <c r="F78" s="109">
        <f>V.Poor!T13</f>
        <v>10312.214108992182</v>
      </c>
      <c r="G78" s="109">
        <f>Poor!T13</f>
        <v>6917.7712871937456</v>
      </c>
      <c r="H78" s="109">
        <f>Middle!T13</f>
        <v>34825.328465395316</v>
      </c>
      <c r="I78" s="109">
        <f>Rich!T13</f>
        <v>109032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30848.328050842993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18066.397833849598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1512.1729436687742</v>
      </c>
      <c r="C80" s="109">
        <f>Poor!R15</f>
        <v>0</v>
      </c>
      <c r="D80" s="109">
        <f>Middle!R15</f>
        <v>1512.172943668774</v>
      </c>
      <c r="E80" s="109">
        <f>Rich!R15</f>
        <v>2835.3242693789521</v>
      </c>
      <c r="F80" s="109">
        <f>V.Poor!T15</f>
        <v>1110.0000000000002</v>
      </c>
      <c r="G80" s="109">
        <f>Poor!T15</f>
        <v>0</v>
      </c>
      <c r="H80" s="109">
        <f>Middle!T15</f>
        <v>1110.0000000000002</v>
      </c>
      <c r="I80" s="109">
        <f>Rich!T15</f>
        <v>2081.2500000000005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12702.252726817702</v>
      </c>
      <c r="E81" s="109">
        <f>Rich!R16</f>
        <v>267654.61102937302</v>
      </c>
      <c r="F81" s="109">
        <f>V.Poor!T16</f>
        <v>0</v>
      </c>
      <c r="G81" s="109">
        <f>Poor!T16</f>
        <v>0</v>
      </c>
      <c r="H81" s="109">
        <f>Middle!T16</f>
        <v>7929.6</v>
      </c>
      <c r="I81" s="109">
        <f>Rich!T16</f>
        <v>167088</v>
      </c>
    </row>
    <row r="82" spans="1:9">
      <c r="A82" t="str">
        <f>V.Poor!Q17</f>
        <v>Small business/petty trading</v>
      </c>
      <c r="B82" s="109">
        <f>V.Poor!R17</f>
        <v>42824.737764699697</v>
      </c>
      <c r="C82" s="109">
        <f>Poor!R17</f>
        <v>42824.737764699683</v>
      </c>
      <c r="D82" s="109">
        <f>Middle!R17</f>
        <v>12883.713480057955</v>
      </c>
      <c r="E82" s="109">
        <f>Rich!R17</f>
        <v>16104.641850072447</v>
      </c>
      <c r="F82" s="109">
        <f>V.Poor!T17</f>
        <v>33417.600000000006</v>
      </c>
      <c r="G82" s="109">
        <f>Poor!T17</f>
        <v>33417.600000000006</v>
      </c>
      <c r="H82" s="109">
        <f>Middle!T17</f>
        <v>10053.599999999999</v>
      </c>
      <c r="I82" s="109">
        <f>Rich!T17</f>
        <v>12567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18871.918336986302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14726.4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68413.301668486223</v>
      </c>
      <c r="G88" s="109">
        <f>Poor!T23</f>
        <v>65173.808804621782</v>
      </c>
      <c r="H88" s="109">
        <f>Middle!T23</f>
        <v>113778.24310777462</v>
      </c>
      <c r="I88" s="109">
        <f>Rich!T23</f>
        <v>391570.61503585312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3461.7039677275898</v>
      </c>
      <c r="G99" s="237">
        <f t="shared" si="0"/>
        <v>6701.1968315920312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44384.103967727584</v>
      </c>
      <c r="G100" s="237">
        <f t="shared" si="0"/>
        <v>47623.596831592025</v>
      </c>
      <c r="H100" s="237">
        <f t="shared" si="0"/>
        <v>0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17420.232311064276</v>
      </c>
      <c r="D8" s="203">
        <f>Income!D77</f>
        <v>2142.1689639188698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17420.232311064276</v>
      </c>
      <c r="AP8" s="204">
        <f t="shared" si="7"/>
        <v>17420.232311064276</v>
      </c>
      <c r="AQ8" s="204">
        <f t="shared" si="7"/>
        <v>17420.232311064276</v>
      </c>
      <c r="AR8" s="204">
        <f t="shared" si="7"/>
        <v>17420.232311064276</v>
      </c>
      <c r="AS8" s="204">
        <f t="shared" si="7"/>
        <v>17420.232311064276</v>
      </c>
      <c r="AT8" s="204">
        <f t="shared" si="7"/>
        <v>17420.232311064276</v>
      </c>
      <c r="AU8" s="204">
        <f t="shared" si="7"/>
        <v>17420.232311064276</v>
      </c>
      <c r="AV8" s="204">
        <f t="shared" si="7"/>
        <v>17420.232311064276</v>
      </c>
      <c r="AW8" s="204">
        <f t="shared" si="7"/>
        <v>17420.232311064276</v>
      </c>
      <c r="AX8" s="204">
        <f t="shared" si="7"/>
        <v>17420.232311064276</v>
      </c>
      <c r="AY8" s="204">
        <f t="shared" si="7"/>
        <v>17420.232311064276</v>
      </c>
      <c r="AZ8" s="204">
        <f t="shared" si="7"/>
        <v>17420.232311064276</v>
      </c>
      <c r="BA8" s="204">
        <f t="shared" si="7"/>
        <v>17420.232311064276</v>
      </c>
      <c r="BB8" s="204">
        <f t="shared" si="5"/>
        <v>17420.232311064276</v>
      </c>
      <c r="BC8" s="204">
        <f t="shared" si="5"/>
        <v>17420.232311064276</v>
      </c>
      <c r="BD8" s="204">
        <f t="shared" si="5"/>
        <v>17420.232311064276</v>
      </c>
      <c r="BE8" s="204">
        <f t="shared" si="5"/>
        <v>17420.232311064276</v>
      </c>
      <c r="BF8" s="204">
        <f t="shared" si="5"/>
        <v>17420.232311064276</v>
      </c>
      <c r="BG8" s="204">
        <f t="shared" si="5"/>
        <v>17420.232311064276</v>
      </c>
      <c r="BH8" s="204">
        <f t="shared" si="5"/>
        <v>17420.232311064276</v>
      </c>
      <c r="BI8" s="204">
        <f t="shared" si="5"/>
        <v>17420.232311064276</v>
      </c>
      <c r="BJ8" s="204">
        <f t="shared" si="5"/>
        <v>17420.232311064276</v>
      </c>
      <c r="BK8" s="204">
        <f t="shared" si="1"/>
        <v>17420.232311064276</v>
      </c>
      <c r="BL8" s="204">
        <f t="shared" si="1"/>
        <v>17420.232311064276</v>
      </c>
      <c r="BM8" s="204">
        <f t="shared" si="1"/>
        <v>17420.232311064276</v>
      </c>
      <c r="BN8" s="204">
        <f t="shared" si="1"/>
        <v>17420.232311064276</v>
      </c>
      <c r="BO8" s="204">
        <f t="shared" si="1"/>
        <v>17420.232311064276</v>
      </c>
      <c r="BP8" s="204">
        <f t="shared" si="1"/>
        <v>17420.232311064276</v>
      </c>
      <c r="BQ8" s="204">
        <f t="shared" si="1"/>
        <v>17420.232311064276</v>
      </c>
      <c r="BR8" s="204">
        <f t="shared" si="1"/>
        <v>17420.232311064276</v>
      </c>
      <c r="BS8" s="204">
        <f t="shared" si="1"/>
        <v>17420.232311064276</v>
      </c>
      <c r="BT8" s="204">
        <f t="shared" si="1"/>
        <v>17420.232311064276</v>
      </c>
      <c r="BU8" s="204">
        <f t="shared" si="1"/>
        <v>17420.232311064276</v>
      </c>
      <c r="BV8" s="204">
        <f t="shared" si="1"/>
        <v>17420.232311064276</v>
      </c>
      <c r="BW8" s="204">
        <f t="shared" si="1"/>
        <v>17420.232311064276</v>
      </c>
      <c r="BX8" s="204">
        <f t="shared" si="1"/>
        <v>2142.1689639188698</v>
      </c>
      <c r="BY8" s="204">
        <f t="shared" si="1"/>
        <v>2142.1689639188698</v>
      </c>
      <c r="BZ8" s="204">
        <f t="shared" si="1"/>
        <v>2142.1689639188698</v>
      </c>
      <c r="CA8" s="204">
        <f t="shared" si="2"/>
        <v>2142.1689639188698</v>
      </c>
      <c r="CB8" s="204">
        <f t="shared" si="2"/>
        <v>2142.1689639188698</v>
      </c>
      <c r="CC8" s="204">
        <f t="shared" si="2"/>
        <v>2142.1689639188698</v>
      </c>
      <c r="CD8" s="204">
        <f t="shared" si="2"/>
        <v>2142.1689639188698</v>
      </c>
      <c r="CE8" s="204">
        <f t="shared" si="2"/>
        <v>2142.1689639188698</v>
      </c>
      <c r="CF8" s="204">
        <f t="shared" si="2"/>
        <v>2142.1689639188698</v>
      </c>
      <c r="CG8" s="204">
        <f t="shared" si="2"/>
        <v>2142.1689639188698</v>
      </c>
      <c r="CH8" s="204">
        <f t="shared" si="2"/>
        <v>2142.1689639188698</v>
      </c>
      <c r="CI8" s="204">
        <f t="shared" si="2"/>
        <v>2142.1689639188698</v>
      </c>
      <c r="CJ8" s="204">
        <f t="shared" si="2"/>
        <v>2142.1689639188698</v>
      </c>
      <c r="CK8" s="204">
        <f t="shared" si="2"/>
        <v>2142.1689639188698</v>
      </c>
      <c r="CL8" s="204">
        <f t="shared" si="2"/>
        <v>2142.1689639188698</v>
      </c>
      <c r="CM8" s="204">
        <f t="shared" si="2"/>
        <v>2142.1689639188698</v>
      </c>
      <c r="CN8" s="204">
        <f t="shared" si="2"/>
        <v>2142.1689639188698</v>
      </c>
      <c r="CO8" s="204">
        <f t="shared" si="2"/>
        <v>2142.1689639188698</v>
      </c>
      <c r="CP8" s="204">
        <f t="shared" si="2"/>
        <v>2142.1689639188698</v>
      </c>
      <c r="CQ8" s="204">
        <f t="shared" si="2"/>
        <v>2142.1689639188698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8121.5338021061734</v>
      </c>
      <c r="D9" s="203">
        <f>Income!D78</f>
        <v>46466.167947535898</v>
      </c>
      <c r="E9" s="203">
        <f>Income!E78</f>
        <v>174655.97499374344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8121.5338021061734</v>
      </c>
      <c r="AP9" s="204">
        <f t="shared" si="7"/>
        <v>8121.5338021061734</v>
      </c>
      <c r="AQ9" s="204">
        <f t="shared" si="7"/>
        <v>8121.5338021061734</v>
      </c>
      <c r="AR9" s="204">
        <f t="shared" si="7"/>
        <v>8121.5338021061734</v>
      </c>
      <c r="AS9" s="204">
        <f t="shared" si="7"/>
        <v>8121.5338021061734</v>
      </c>
      <c r="AT9" s="204">
        <f t="shared" si="7"/>
        <v>8121.5338021061734</v>
      </c>
      <c r="AU9" s="204">
        <f t="shared" si="7"/>
        <v>8121.5338021061734</v>
      </c>
      <c r="AV9" s="204">
        <f t="shared" si="7"/>
        <v>8121.5338021061734</v>
      </c>
      <c r="AW9" s="204">
        <f t="shared" si="7"/>
        <v>8121.5338021061734</v>
      </c>
      <c r="AX9" s="204">
        <f t="shared" si="1"/>
        <v>8121.5338021061734</v>
      </c>
      <c r="AY9" s="204">
        <f t="shared" si="1"/>
        <v>8121.5338021061734</v>
      </c>
      <c r="AZ9" s="204">
        <f t="shared" si="1"/>
        <v>8121.5338021061734</v>
      </c>
      <c r="BA9" s="204">
        <f t="shared" si="1"/>
        <v>8121.5338021061734</v>
      </c>
      <c r="BB9" s="204">
        <f t="shared" si="1"/>
        <v>8121.5338021061734</v>
      </c>
      <c r="BC9" s="204">
        <f t="shared" si="1"/>
        <v>8121.5338021061734</v>
      </c>
      <c r="BD9" s="204">
        <f t="shared" si="1"/>
        <v>8121.5338021061734</v>
      </c>
      <c r="BE9" s="204">
        <f t="shared" si="1"/>
        <v>8121.5338021061734</v>
      </c>
      <c r="BF9" s="204">
        <f t="shared" si="1"/>
        <v>8121.5338021061734</v>
      </c>
      <c r="BG9" s="204">
        <f t="shared" si="1"/>
        <v>8121.5338021061734</v>
      </c>
      <c r="BH9" s="204">
        <f t="shared" si="1"/>
        <v>8121.5338021061734</v>
      </c>
      <c r="BI9" s="204">
        <f t="shared" si="1"/>
        <v>8121.5338021061734</v>
      </c>
      <c r="BJ9" s="204">
        <f t="shared" si="1"/>
        <v>8121.5338021061734</v>
      </c>
      <c r="BK9" s="204">
        <f t="shared" si="1"/>
        <v>8121.5338021061734</v>
      </c>
      <c r="BL9" s="204">
        <f t="shared" si="1"/>
        <v>8121.5338021061734</v>
      </c>
      <c r="BM9" s="204">
        <f t="shared" si="1"/>
        <v>8121.5338021061734</v>
      </c>
      <c r="BN9" s="204">
        <f t="shared" si="1"/>
        <v>8121.5338021061734</v>
      </c>
      <c r="BO9" s="204">
        <f t="shared" si="1"/>
        <v>8121.5338021061734</v>
      </c>
      <c r="BP9" s="204">
        <f t="shared" si="1"/>
        <v>8121.5338021061734</v>
      </c>
      <c r="BQ9" s="204">
        <f t="shared" si="1"/>
        <v>8121.5338021061734</v>
      </c>
      <c r="BR9" s="204">
        <f t="shared" si="1"/>
        <v>8121.5338021061734</v>
      </c>
      <c r="BS9" s="204">
        <f t="shared" si="1"/>
        <v>8121.5338021061734</v>
      </c>
      <c r="BT9" s="204">
        <f t="shared" si="1"/>
        <v>8121.5338021061734</v>
      </c>
      <c r="BU9" s="204">
        <f t="shared" si="1"/>
        <v>8121.5338021061734</v>
      </c>
      <c r="BV9" s="204">
        <f t="shared" si="1"/>
        <v>8121.5338021061734</v>
      </c>
      <c r="BW9" s="204">
        <f t="shared" si="1"/>
        <v>8121.5338021061734</v>
      </c>
      <c r="BX9" s="204">
        <f t="shared" si="1"/>
        <v>46466.167947535898</v>
      </c>
      <c r="BY9" s="204">
        <f t="shared" si="1"/>
        <v>46466.167947535898</v>
      </c>
      <c r="BZ9" s="204">
        <f t="shared" si="1"/>
        <v>46466.167947535898</v>
      </c>
      <c r="CA9" s="204">
        <f t="shared" si="2"/>
        <v>46466.167947535898</v>
      </c>
      <c r="CB9" s="204">
        <f t="shared" si="2"/>
        <v>46466.167947535898</v>
      </c>
      <c r="CC9" s="204">
        <f t="shared" si="2"/>
        <v>46466.167947535898</v>
      </c>
      <c r="CD9" s="204">
        <f t="shared" si="2"/>
        <v>46466.167947535898</v>
      </c>
      <c r="CE9" s="204">
        <f t="shared" si="2"/>
        <v>46466.167947535898</v>
      </c>
      <c r="CF9" s="204">
        <f t="shared" si="2"/>
        <v>46466.167947535898</v>
      </c>
      <c r="CG9" s="204">
        <f t="shared" si="2"/>
        <v>46466.167947535898</v>
      </c>
      <c r="CH9" s="204">
        <f t="shared" si="2"/>
        <v>46466.167947535898</v>
      </c>
      <c r="CI9" s="204">
        <f t="shared" si="2"/>
        <v>46466.167947535898</v>
      </c>
      <c r="CJ9" s="204">
        <f t="shared" si="2"/>
        <v>46466.167947535898</v>
      </c>
      <c r="CK9" s="204">
        <f t="shared" si="2"/>
        <v>46466.167947535898</v>
      </c>
      <c r="CL9" s="204">
        <f t="shared" si="2"/>
        <v>46466.167947535898</v>
      </c>
      <c r="CM9" s="204">
        <f t="shared" si="2"/>
        <v>46466.167947535898</v>
      </c>
      <c r="CN9" s="204">
        <f t="shared" si="2"/>
        <v>46466.167947535898</v>
      </c>
      <c r="CO9" s="204">
        <f t="shared" si="2"/>
        <v>46466.167947535898</v>
      </c>
      <c r="CP9" s="204">
        <f t="shared" si="2"/>
        <v>46466.167947535898</v>
      </c>
      <c r="CQ9" s="204">
        <f t="shared" si="2"/>
        <v>46466.167947535898</v>
      </c>
      <c r="CR9" s="204">
        <f t="shared" si="2"/>
        <v>174655.97499374344</v>
      </c>
      <c r="CS9" s="204">
        <f t="shared" si="3"/>
        <v>174655.97499374344</v>
      </c>
      <c r="CT9" s="204">
        <f t="shared" si="3"/>
        <v>174655.97499374344</v>
      </c>
      <c r="CU9" s="204">
        <f t="shared" si="3"/>
        <v>174655.97499374344</v>
      </c>
      <c r="CV9" s="204">
        <f t="shared" si="3"/>
        <v>174655.97499374344</v>
      </c>
      <c r="CW9" s="204">
        <f t="shared" si="3"/>
        <v>174655.97499374344</v>
      </c>
      <c r="CX9" s="204">
        <f t="shared" si="3"/>
        <v>174655.97499374344</v>
      </c>
      <c r="CY9" s="204">
        <f t="shared" si="3"/>
        <v>174655.97499374344</v>
      </c>
      <c r="CZ9" s="204">
        <f t="shared" si="3"/>
        <v>174655.97499374344</v>
      </c>
      <c r="DA9" s="204">
        <f t="shared" si="3"/>
        <v>174655.97499374344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30848.328050842993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30848.328050842993</v>
      </c>
      <c r="BY10" s="204">
        <f t="shared" si="8"/>
        <v>30848.328050842993</v>
      </c>
      <c r="BZ10" s="204">
        <f t="shared" si="8"/>
        <v>30848.328050842993</v>
      </c>
      <c r="CA10" s="204">
        <f t="shared" si="2"/>
        <v>30848.328050842993</v>
      </c>
      <c r="CB10" s="204">
        <f t="shared" si="2"/>
        <v>30848.328050842993</v>
      </c>
      <c r="CC10" s="204">
        <f t="shared" si="2"/>
        <v>30848.328050842993</v>
      </c>
      <c r="CD10" s="204">
        <f t="shared" si="2"/>
        <v>30848.328050842993</v>
      </c>
      <c r="CE10" s="204">
        <f t="shared" si="2"/>
        <v>30848.328050842993</v>
      </c>
      <c r="CF10" s="204">
        <f t="shared" si="2"/>
        <v>30848.328050842993</v>
      </c>
      <c r="CG10" s="204">
        <f t="shared" si="2"/>
        <v>30848.328050842993</v>
      </c>
      <c r="CH10" s="204">
        <f t="shared" si="2"/>
        <v>30848.328050842993</v>
      </c>
      <c r="CI10" s="204">
        <f t="shared" si="2"/>
        <v>30848.328050842993</v>
      </c>
      <c r="CJ10" s="204">
        <f t="shared" si="2"/>
        <v>30848.328050842993</v>
      </c>
      <c r="CK10" s="204">
        <f t="shared" si="2"/>
        <v>30848.328050842993</v>
      </c>
      <c r="CL10" s="204">
        <f t="shared" si="2"/>
        <v>30848.328050842993</v>
      </c>
      <c r="CM10" s="204">
        <f t="shared" si="2"/>
        <v>30848.328050842993</v>
      </c>
      <c r="CN10" s="204">
        <f t="shared" si="2"/>
        <v>30848.328050842993</v>
      </c>
      <c r="CO10" s="204">
        <f t="shared" si="2"/>
        <v>30848.328050842993</v>
      </c>
      <c r="CP10" s="204">
        <f t="shared" si="2"/>
        <v>30848.328050842993</v>
      </c>
      <c r="CQ10" s="204">
        <f t="shared" si="2"/>
        <v>30848.328050842993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12702.252726817702</v>
      </c>
      <c r="E11" s="203">
        <f>Income!E81</f>
        <v>267654.61102937302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12702.252726817702</v>
      </c>
      <c r="BY11" s="204">
        <f t="shared" si="8"/>
        <v>12702.252726817702</v>
      </c>
      <c r="BZ11" s="204">
        <f t="shared" si="8"/>
        <v>12702.252726817702</v>
      </c>
      <c r="CA11" s="204">
        <f t="shared" si="2"/>
        <v>12702.252726817702</v>
      </c>
      <c r="CB11" s="204">
        <f t="shared" si="2"/>
        <v>12702.252726817702</v>
      </c>
      <c r="CC11" s="204">
        <f t="shared" si="2"/>
        <v>12702.252726817702</v>
      </c>
      <c r="CD11" s="204">
        <f t="shared" si="2"/>
        <v>12702.252726817702</v>
      </c>
      <c r="CE11" s="204">
        <f t="shared" si="2"/>
        <v>12702.252726817702</v>
      </c>
      <c r="CF11" s="204">
        <f t="shared" si="2"/>
        <v>12702.252726817702</v>
      </c>
      <c r="CG11" s="204">
        <f t="shared" si="2"/>
        <v>12702.252726817702</v>
      </c>
      <c r="CH11" s="204">
        <f t="shared" si="2"/>
        <v>12702.252726817702</v>
      </c>
      <c r="CI11" s="204">
        <f t="shared" si="2"/>
        <v>12702.252726817702</v>
      </c>
      <c r="CJ11" s="204">
        <f t="shared" si="2"/>
        <v>12702.252726817702</v>
      </c>
      <c r="CK11" s="204">
        <f t="shared" si="2"/>
        <v>12702.252726817702</v>
      </c>
      <c r="CL11" s="204">
        <f t="shared" si="2"/>
        <v>12702.252726817702</v>
      </c>
      <c r="CM11" s="204">
        <f t="shared" si="2"/>
        <v>12702.252726817702</v>
      </c>
      <c r="CN11" s="204">
        <f t="shared" si="2"/>
        <v>12702.252726817702</v>
      </c>
      <c r="CO11" s="204">
        <f t="shared" si="2"/>
        <v>12702.252726817702</v>
      </c>
      <c r="CP11" s="204">
        <f t="shared" si="2"/>
        <v>12702.252726817702</v>
      </c>
      <c r="CQ11" s="204">
        <f t="shared" si="2"/>
        <v>12702.252726817702</v>
      </c>
      <c r="CR11" s="204">
        <f t="shared" si="2"/>
        <v>267654.61102937302</v>
      </c>
      <c r="CS11" s="204">
        <f t="shared" si="3"/>
        <v>267654.61102937302</v>
      </c>
      <c r="CT11" s="204">
        <f t="shared" si="3"/>
        <v>267654.61102937302</v>
      </c>
      <c r="CU11" s="204">
        <f t="shared" si="3"/>
        <v>267654.61102937302</v>
      </c>
      <c r="CV11" s="204">
        <f t="shared" si="3"/>
        <v>267654.61102937302</v>
      </c>
      <c r="CW11" s="204">
        <f t="shared" si="3"/>
        <v>267654.61102937302</v>
      </c>
      <c r="CX11" s="204">
        <f t="shared" si="3"/>
        <v>267654.61102937302</v>
      </c>
      <c r="CY11" s="204">
        <f t="shared" si="3"/>
        <v>267654.61102937302</v>
      </c>
      <c r="CZ11" s="204">
        <f t="shared" si="3"/>
        <v>267654.61102937302</v>
      </c>
      <c r="DA11" s="204">
        <f t="shared" si="3"/>
        <v>267654.61102937302</v>
      </c>
      <c r="DB11" s="204"/>
    </row>
    <row r="12" spans="1:106">
      <c r="A12" s="201" t="str">
        <f>Income!A82</f>
        <v>Small business/petty trading</v>
      </c>
      <c r="B12" s="203">
        <f>Income!B82</f>
        <v>42824.737764699697</v>
      </c>
      <c r="C12" s="203">
        <f>Income!C82</f>
        <v>42824.737764699683</v>
      </c>
      <c r="D12" s="203">
        <f>Income!D82</f>
        <v>12883.713480057955</v>
      </c>
      <c r="E12" s="203">
        <f>Income!E82</f>
        <v>16104.641850072447</v>
      </c>
      <c r="F12" s="204">
        <f t="shared" si="4"/>
        <v>42824.737764699697</v>
      </c>
      <c r="G12" s="204">
        <f t="shared" si="4"/>
        <v>42824.737764699697</v>
      </c>
      <c r="H12" s="204">
        <f t="shared" si="4"/>
        <v>42824.737764699697</v>
      </c>
      <c r="I12" s="204">
        <f t="shared" si="4"/>
        <v>42824.737764699697</v>
      </c>
      <c r="J12" s="204">
        <f t="shared" si="4"/>
        <v>42824.737764699697</v>
      </c>
      <c r="K12" s="204">
        <f t="shared" si="4"/>
        <v>42824.737764699697</v>
      </c>
      <c r="L12" s="204">
        <f t="shared" si="4"/>
        <v>42824.737764699697</v>
      </c>
      <c r="M12" s="204">
        <f t="shared" si="4"/>
        <v>42824.737764699697</v>
      </c>
      <c r="N12" s="204">
        <f t="shared" si="4"/>
        <v>42824.737764699697</v>
      </c>
      <c r="O12" s="204">
        <f t="shared" si="4"/>
        <v>42824.737764699697</v>
      </c>
      <c r="P12" s="204">
        <f t="shared" si="4"/>
        <v>42824.737764699697</v>
      </c>
      <c r="Q12" s="204">
        <f t="shared" si="4"/>
        <v>42824.737764699697</v>
      </c>
      <c r="R12" s="204">
        <f t="shared" si="4"/>
        <v>42824.737764699697</v>
      </c>
      <c r="S12" s="204">
        <f t="shared" si="4"/>
        <v>42824.737764699697</v>
      </c>
      <c r="T12" s="204">
        <f t="shared" si="4"/>
        <v>42824.737764699697</v>
      </c>
      <c r="U12" s="204">
        <f t="shared" si="4"/>
        <v>42824.737764699697</v>
      </c>
      <c r="V12" s="204">
        <f t="shared" si="6"/>
        <v>42824.737764699697</v>
      </c>
      <c r="W12" s="204">
        <f t="shared" si="6"/>
        <v>42824.737764699697</v>
      </c>
      <c r="X12" s="204">
        <f t="shared" si="6"/>
        <v>42824.737764699697</v>
      </c>
      <c r="Y12" s="204">
        <f t="shared" si="6"/>
        <v>42824.737764699697</v>
      </c>
      <c r="Z12" s="204">
        <f t="shared" si="6"/>
        <v>42824.737764699697</v>
      </c>
      <c r="AA12" s="204">
        <f t="shared" si="6"/>
        <v>42824.737764699697</v>
      </c>
      <c r="AB12" s="204">
        <f t="shared" si="6"/>
        <v>42824.737764699697</v>
      </c>
      <c r="AC12" s="204">
        <f t="shared" si="6"/>
        <v>42824.737764699697</v>
      </c>
      <c r="AD12" s="204">
        <f t="shared" si="6"/>
        <v>42824.737764699697</v>
      </c>
      <c r="AE12" s="204">
        <f t="shared" si="6"/>
        <v>42824.737764699697</v>
      </c>
      <c r="AF12" s="204">
        <f t="shared" si="6"/>
        <v>42824.737764699697</v>
      </c>
      <c r="AG12" s="204">
        <f t="shared" si="6"/>
        <v>42824.737764699697</v>
      </c>
      <c r="AH12" s="204">
        <f t="shared" si="6"/>
        <v>42824.737764699697</v>
      </c>
      <c r="AI12" s="204">
        <f t="shared" si="6"/>
        <v>42824.737764699697</v>
      </c>
      <c r="AJ12" s="204">
        <f t="shared" si="6"/>
        <v>42824.737764699697</v>
      </c>
      <c r="AK12" s="204">
        <f t="shared" si="6"/>
        <v>42824.737764699697</v>
      </c>
      <c r="AL12" s="204">
        <f t="shared" si="7"/>
        <v>42824.737764699697</v>
      </c>
      <c r="AM12" s="204">
        <f t="shared" si="7"/>
        <v>42824.737764699697</v>
      </c>
      <c r="AN12" s="204">
        <f t="shared" si="7"/>
        <v>42824.737764699697</v>
      </c>
      <c r="AO12" s="204">
        <f t="shared" si="7"/>
        <v>42824.737764699683</v>
      </c>
      <c r="AP12" s="204">
        <f t="shared" si="7"/>
        <v>42824.737764699683</v>
      </c>
      <c r="AQ12" s="204">
        <f t="shared" si="7"/>
        <v>42824.737764699683</v>
      </c>
      <c r="AR12" s="204">
        <f t="shared" si="7"/>
        <v>42824.737764699683</v>
      </c>
      <c r="AS12" s="204">
        <f t="shared" si="7"/>
        <v>42824.737764699683</v>
      </c>
      <c r="AT12" s="204">
        <f t="shared" si="7"/>
        <v>42824.737764699683</v>
      </c>
      <c r="AU12" s="204">
        <f t="shared" si="7"/>
        <v>42824.737764699683</v>
      </c>
      <c r="AV12" s="204">
        <f t="shared" si="7"/>
        <v>42824.737764699683</v>
      </c>
      <c r="AW12" s="204">
        <f t="shared" si="7"/>
        <v>42824.737764699683</v>
      </c>
      <c r="AX12" s="204">
        <f t="shared" si="8"/>
        <v>42824.737764699683</v>
      </c>
      <c r="AY12" s="204">
        <f t="shared" si="8"/>
        <v>42824.737764699683</v>
      </c>
      <c r="AZ12" s="204">
        <f t="shared" si="8"/>
        <v>42824.737764699683</v>
      </c>
      <c r="BA12" s="204">
        <f t="shared" si="8"/>
        <v>42824.737764699683</v>
      </c>
      <c r="BB12" s="204">
        <f t="shared" si="8"/>
        <v>42824.737764699683</v>
      </c>
      <c r="BC12" s="204">
        <f t="shared" si="8"/>
        <v>42824.737764699683</v>
      </c>
      <c r="BD12" s="204">
        <f t="shared" si="8"/>
        <v>42824.737764699683</v>
      </c>
      <c r="BE12" s="204">
        <f t="shared" si="8"/>
        <v>42824.737764699683</v>
      </c>
      <c r="BF12" s="204">
        <f t="shared" si="8"/>
        <v>42824.737764699683</v>
      </c>
      <c r="BG12" s="204">
        <f t="shared" si="8"/>
        <v>42824.737764699683</v>
      </c>
      <c r="BH12" s="204">
        <f t="shared" si="8"/>
        <v>42824.737764699683</v>
      </c>
      <c r="BI12" s="204">
        <f t="shared" si="8"/>
        <v>42824.737764699683</v>
      </c>
      <c r="BJ12" s="204">
        <f t="shared" si="8"/>
        <v>42824.737764699683</v>
      </c>
      <c r="BK12" s="204">
        <f t="shared" si="8"/>
        <v>42824.737764699683</v>
      </c>
      <c r="BL12" s="204">
        <f t="shared" si="8"/>
        <v>42824.737764699683</v>
      </c>
      <c r="BM12" s="204">
        <f t="shared" si="8"/>
        <v>42824.737764699683</v>
      </c>
      <c r="BN12" s="204">
        <f t="shared" si="8"/>
        <v>42824.737764699683</v>
      </c>
      <c r="BO12" s="204">
        <f t="shared" si="8"/>
        <v>42824.737764699683</v>
      </c>
      <c r="BP12" s="204">
        <f t="shared" si="8"/>
        <v>42824.737764699683</v>
      </c>
      <c r="BQ12" s="204">
        <f t="shared" si="8"/>
        <v>42824.737764699683</v>
      </c>
      <c r="BR12" s="204">
        <f t="shared" si="8"/>
        <v>42824.737764699683</v>
      </c>
      <c r="BS12" s="204">
        <f t="shared" si="8"/>
        <v>42824.737764699683</v>
      </c>
      <c r="BT12" s="204">
        <f t="shared" si="8"/>
        <v>42824.737764699683</v>
      </c>
      <c r="BU12" s="204">
        <f t="shared" si="8"/>
        <v>42824.737764699683</v>
      </c>
      <c r="BV12" s="204">
        <f t="shared" si="8"/>
        <v>42824.737764699683</v>
      </c>
      <c r="BW12" s="204">
        <f t="shared" si="8"/>
        <v>42824.737764699683</v>
      </c>
      <c r="BX12" s="204">
        <f t="shared" si="8"/>
        <v>12883.713480057955</v>
      </c>
      <c r="BY12" s="204">
        <f t="shared" si="8"/>
        <v>12883.713480057955</v>
      </c>
      <c r="BZ12" s="204">
        <f t="shared" si="8"/>
        <v>12883.713480057955</v>
      </c>
      <c r="CA12" s="204">
        <f t="shared" si="2"/>
        <v>12883.713480057955</v>
      </c>
      <c r="CB12" s="204">
        <f t="shared" si="2"/>
        <v>12883.713480057955</v>
      </c>
      <c r="CC12" s="204">
        <f t="shared" si="2"/>
        <v>12883.713480057955</v>
      </c>
      <c r="CD12" s="204">
        <f t="shared" si="2"/>
        <v>12883.713480057955</v>
      </c>
      <c r="CE12" s="204">
        <f t="shared" si="2"/>
        <v>12883.713480057955</v>
      </c>
      <c r="CF12" s="204">
        <f t="shared" si="2"/>
        <v>12883.713480057955</v>
      </c>
      <c r="CG12" s="204">
        <f t="shared" si="2"/>
        <v>12883.713480057955</v>
      </c>
      <c r="CH12" s="204">
        <f t="shared" si="2"/>
        <v>12883.713480057955</v>
      </c>
      <c r="CI12" s="204">
        <f t="shared" si="2"/>
        <v>12883.713480057955</v>
      </c>
      <c r="CJ12" s="204">
        <f t="shared" si="2"/>
        <v>12883.713480057955</v>
      </c>
      <c r="CK12" s="204">
        <f t="shared" si="2"/>
        <v>12883.713480057955</v>
      </c>
      <c r="CL12" s="204">
        <f t="shared" si="2"/>
        <v>12883.713480057955</v>
      </c>
      <c r="CM12" s="204">
        <f t="shared" si="2"/>
        <v>12883.713480057955</v>
      </c>
      <c r="CN12" s="204">
        <f t="shared" si="2"/>
        <v>12883.713480057955</v>
      </c>
      <c r="CO12" s="204">
        <f t="shared" si="2"/>
        <v>12883.713480057955</v>
      </c>
      <c r="CP12" s="204">
        <f t="shared" si="2"/>
        <v>12883.713480057955</v>
      </c>
      <c r="CQ12" s="204">
        <f t="shared" si="2"/>
        <v>12883.713480057955</v>
      </c>
      <c r="CR12" s="204">
        <f t="shared" si="2"/>
        <v>16104.641850072447</v>
      </c>
      <c r="CS12" s="204">
        <f t="shared" si="3"/>
        <v>16104.641850072447</v>
      </c>
      <c r="CT12" s="204">
        <f t="shared" si="3"/>
        <v>16104.641850072447</v>
      </c>
      <c r="CU12" s="204">
        <f t="shared" si="3"/>
        <v>16104.641850072447</v>
      </c>
      <c r="CV12" s="204">
        <f t="shared" si="3"/>
        <v>16104.641850072447</v>
      </c>
      <c r="CW12" s="204">
        <f t="shared" si="3"/>
        <v>16104.641850072447</v>
      </c>
      <c r="CX12" s="204">
        <f t="shared" si="3"/>
        <v>16104.641850072447</v>
      </c>
      <c r="CY12" s="204">
        <f t="shared" si="3"/>
        <v>16104.641850072447</v>
      </c>
      <c r="CZ12" s="204">
        <f t="shared" si="3"/>
        <v>16104.641850072447</v>
      </c>
      <c r="DA12" s="204">
        <f t="shared" si="3"/>
        <v>16104.641850072447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18871.918336986302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18871.918336986302</v>
      </c>
      <c r="G14" s="204">
        <f t="shared" si="4"/>
        <v>18871.918336986302</v>
      </c>
      <c r="H14" s="204">
        <f t="shared" si="4"/>
        <v>18871.918336986302</v>
      </c>
      <c r="I14" s="204">
        <f t="shared" si="4"/>
        <v>18871.918336986302</v>
      </c>
      <c r="J14" s="204">
        <f t="shared" si="4"/>
        <v>18871.918336986302</v>
      </c>
      <c r="K14" s="204">
        <f t="shared" si="4"/>
        <v>18871.918336986302</v>
      </c>
      <c r="L14" s="204">
        <f t="shared" si="4"/>
        <v>18871.918336986302</v>
      </c>
      <c r="M14" s="204">
        <f t="shared" si="4"/>
        <v>18871.918336986302</v>
      </c>
      <c r="N14" s="204">
        <f t="shared" si="4"/>
        <v>18871.918336986302</v>
      </c>
      <c r="O14" s="204">
        <f t="shared" si="4"/>
        <v>18871.918336986302</v>
      </c>
      <c r="P14" s="204">
        <f t="shared" si="4"/>
        <v>18871.918336986302</v>
      </c>
      <c r="Q14" s="204">
        <f t="shared" si="4"/>
        <v>18871.918336986302</v>
      </c>
      <c r="R14" s="204">
        <f t="shared" si="4"/>
        <v>18871.918336986302</v>
      </c>
      <c r="S14" s="204">
        <f t="shared" si="4"/>
        <v>18871.918336986302</v>
      </c>
      <c r="T14" s="204">
        <f t="shared" si="4"/>
        <v>18871.918336986302</v>
      </c>
      <c r="U14" s="204">
        <f t="shared" si="4"/>
        <v>18871.918336986302</v>
      </c>
      <c r="V14" s="204">
        <f t="shared" si="6"/>
        <v>18871.918336986302</v>
      </c>
      <c r="W14" s="204">
        <f t="shared" si="6"/>
        <v>18871.918336986302</v>
      </c>
      <c r="X14" s="204">
        <f t="shared" si="6"/>
        <v>18871.918336986302</v>
      </c>
      <c r="Y14" s="204">
        <f t="shared" si="6"/>
        <v>18871.918336986302</v>
      </c>
      <c r="Z14" s="204">
        <f t="shared" si="6"/>
        <v>18871.918336986302</v>
      </c>
      <c r="AA14" s="204">
        <f t="shared" si="6"/>
        <v>18871.918336986302</v>
      </c>
      <c r="AB14" s="204">
        <f t="shared" si="6"/>
        <v>18871.918336986302</v>
      </c>
      <c r="AC14" s="204">
        <f t="shared" si="6"/>
        <v>18871.918336986302</v>
      </c>
      <c r="AD14" s="204">
        <f t="shared" si="6"/>
        <v>18871.918336986302</v>
      </c>
      <c r="AE14" s="204">
        <f t="shared" si="6"/>
        <v>18871.918336986302</v>
      </c>
      <c r="AF14" s="204">
        <f t="shared" si="6"/>
        <v>18871.918336986302</v>
      </c>
      <c r="AG14" s="204">
        <f t="shared" si="6"/>
        <v>18871.918336986302</v>
      </c>
      <c r="AH14" s="204">
        <f t="shared" si="6"/>
        <v>18871.918336986302</v>
      </c>
      <c r="AI14" s="204">
        <f t="shared" si="6"/>
        <v>18871.918336986302</v>
      </c>
      <c r="AJ14" s="204">
        <f t="shared" si="6"/>
        <v>18871.918336986302</v>
      </c>
      <c r="AK14" s="204">
        <f t="shared" si="6"/>
        <v>18871.918336986302</v>
      </c>
      <c r="AL14" s="204">
        <f t="shared" si="7"/>
        <v>18871.918336986302</v>
      </c>
      <c r="AM14" s="204">
        <f t="shared" si="7"/>
        <v>18871.918336986302</v>
      </c>
      <c r="AN14" s="204">
        <f t="shared" si="7"/>
        <v>18871.918336986302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17420.232311064276</v>
      </c>
      <c r="D30" s="203">
        <f>Income!D77</f>
        <v>2142.1689639188698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248.86046158663251</v>
      </c>
      <c r="Y30" s="210">
        <f t="shared" si="17"/>
        <v>746.58138475989756</v>
      </c>
      <c r="Z30" s="210">
        <f t="shared" si="18"/>
        <v>1244.3023079331626</v>
      </c>
      <c r="AA30" s="210">
        <f t="shared" si="18"/>
        <v>1742.0232311064276</v>
      </c>
      <c r="AB30" s="210">
        <f t="shared" si="18"/>
        <v>2239.7441542796923</v>
      </c>
      <c r="AC30" s="210">
        <f t="shared" si="18"/>
        <v>2737.4650774529578</v>
      </c>
      <c r="AD30" s="210">
        <f t="shared" si="18"/>
        <v>3235.1860006262223</v>
      </c>
      <c r="AE30" s="210">
        <f t="shared" si="18"/>
        <v>3732.9069237994877</v>
      </c>
      <c r="AF30" s="210">
        <f t="shared" si="18"/>
        <v>4230.6278469727522</v>
      </c>
      <c r="AG30" s="210">
        <f t="shared" si="18"/>
        <v>4728.3487701460181</v>
      </c>
      <c r="AH30" s="210">
        <f t="shared" si="18"/>
        <v>5226.0696933192821</v>
      </c>
      <c r="AI30" s="210">
        <f t="shared" si="18"/>
        <v>5723.790616492548</v>
      </c>
      <c r="AJ30" s="210">
        <f t="shared" si="19"/>
        <v>6221.5115396658121</v>
      </c>
      <c r="AK30" s="210">
        <f t="shared" si="19"/>
        <v>6719.2324628390779</v>
      </c>
      <c r="AL30" s="210">
        <f t="shared" si="19"/>
        <v>7216.9533860123429</v>
      </c>
      <c r="AM30" s="210">
        <f t="shared" si="19"/>
        <v>7714.6743091856079</v>
      </c>
      <c r="AN30" s="210">
        <f t="shared" si="19"/>
        <v>8212.3952323588728</v>
      </c>
      <c r="AO30" s="210">
        <f t="shared" si="19"/>
        <v>8710.1161555321378</v>
      </c>
      <c r="AP30" s="210">
        <f t="shared" si="19"/>
        <v>9207.8370787054027</v>
      </c>
      <c r="AQ30" s="210">
        <f t="shared" si="19"/>
        <v>9705.5580018786677</v>
      </c>
      <c r="AR30" s="210">
        <f t="shared" si="19"/>
        <v>10203.278925051933</v>
      </c>
      <c r="AS30" s="210">
        <f t="shared" si="19"/>
        <v>10700.999848225198</v>
      </c>
      <c r="AT30" s="210">
        <f t="shared" si="20"/>
        <v>11198.720771398463</v>
      </c>
      <c r="AU30" s="210">
        <f t="shared" si="20"/>
        <v>11696.441694571728</v>
      </c>
      <c r="AV30" s="210">
        <f t="shared" si="20"/>
        <v>12194.162617744993</v>
      </c>
      <c r="AW30" s="210">
        <f t="shared" si="20"/>
        <v>12691.883540918257</v>
      </c>
      <c r="AX30" s="210">
        <f t="shared" si="20"/>
        <v>13189.604464091524</v>
      </c>
      <c r="AY30" s="210">
        <f t="shared" si="20"/>
        <v>13687.325387264787</v>
      </c>
      <c r="AZ30" s="210">
        <f t="shared" si="20"/>
        <v>14185.046310438052</v>
      </c>
      <c r="BA30" s="210">
        <f t="shared" si="20"/>
        <v>14682.767233611317</v>
      </c>
      <c r="BB30" s="210">
        <f t="shared" si="20"/>
        <v>15180.488156784582</v>
      </c>
      <c r="BC30" s="210">
        <f t="shared" si="20"/>
        <v>15678.209079957847</v>
      </c>
      <c r="BD30" s="210">
        <f t="shared" si="21"/>
        <v>16175.930003131114</v>
      </c>
      <c r="BE30" s="210">
        <f t="shared" si="21"/>
        <v>16673.650926304381</v>
      </c>
      <c r="BF30" s="210">
        <f t="shared" si="21"/>
        <v>17171.371849477644</v>
      </c>
      <c r="BG30" s="210">
        <f t="shared" si="21"/>
        <v>17142.449341116178</v>
      </c>
      <c r="BH30" s="210">
        <f t="shared" si="21"/>
        <v>16586.88340121998</v>
      </c>
      <c r="BI30" s="210">
        <f t="shared" si="21"/>
        <v>16031.317461323784</v>
      </c>
      <c r="BJ30" s="210">
        <f t="shared" si="21"/>
        <v>15475.751521427588</v>
      </c>
      <c r="BK30" s="210">
        <f t="shared" si="21"/>
        <v>14920.18558153139</v>
      </c>
      <c r="BL30" s="210">
        <f t="shared" si="21"/>
        <v>14364.619641635194</v>
      </c>
      <c r="BM30" s="210">
        <f t="shared" si="21"/>
        <v>13809.053701738998</v>
      </c>
      <c r="BN30" s="210">
        <f t="shared" si="22"/>
        <v>13253.4877618428</v>
      </c>
      <c r="BO30" s="210">
        <f t="shared" si="22"/>
        <v>12697.921821946606</v>
      </c>
      <c r="BP30" s="210">
        <f t="shared" si="22"/>
        <v>12142.355882050408</v>
      </c>
      <c r="BQ30" s="210">
        <f t="shared" si="22"/>
        <v>11586.789942154212</v>
      </c>
      <c r="BR30" s="210">
        <f t="shared" si="22"/>
        <v>11031.224002258015</v>
      </c>
      <c r="BS30" s="210">
        <f t="shared" si="22"/>
        <v>10475.658062361817</v>
      </c>
      <c r="BT30" s="210">
        <f t="shared" si="22"/>
        <v>9920.0921224656213</v>
      </c>
      <c r="BU30" s="210">
        <f t="shared" si="22"/>
        <v>9364.5261825694251</v>
      </c>
      <c r="BV30" s="210">
        <f t="shared" si="22"/>
        <v>8808.960242673229</v>
      </c>
      <c r="BW30" s="210">
        <f t="shared" si="22"/>
        <v>8253.3943027770329</v>
      </c>
      <c r="BX30" s="210">
        <f t="shared" si="23"/>
        <v>7697.8283628808349</v>
      </c>
      <c r="BY30" s="210">
        <f t="shared" si="23"/>
        <v>7142.2624229846388</v>
      </c>
      <c r="BZ30" s="210">
        <f t="shared" si="23"/>
        <v>6586.6964830884426</v>
      </c>
      <c r="CA30" s="210">
        <f t="shared" si="23"/>
        <v>6031.1305431922447</v>
      </c>
      <c r="CB30" s="210">
        <f t="shared" si="23"/>
        <v>5475.5646032960485</v>
      </c>
      <c r="CC30" s="210">
        <f t="shared" si="23"/>
        <v>4919.9986633998524</v>
      </c>
      <c r="CD30" s="210">
        <f t="shared" si="23"/>
        <v>4364.4327235036562</v>
      </c>
      <c r="CE30" s="210">
        <f t="shared" si="23"/>
        <v>3808.8667836074583</v>
      </c>
      <c r="CF30" s="210">
        <f t="shared" si="23"/>
        <v>3253.3008437112621</v>
      </c>
      <c r="CG30" s="210">
        <f t="shared" si="23"/>
        <v>2697.734903815066</v>
      </c>
      <c r="CH30" s="210">
        <f t="shared" si="24"/>
        <v>2142.1689639188698</v>
      </c>
      <c r="CI30" s="210">
        <f t="shared" si="24"/>
        <v>1999.3576996576119</v>
      </c>
      <c r="CJ30" s="210">
        <f t="shared" si="24"/>
        <v>1856.5464353963539</v>
      </c>
      <c r="CK30" s="210">
        <f t="shared" si="24"/>
        <v>1713.7351711350959</v>
      </c>
      <c r="CL30" s="210">
        <f t="shared" si="24"/>
        <v>1570.923906873838</v>
      </c>
      <c r="CM30" s="210">
        <f t="shared" si="24"/>
        <v>1428.1126426125797</v>
      </c>
      <c r="CN30" s="210">
        <f t="shared" si="24"/>
        <v>1285.301378351322</v>
      </c>
      <c r="CO30" s="210">
        <f t="shared" si="24"/>
        <v>1142.4901140900638</v>
      </c>
      <c r="CP30" s="210">
        <f t="shared" si="24"/>
        <v>999.67884982880582</v>
      </c>
      <c r="CQ30" s="210">
        <f t="shared" si="24"/>
        <v>856.86758556754785</v>
      </c>
      <c r="CR30" s="210">
        <f t="shared" si="25"/>
        <v>714.05632130628987</v>
      </c>
      <c r="CS30" s="210">
        <f t="shared" si="25"/>
        <v>571.2450570450319</v>
      </c>
      <c r="CT30" s="210">
        <f t="shared" si="25"/>
        <v>428.43379278377392</v>
      </c>
      <c r="CU30" s="210">
        <f t="shared" si="25"/>
        <v>285.62252852251595</v>
      </c>
      <c r="CV30" s="210">
        <f t="shared" si="25"/>
        <v>142.81126426125797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8121.5338021061734</v>
      </c>
      <c r="D31" s="203">
        <f>Income!D78</f>
        <v>46466.167947535898</v>
      </c>
      <c r="E31" s="203">
        <f>Income!E78</f>
        <v>174655.97499374344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12358.767484335458</v>
      </c>
      <c r="Y31" s="210">
        <f t="shared" si="17"/>
        <v>12235.94911673461</v>
      </c>
      <c r="Z31" s="210">
        <f t="shared" si="18"/>
        <v>12113.130749133759</v>
      </c>
      <c r="AA31" s="210">
        <f t="shared" si="18"/>
        <v>11990.312381532911</v>
      </c>
      <c r="AB31" s="210">
        <f t="shared" si="18"/>
        <v>11867.494013932062</v>
      </c>
      <c r="AC31" s="210">
        <f t="shared" si="18"/>
        <v>11744.675646331214</v>
      </c>
      <c r="AD31" s="210">
        <f t="shared" si="18"/>
        <v>11621.857278730366</v>
      </c>
      <c r="AE31" s="210">
        <f t="shared" si="18"/>
        <v>11499.038911129515</v>
      </c>
      <c r="AF31" s="210">
        <f t="shared" si="18"/>
        <v>11376.220543528667</v>
      </c>
      <c r="AG31" s="210">
        <f t="shared" si="18"/>
        <v>11253.402175927818</v>
      </c>
      <c r="AH31" s="210">
        <f t="shared" si="18"/>
        <v>11130.58380832697</v>
      </c>
      <c r="AI31" s="210">
        <f t="shared" si="18"/>
        <v>11007.765440726122</v>
      </c>
      <c r="AJ31" s="210">
        <f t="shared" si="19"/>
        <v>10884.947073125271</v>
      </c>
      <c r="AK31" s="210">
        <f t="shared" si="19"/>
        <v>10762.128705524423</v>
      </c>
      <c r="AL31" s="210">
        <f t="shared" si="19"/>
        <v>10639.310337923574</v>
      </c>
      <c r="AM31" s="210">
        <f t="shared" si="19"/>
        <v>10516.491970322726</v>
      </c>
      <c r="AN31" s="210">
        <f t="shared" si="19"/>
        <v>10393.673602721878</v>
      </c>
      <c r="AO31" s="210">
        <f t="shared" si="19"/>
        <v>10270.855235121027</v>
      </c>
      <c r="AP31" s="210">
        <f t="shared" si="19"/>
        <v>10148.036867520179</v>
      </c>
      <c r="AQ31" s="210">
        <f t="shared" si="19"/>
        <v>10025.21849991933</v>
      </c>
      <c r="AR31" s="210">
        <f t="shared" si="19"/>
        <v>9902.4001323184821</v>
      </c>
      <c r="AS31" s="210">
        <f t="shared" si="19"/>
        <v>9779.5817647176336</v>
      </c>
      <c r="AT31" s="210">
        <f t="shared" si="20"/>
        <v>9656.7633971167834</v>
      </c>
      <c r="AU31" s="210">
        <f t="shared" si="20"/>
        <v>9533.9450295159349</v>
      </c>
      <c r="AV31" s="210">
        <f t="shared" si="20"/>
        <v>9411.1266619150865</v>
      </c>
      <c r="AW31" s="210">
        <f t="shared" si="20"/>
        <v>9288.3082943142363</v>
      </c>
      <c r="AX31" s="210">
        <f t="shared" si="20"/>
        <v>9165.4899267133878</v>
      </c>
      <c r="AY31" s="210">
        <f t="shared" si="20"/>
        <v>9042.6715591125394</v>
      </c>
      <c r="AZ31" s="210">
        <f t="shared" si="20"/>
        <v>8919.853191511691</v>
      </c>
      <c r="BA31" s="210">
        <f t="shared" si="20"/>
        <v>8797.0348239108425</v>
      </c>
      <c r="BB31" s="210">
        <f t="shared" si="20"/>
        <v>8674.2164563099941</v>
      </c>
      <c r="BC31" s="210">
        <f t="shared" si="20"/>
        <v>8551.3980887091438</v>
      </c>
      <c r="BD31" s="210">
        <f t="shared" si="21"/>
        <v>8428.5797211082954</v>
      </c>
      <c r="BE31" s="210">
        <f t="shared" si="21"/>
        <v>8305.7613535074452</v>
      </c>
      <c r="BF31" s="210">
        <f t="shared" si="21"/>
        <v>8182.9429859065976</v>
      </c>
      <c r="BG31" s="210">
        <f t="shared" si="21"/>
        <v>8818.7089683867143</v>
      </c>
      <c r="BH31" s="210">
        <f t="shared" si="21"/>
        <v>10213.059300947794</v>
      </c>
      <c r="BI31" s="210">
        <f t="shared" si="21"/>
        <v>11607.409633508876</v>
      </c>
      <c r="BJ31" s="210">
        <f t="shared" si="21"/>
        <v>13001.759966069956</v>
      </c>
      <c r="BK31" s="210">
        <f t="shared" si="21"/>
        <v>14396.110298631036</v>
      </c>
      <c r="BL31" s="210">
        <f t="shared" si="21"/>
        <v>15790.460631192118</v>
      </c>
      <c r="BM31" s="210">
        <f t="shared" si="21"/>
        <v>17184.8109637532</v>
      </c>
      <c r="BN31" s="210">
        <f t="shared" si="22"/>
        <v>18579.16129631428</v>
      </c>
      <c r="BO31" s="210">
        <f t="shared" si="22"/>
        <v>19973.51162887536</v>
      </c>
      <c r="BP31" s="210">
        <f t="shared" si="22"/>
        <v>21367.86196143644</v>
      </c>
      <c r="BQ31" s="210">
        <f t="shared" si="22"/>
        <v>22762.212293997523</v>
      </c>
      <c r="BR31" s="210">
        <f t="shared" si="22"/>
        <v>24156.562626558603</v>
      </c>
      <c r="BS31" s="210">
        <f t="shared" si="22"/>
        <v>25550.912959119683</v>
      </c>
      <c r="BT31" s="210">
        <f t="shared" si="22"/>
        <v>26945.263291680763</v>
      </c>
      <c r="BU31" s="210">
        <f t="shared" si="22"/>
        <v>28339.613624241843</v>
      </c>
      <c r="BV31" s="210">
        <f t="shared" si="22"/>
        <v>29733.963956802923</v>
      </c>
      <c r="BW31" s="210">
        <f t="shared" si="22"/>
        <v>31128.314289364007</v>
      </c>
      <c r="BX31" s="210">
        <f t="shared" si="23"/>
        <v>32522.664621925087</v>
      </c>
      <c r="BY31" s="210">
        <f t="shared" si="23"/>
        <v>33917.014954486171</v>
      </c>
      <c r="BZ31" s="210">
        <f t="shared" si="23"/>
        <v>35311.365287047251</v>
      </c>
      <c r="CA31" s="210">
        <f t="shared" si="23"/>
        <v>36705.715619608331</v>
      </c>
      <c r="CB31" s="210">
        <f t="shared" si="23"/>
        <v>38100.065952169411</v>
      </c>
      <c r="CC31" s="210">
        <f t="shared" si="23"/>
        <v>39494.416284730491</v>
      </c>
      <c r="CD31" s="210">
        <f t="shared" si="23"/>
        <v>40888.766617291571</v>
      </c>
      <c r="CE31" s="210">
        <f t="shared" si="23"/>
        <v>42283.116949852658</v>
      </c>
      <c r="CF31" s="210">
        <f t="shared" si="23"/>
        <v>43677.467282413738</v>
      </c>
      <c r="CG31" s="210">
        <f t="shared" si="23"/>
        <v>45071.817614974818</v>
      </c>
      <c r="CH31" s="210">
        <f t="shared" si="24"/>
        <v>46466.167947535898</v>
      </c>
      <c r="CI31" s="210">
        <f t="shared" si="24"/>
        <v>55012.155083949736</v>
      </c>
      <c r="CJ31" s="210">
        <f t="shared" si="24"/>
        <v>63558.142220363574</v>
      </c>
      <c r="CK31" s="210">
        <f t="shared" si="24"/>
        <v>72104.129356777412</v>
      </c>
      <c r="CL31" s="210">
        <f t="shared" si="24"/>
        <v>80650.11649319125</v>
      </c>
      <c r="CM31" s="210">
        <f t="shared" si="24"/>
        <v>89196.103629605088</v>
      </c>
      <c r="CN31" s="210">
        <f t="shared" si="24"/>
        <v>97742.090766018911</v>
      </c>
      <c r="CO31" s="210">
        <f t="shared" si="24"/>
        <v>106288.07790243275</v>
      </c>
      <c r="CP31" s="210">
        <f t="shared" si="24"/>
        <v>114834.06503884659</v>
      </c>
      <c r="CQ31" s="210">
        <f t="shared" si="24"/>
        <v>123380.05217526043</v>
      </c>
      <c r="CR31" s="210">
        <f t="shared" si="25"/>
        <v>131926.03931167425</v>
      </c>
      <c r="CS31" s="210">
        <f t="shared" si="25"/>
        <v>140472.02644808809</v>
      </c>
      <c r="CT31" s="210">
        <f t="shared" si="25"/>
        <v>149018.01358450192</v>
      </c>
      <c r="CU31" s="210">
        <f t="shared" si="25"/>
        <v>157564.00072091579</v>
      </c>
      <c r="CV31" s="210">
        <f t="shared" si="25"/>
        <v>166109.9878573296</v>
      </c>
      <c r="CW31" s="210">
        <f t="shared" si="25"/>
        <v>174655.97499374344</v>
      </c>
      <c r="CX31" s="210">
        <f t="shared" si="25"/>
        <v>174655.97499374344</v>
      </c>
      <c r="CY31" s="210">
        <f t="shared" si="25"/>
        <v>174655.97499374344</v>
      </c>
      <c r="CZ31" s="210">
        <f t="shared" si="25"/>
        <v>174655.97499374344</v>
      </c>
      <c r="DA31" s="210">
        <f t="shared" si="25"/>
        <v>174655.97499374344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30848.328050842993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560.87869183350892</v>
      </c>
      <c r="BH32" s="210">
        <f t="shared" si="21"/>
        <v>1682.6360755005269</v>
      </c>
      <c r="BI32" s="210">
        <f t="shared" si="21"/>
        <v>2804.3934591675447</v>
      </c>
      <c r="BJ32" s="210">
        <f t="shared" si="21"/>
        <v>3926.1508428345624</v>
      </c>
      <c r="BK32" s="210">
        <f t="shared" si="21"/>
        <v>5047.9082265015804</v>
      </c>
      <c r="BL32" s="210">
        <f t="shared" si="21"/>
        <v>6169.6656101685976</v>
      </c>
      <c r="BM32" s="210">
        <f t="shared" si="21"/>
        <v>7291.4229938356166</v>
      </c>
      <c r="BN32" s="210">
        <f t="shared" si="22"/>
        <v>8413.1803775026347</v>
      </c>
      <c r="BO32" s="210">
        <f t="shared" si="22"/>
        <v>9534.9377611696527</v>
      </c>
      <c r="BP32" s="210">
        <f t="shared" si="22"/>
        <v>10656.695144836671</v>
      </c>
      <c r="BQ32" s="210">
        <f t="shared" si="22"/>
        <v>11778.452528503687</v>
      </c>
      <c r="BR32" s="210">
        <f t="shared" si="22"/>
        <v>12900.209912170707</v>
      </c>
      <c r="BS32" s="210">
        <f t="shared" si="22"/>
        <v>14021.967295837723</v>
      </c>
      <c r="BT32" s="210">
        <f t="shared" si="22"/>
        <v>15143.724679504741</v>
      </c>
      <c r="BU32" s="210">
        <f t="shared" si="22"/>
        <v>16265.482063171761</v>
      </c>
      <c r="BV32" s="210">
        <f t="shared" si="22"/>
        <v>17387.239446838779</v>
      </c>
      <c r="BW32" s="210">
        <f t="shared" si="22"/>
        <v>18508.996830505796</v>
      </c>
      <c r="BX32" s="210">
        <f t="shared" si="23"/>
        <v>19630.754214172815</v>
      </c>
      <c r="BY32" s="210">
        <f t="shared" si="23"/>
        <v>20752.511597839832</v>
      </c>
      <c r="BZ32" s="210">
        <f t="shared" si="23"/>
        <v>21874.268981506848</v>
      </c>
      <c r="CA32" s="210">
        <f t="shared" si="23"/>
        <v>22996.026365173868</v>
      </c>
      <c r="CB32" s="210">
        <f t="shared" si="23"/>
        <v>24117.783748840884</v>
      </c>
      <c r="CC32" s="210">
        <f t="shared" si="23"/>
        <v>25239.541132507904</v>
      </c>
      <c r="CD32" s="210">
        <f t="shared" si="23"/>
        <v>26361.298516174924</v>
      </c>
      <c r="CE32" s="210">
        <f t="shared" si="23"/>
        <v>27483.05589984194</v>
      </c>
      <c r="CF32" s="210">
        <f t="shared" si="23"/>
        <v>28604.813283508956</v>
      </c>
      <c r="CG32" s="210">
        <f t="shared" si="23"/>
        <v>29726.570667175973</v>
      </c>
      <c r="CH32" s="210">
        <f t="shared" si="24"/>
        <v>30848.328050842993</v>
      </c>
      <c r="CI32" s="210">
        <f t="shared" si="24"/>
        <v>28791.77284745346</v>
      </c>
      <c r="CJ32" s="210">
        <f t="shared" si="24"/>
        <v>26735.217644063927</v>
      </c>
      <c r="CK32" s="210">
        <f t="shared" si="24"/>
        <v>24678.662440674394</v>
      </c>
      <c r="CL32" s="210">
        <f t="shared" si="24"/>
        <v>22622.107237284861</v>
      </c>
      <c r="CM32" s="210">
        <f t="shared" si="24"/>
        <v>20565.552033895328</v>
      </c>
      <c r="CN32" s="210">
        <f t="shared" si="24"/>
        <v>18508.996830505796</v>
      </c>
      <c r="CO32" s="210">
        <f t="shared" si="24"/>
        <v>16452.441627116263</v>
      </c>
      <c r="CP32" s="210">
        <f t="shared" si="24"/>
        <v>14395.88642372673</v>
      </c>
      <c r="CQ32" s="210">
        <f t="shared" si="24"/>
        <v>12339.331220337197</v>
      </c>
      <c r="CR32" s="210">
        <f t="shared" si="25"/>
        <v>10282.776016947664</v>
      </c>
      <c r="CS32" s="210">
        <f t="shared" si="25"/>
        <v>8226.2208135581313</v>
      </c>
      <c r="CT32" s="210">
        <f t="shared" si="25"/>
        <v>6169.6656101685985</v>
      </c>
      <c r="CU32" s="210">
        <f t="shared" si="25"/>
        <v>4113.1104067790657</v>
      </c>
      <c r="CV32" s="210">
        <f t="shared" si="25"/>
        <v>2056.5552033895328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12702.252726817702</v>
      </c>
      <c r="E33" s="203">
        <f>Income!E81</f>
        <v>267654.61102937302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230.95004957850367</v>
      </c>
      <c r="BH33" s="210">
        <f t="shared" si="21"/>
        <v>692.85014873551108</v>
      </c>
      <c r="BI33" s="210">
        <f t="shared" si="21"/>
        <v>1154.7502478925182</v>
      </c>
      <c r="BJ33" s="210">
        <f t="shared" si="21"/>
        <v>1616.6503470495256</v>
      </c>
      <c r="BK33" s="210">
        <f t="shared" si="21"/>
        <v>2078.5504462065333</v>
      </c>
      <c r="BL33" s="210">
        <f t="shared" si="21"/>
        <v>2540.4505453635402</v>
      </c>
      <c r="BM33" s="210">
        <f t="shared" si="21"/>
        <v>3002.350644520548</v>
      </c>
      <c r="BN33" s="210">
        <f t="shared" si="22"/>
        <v>3464.250743677555</v>
      </c>
      <c r="BO33" s="210">
        <f t="shared" si="22"/>
        <v>3926.1508428345624</v>
      </c>
      <c r="BP33" s="210">
        <f t="shared" si="22"/>
        <v>4388.0509419915697</v>
      </c>
      <c r="BQ33" s="210">
        <f t="shared" si="22"/>
        <v>4849.9510411485771</v>
      </c>
      <c r="BR33" s="210">
        <f t="shared" si="22"/>
        <v>5311.8511403055836</v>
      </c>
      <c r="BS33" s="210">
        <f t="shared" si="22"/>
        <v>5773.7512394625919</v>
      </c>
      <c r="BT33" s="210">
        <f t="shared" si="22"/>
        <v>6235.6513386195993</v>
      </c>
      <c r="BU33" s="210">
        <f t="shared" si="22"/>
        <v>6697.5514377766067</v>
      </c>
      <c r="BV33" s="210">
        <f t="shared" si="22"/>
        <v>7159.4515369336141</v>
      </c>
      <c r="BW33" s="210">
        <f t="shared" si="22"/>
        <v>7621.3516360906206</v>
      </c>
      <c r="BX33" s="210">
        <f t="shared" si="23"/>
        <v>8083.2517352476279</v>
      </c>
      <c r="BY33" s="210">
        <f t="shared" si="23"/>
        <v>8545.1518344046362</v>
      </c>
      <c r="BZ33" s="210">
        <f t="shared" si="23"/>
        <v>9007.0519335616427</v>
      </c>
      <c r="CA33" s="210">
        <f t="shared" si="23"/>
        <v>9468.952032718651</v>
      </c>
      <c r="CB33" s="210">
        <f t="shared" si="23"/>
        <v>9930.8521318756575</v>
      </c>
      <c r="CC33" s="210">
        <f t="shared" si="23"/>
        <v>10392.752231032666</v>
      </c>
      <c r="CD33" s="210">
        <f t="shared" si="23"/>
        <v>10854.652330189672</v>
      </c>
      <c r="CE33" s="210">
        <f t="shared" si="23"/>
        <v>11316.552429346679</v>
      </c>
      <c r="CF33" s="210">
        <f t="shared" si="23"/>
        <v>11778.452528503687</v>
      </c>
      <c r="CG33" s="210">
        <f t="shared" si="23"/>
        <v>12240.352627660694</v>
      </c>
      <c r="CH33" s="210">
        <f t="shared" si="24"/>
        <v>12702.252726817702</v>
      </c>
      <c r="CI33" s="210">
        <f t="shared" si="24"/>
        <v>29699.076613654724</v>
      </c>
      <c r="CJ33" s="210">
        <f t="shared" si="24"/>
        <v>46695.900500491742</v>
      </c>
      <c r="CK33" s="210">
        <f t="shared" si="24"/>
        <v>63692.724387328766</v>
      </c>
      <c r="CL33" s="210">
        <f t="shared" si="24"/>
        <v>80689.548274165791</v>
      </c>
      <c r="CM33" s="210">
        <f t="shared" si="24"/>
        <v>97686.372161002815</v>
      </c>
      <c r="CN33" s="210">
        <f t="shared" si="24"/>
        <v>114683.19604783984</v>
      </c>
      <c r="CO33" s="210">
        <f t="shared" si="24"/>
        <v>131680.01993467685</v>
      </c>
      <c r="CP33" s="210">
        <f t="shared" si="24"/>
        <v>148676.84382151387</v>
      </c>
      <c r="CQ33" s="210">
        <f t="shared" si="24"/>
        <v>165673.6677083509</v>
      </c>
      <c r="CR33" s="210">
        <f t="shared" si="25"/>
        <v>182670.49159518792</v>
      </c>
      <c r="CS33" s="210">
        <f t="shared" si="25"/>
        <v>199667.31548202492</v>
      </c>
      <c r="CT33" s="210">
        <f t="shared" si="25"/>
        <v>216664.13936886197</v>
      </c>
      <c r="CU33" s="210">
        <f t="shared" si="25"/>
        <v>233660.96325569897</v>
      </c>
      <c r="CV33" s="210">
        <f t="shared" si="25"/>
        <v>250657.78714253599</v>
      </c>
      <c r="CW33" s="210">
        <f t="shared" si="25"/>
        <v>267654.61102937302</v>
      </c>
      <c r="CX33" s="210">
        <f t="shared" si="25"/>
        <v>267654.61102937302</v>
      </c>
      <c r="CY33" s="210">
        <f t="shared" si="25"/>
        <v>267654.61102937302</v>
      </c>
      <c r="CZ33" s="210">
        <f t="shared" si="25"/>
        <v>267654.61102937302</v>
      </c>
      <c r="DA33" s="210">
        <f t="shared" si="25"/>
        <v>267654.61102937302</v>
      </c>
    </row>
    <row r="34" spans="1:105">
      <c r="A34" s="201" t="str">
        <f>Income!A82</f>
        <v>Small business/petty trading</v>
      </c>
      <c r="B34" s="203">
        <f>Income!B82</f>
        <v>42824.737764699697</v>
      </c>
      <c r="C34" s="203">
        <f>Income!C82</f>
        <v>42824.737764699683</v>
      </c>
      <c r="D34" s="203">
        <f>Income!D82</f>
        <v>12883.713480057955</v>
      </c>
      <c r="E34" s="203">
        <f>Income!E82</f>
        <v>16104.641850072447</v>
      </c>
      <c r="F34" s="210">
        <f t="shared" si="16"/>
        <v>42824.737764699697</v>
      </c>
      <c r="G34" s="210">
        <f t="shared" si="16"/>
        <v>42824.737764699697</v>
      </c>
      <c r="H34" s="210">
        <f t="shared" si="16"/>
        <v>42824.737764699697</v>
      </c>
      <c r="I34" s="210">
        <f t="shared" si="16"/>
        <v>42824.737764699697</v>
      </c>
      <c r="J34" s="210">
        <f t="shared" si="16"/>
        <v>42824.737764699697</v>
      </c>
      <c r="K34" s="210">
        <f t="shared" si="16"/>
        <v>42824.737764699697</v>
      </c>
      <c r="L34" s="210">
        <f t="shared" si="16"/>
        <v>42824.737764699697</v>
      </c>
      <c r="M34" s="210">
        <f t="shared" si="16"/>
        <v>42824.737764699697</v>
      </c>
      <c r="N34" s="210">
        <f t="shared" si="16"/>
        <v>42824.737764699697</v>
      </c>
      <c r="O34" s="210">
        <f t="shared" si="16"/>
        <v>42824.737764699697</v>
      </c>
      <c r="P34" s="210">
        <f t="shared" si="17"/>
        <v>42824.737764699697</v>
      </c>
      <c r="Q34" s="210">
        <f t="shared" si="17"/>
        <v>42824.737764699697</v>
      </c>
      <c r="R34" s="210">
        <f t="shared" si="17"/>
        <v>42824.737764699697</v>
      </c>
      <c r="S34" s="210">
        <f t="shared" si="17"/>
        <v>42824.737764699697</v>
      </c>
      <c r="T34" s="210">
        <f t="shared" si="17"/>
        <v>42824.737764699697</v>
      </c>
      <c r="U34" s="210">
        <f t="shared" si="17"/>
        <v>42824.737764699697</v>
      </c>
      <c r="V34" s="210">
        <f t="shared" si="17"/>
        <v>42824.737764699697</v>
      </c>
      <c r="W34" s="210">
        <f t="shared" si="17"/>
        <v>42824.737764699697</v>
      </c>
      <c r="X34" s="210">
        <f t="shared" si="17"/>
        <v>42824.737764699697</v>
      </c>
      <c r="Y34" s="210">
        <f t="shared" si="17"/>
        <v>42824.737764699697</v>
      </c>
      <c r="Z34" s="210">
        <f t="shared" si="18"/>
        <v>42824.737764699697</v>
      </c>
      <c r="AA34" s="210">
        <f t="shared" si="18"/>
        <v>42824.737764699697</v>
      </c>
      <c r="AB34" s="210">
        <f t="shared" si="18"/>
        <v>42824.737764699697</v>
      </c>
      <c r="AC34" s="210">
        <f t="shared" si="18"/>
        <v>42824.737764699697</v>
      </c>
      <c r="AD34" s="210">
        <f t="shared" si="18"/>
        <v>42824.737764699697</v>
      </c>
      <c r="AE34" s="210">
        <f t="shared" si="18"/>
        <v>42824.737764699697</v>
      </c>
      <c r="AF34" s="210">
        <f t="shared" si="18"/>
        <v>42824.737764699697</v>
      </c>
      <c r="AG34" s="210">
        <f t="shared" si="18"/>
        <v>42824.73776469969</v>
      </c>
      <c r="AH34" s="210">
        <f t="shared" si="18"/>
        <v>42824.73776469969</v>
      </c>
      <c r="AI34" s="210">
        <f t="shared" si="18"/>
        <v>42824.73776469969</v>
      </c>
      <c r="AJ34" s="210">
        <f t="shared" si="19"/>
        <v>42824.73776469969</v>
      </c>
      <c r="AK34" s="210">
        <f t="shared" si="19"/>
        <v>42824.73776469969</v>
      </c>
      <c r="AL34" s="210">
        <f t="shared" si="19"/>
        <v>42824.73776469969</v>
      </c>
      <c r="AM34" s="210">
        <f t="shared" si="19"/>
        <v>42824.73776469969</v>
      </c>
      <c r="AN34" s="210">
        <f t="shared" si="19"/>
        <v>42824.73776469969</v>
      </c>
      <c r="AO34" s="210">
        <f t="shared" si="19"/>
        <v>42824.73776469969</v>
      </c>
      <c r="AP34" s="210">
        <f t="shared" si="19"/>
        <v>42824.73776469969</v>
      </c>
      <c r="AQ34" s="210">
        <f t="shared" si="19"/>
        <v>42824.73776469969</v>
      </c>
      <c r="AR34" s="210">
        <f t="shared" si="19"/>
        <v>42824.73776469969</v>
      </c>
      <c r="AS34" s="210">
        <f t="shared" si="19"/>
        <v>42824.73776469969</v>
      </c>
      <c r="AT34" s="210">
        <f t="shared" si="20"/>
        <v>42824.73776469969</v>
      </c>
      <c r="AU34" s="210">
        <f t="shared" si="20"/>
        <v>42824.73776469969</v>
      </c>
      <c r="AV34" s="210">
        <f t="shared" si="20"/>
        <v>42824.73776469969</v>
      </c>
      <c r="AW34" s="210">
        <f t="shared" si="20"/>
        <v>42824.73776469969</v>
      </c>
      <c r="AX34" s="210">
        <f t="shared" si="20"/>
        <v>42824.737764699683</v>
      </c>
      <c r="AY34" s="210">
        <f t="shared" si="20"/>
        <v>42824.737764699683</v>
      </c>
      <c r="AZ34" s="210">
        <f t="shared" si="20"/>
        <v>42824.737764699683</v>
      </c>
      <c r="BA34" s="210">
        <f t="shared" si="20"/>
        <v>42824.737764699683</v>
      </c>
      <c r="BB34" s="210">
        <f t="shared" si="20"/>
        <v>42824.737764699683</v>
      </c>
      <c r="BC34" s="210">
        <f t="shared" si="20"/>
        <v>42824.737764699683</v>
      </c>
      <c r="BD34" s="210">
        <f t="shared" si="21"/>
        <v>42824.737764699683</v>
      </c>
      <c r="BE34" s="210">
        <f t="shared" si="21"/>
        <v>42824.737764699683</v>
      </c>
      <c r="BF34" s="210">
        <f t="shared" si="21"/>
        <v>42824.737764699683</v>
      </c>
      <c r="BG34" s="210">
        <f t="shared" si="21"/>
        <v>42280.355504978921</v>
      </c>
      <c r="BH34" s="210">
        <f t="shared" si="21"/>
        <v>41191.590985537405</v>
      </c>
      <c r="BI34" s="210">
        <f t="shared" si="21"/>
        <v>40102.826466095888</v>
      </c>
      <c r="BJ34" s="210">
        <f t="shared" si="21"/>
        <v>39014.061946654372</v>
      </c>
      <c r="BK34" s="210">
        <f t="shared" si="21"/>
        <v>37925.297427212856</v>
      </c>
      <c r="BL34" s="210">
        <f t="shared" si="21"/>
        <v>36836.53290777134</v>
      </c>
      <c r="BM34" s="210">
        <f t="shared" si="21"/>
        <v>35747.768388329816</v>
      </c>
      <c r="BN34" s="210">
        <f t="shared" si="22"/>
        <v>34659.0038688883</v>
      </c>
      <c r="BO34" s="210">
        <f t="shared" si="22"/>
        <v>33570.239349446783</v>
      </c>
      <c r="BP34" s="210">
        <f t="shared" si="22"/>
        <v>32481.474830005267</v>
      </c>
      <c r="BQ34" s="210">
        <f t="shared" si="22"/>
        <v>31392.710310563751</v>
      </c>
      <c r="BR34" s="210">
        <f t="shared" si="22"/>
        <v>30303.945791122234</v>
      </c>
      <c r="BS34" s="210">
        <f t="shared" si="22"/>
        <v>29215.181271680714</v>
      </c>
      <c r="BT34" s="210">
        <f t="shared" si="22"/>
        <v>28126.416752239198</v>
      </c>
      <c r="BU34" s="210">
        <f t="shared" si="22"/>
        <v>27037.652232797678</v>
      </c>
      <c r="BV34" s="210">
        <f t="shared" si="22"/>
        <v>25948.887713356162</v>
      </c>
      <c r="BW34" s="210">
        <f t="shared" si="22"/>
        <v>24860.123193914646</v>
      </c>
      <c r="BX34" s="210">
        <f t="shared" si="23"/>
        <v>23771.358674473129</v>
      </c>
      <c r="BY34" s="210">
        <f t="shared" si="23"/>
        <v>22682.594155031609</v>
      </c>
      <c r="BZ34" s="210">
        <f t="shared" si="23"/>
        <v>21593.829635590093</v>
      </c>
      <c r="CA34" s="210">
        <f t="shared" si="23"/>
        <v>20505.065116148577</v>
      </c>
      <c r="CB34" s="210">
        <f t="shared" si="23"/>
        <v>19416.300596707057</v>
      </c>
      <c r="CC34" s="210">
        <f t="shared" si="23"/>
        <v>18327.53607726554</v>
      </c>
      <c r="CD34" s="210">
        <f t="shared" si="23"/>
        <v>17238.771557824024</v>
      </c>
      <c r="CE34" s="210">
        <f t="shared" si="23"/>
        <v>16150.007038382508</v>
      </c>
      <c r="CF34" s="210">
        <f t="shared" si="23"/>
        <v>15061.242518940988</v>
      </c>
      <c r="CG34" s="210">
        <f t="shared" si="23"/>
        <v>13972.477999499471</v>
      </c>
      <c r="CH34" s="210">
        <f t="shared" si="24"/>
        <v>12883.713480057955</v>
      </c>
      <c r="CI34" s="210">
        <f t="shared" si="24"/>
        <v>13098.442038058922</v>
      </c>
      <c r="CJ34" s="210">
        <f t="shared" si="24"/>
        <v>13313.170596059887</v>
      </c>
      <c r="CK34" s="210">
        <f t="shared" si="24"/>
        <v>13527.899154060853</v>
      </c>
      <c r="CL34" s="210">
        <f t="shared" si="24"/>
        <v>13742.62771206182</v>
      </c>
      <c r="CM34" s="210">
        <f t="shared" si="24"/>
        <v>13957.356270062786</v>
      </c>
      <c r="CN34" s="210">
        <f t="shared" si="24"/>
        <v>14172.084828063751</v>
      </c>
      <c r="CO34" s="210">
        <f t="shared" si="24"/>
        <v>14386.813386064718</v>
      </c>
      <c r="CP34" s="210">
        <f t="shared" si="24"/>
        <v>14601.541944065684</v>
      </c>
      <c r="CQ34" s="210">
        <f t="shared" si="24"/>
        <v>14816.270502066651</v>
      </c>
      <c r="CR34" s="210">
        <f t="shared" si="25"/>
        <v>15030.999060067616</v>
      </c>
      <c r="CS34" s="210">
        <f t="shared" si="25"/>
        <v>15245.727618068582</v>
      </c>
      <c r="CT34" s="210">
        <f t="shared" si="25"/>
        <v>15460.456176069549</v>
      </c>
      <c r="CU34" s="210">
        <f t="shared" si="25"/>
        <v>15675.184734070514</v>
      </c>
      <c r="CV34" s="210">
        <f t="shared" si="25"/>
        <v>15889.91329207148</v>
      </c>
      <c r="CW34" s="210">
        <f t="shared" si="25"/>
        <v>16104.641850072447</v>
      </c>
      <c r="CX34" s="210">
        <f t="shared" si="25"/>
        <v>16104.641850072447</v>
      </c>
      <c r="CY34" s="210">
        <f t="shared" si="25"/>
        <v>16104.641850072447</v>
      </c>
      <c r="CZ34" s="210">
        <f t="shared" si="25"/>
        <v>16104.641850072447</v>
      </c>
      <c r="DA34" s="210">
        <f t="shared" si="25"/>
        <v>16104.641850072447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18871.918336986302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18871.918336986302</v>
      </c>
      <c r="G36" s="210">
        <f t="shared" si="16"/>
        <v>18871.918336986302</v>
      </c>
      <c r="H36" s="210">
        <f t="shared" si="16"/>
        <v>18871.918336986302</v>
      </c>
      <c r="I36" s="210">
        <f t="shared" si="16"/>
        <v>18871.918336986302</v>
      </c>
      <c r="J36" s="210">
        <f t="shared" si="16"/>
        <v>18871.918336986302</v>
      </c>
      <c r="K36" s="210">
        <f t="shared" si="16"/>
        <v>18871.918336986302</v>
      </c>
      <c r="L36" s="210">
        <f t="shared" si="16"/>
        <v>18871.918336986302</v>
      </c>
      <c r="M36" s="210">
        <f t="shared" si="16"/>
        <v>18871.918336986302</v>
      </c>
      <c r="N36" s="210">
        <f t="shared" si="16"/>
        <v>18871.918336986302</v>
      </c>
      <c r="O36" s="210">
        <f t="shared" si="16"/>
        <v>18871.918336986302</v>
      </c>
      <c r="P36" s="210">
        <f t="shared" si="16"/>
        <v>18871.918336986302</v>
      </c>
      <c r="Q36" s="210">
        <f t="shared" si="16"/>
        <v>18871.918336986302</v>
      </c>
      <c r="R36" s="210">
        <f t="shared" si="16"/>
        <v>18871.918336986302</v>
      </c>
      <c r="S36" s="210">
        <f t="shared" si="16"/>
        <v>18871.918336986302</v>
      </c>
      <c r="T36" s="210">
        <f t="shared" si="16"/>
        <v>18871.918336986302</v>
      </c>
      <c r="U36" s="210">
        <f t="shared" si="16"/>
        <v>18871.918336986302</v>
      </c>
      <c r="V36" s="210">
        <f t="shared" si="17"/>
        <v>18871.918336986302</v>
      </c>
      <c r="W36" s="210">
        <f t="shared" si="17"/>
        <v>18871.918336986302</v>
      </c>
      <c r="X36" s="210">
        <f t="shared" si="17"/>
        <v>18602.319503600782</v>
      </c>
      <c r="Y36" s="210">
        <f t="shared" si="17"/>
        <v>18063.121836829745</v>
      </c>
      <c r="Z36" s="210">
        <f t="shared" si="17"/>
        <v>17523.924170058708</v>
      </c>
      <c r="AA36" s="210">
        <f t="shared" si="17"/>
        <v>16984.726503287671</v>
      </c>
      <c r="AB36" s="210">
        <f t="shared" si="17"/>
        <v>16445.528836516634</v>
      </c>
      <c r="AC36" s="210">
        <f t="shared" si="17"/>
        <v>15906.331169745597</v>
      </c>
      <c r="AD36" s="210">
        <f t="shared" si="17"/>
        <v>15367.133502974561</v>
      </c>
      <c r="AE36" s="210">
        <f t="shared" si="17"/>
        <v>14827.935836203524</v>
      </c>
      <c r="AF36" s="210">
        <f t="shared" si="18"/>
        <v>14288.738169432487</v>
      </c>
      <c r="AG36" s="210">
        <f t="shared" si="18"/>
        <v>13749.54050266145</v>
      </c>
      <c r="AH36" s="210">
        <f t="shared" si="18"/>
        <v>13210.342835890411</v>
      </c>
      <c r="AI36" s="210">
        <f t="shared" si="18"/>
        <v>12671.145169119376</v>
      </c>
      <c r="AJ36" s="210">
        <f t="shared" si="18"/>
        <v>12131.947502348336</v>
      </c>
      <c r="AK36" s="210">
        <f t="shared" si="18"/>
        <v>11592.7498355773</v>
      </c>
      <c r="AL36" s="210">
        <f t="shared" si="18"/>
        <v>11053.552168806262</v>
      </c>
      <c r="AM36" s="210">
        <f t="shared" si="18"/>
        <v>10514.354502035227</v>
      </c>
      <c r="AN36" s="210">
        <f t="shared" si="18"/>
        <v>9975.156835264188</v>
      </c>
      <c r="AO36" s="210">
        <f t="shared" si="18"/>
        <v>9435.9591684931511</v>
      </c>
      <c r="AP36" s="210">
        <f t="shared" si="19"/>
        <v>8896.7615017221142</v>
      </c>
      <c r="AQ36" s="210">
        <f t="shared" si="19"/>
        <v>8357.5638349510773</v>
      </c>
      <c r="AR36" s="210">
        <f t="shared" si="19"/>
        <v>7818.3661681800386</v>
      </c>
      <c r="AS36" s="210">
        <f t="shared" si="19"/>
        <v>7279.1685014090035</v>
      </c>
      <c r="AT36" s="210">
        <f t="shared" si="19"/>
        <v>6739.9708346379648</v>
      </c>
      <c r="AU36" s="210">
        <f t="shared" si="19"/>
        <v>6200.7731678669279</v>
      </c>
      <c r="AV36" s="210">
        <f t="shared" si="19"/>
        <v>5661.575501095891</v>
      </c>
      <c r="AW36" s="210">
        <f t="shared" si="19"/>
        <v>5122.3778343248541</v>
      </c>
      <c r="AX36" s="210">
        <f t="shared" si="19"/>
        <v>4583.1801675538154</v>
      </c>
      <c r="AY36" s="210">
        <f t="shared" si="19"/>
        <v>4043.9825007827803</v>
      </c>
      <c r="AZ36" s="210">
        <f t="shared" si="20"/>
        <v>3504.7848340117416</v>
      </c>
      <c r="BA36" s="210">
        <f t="shared" si="20"/>
        <v>2965.5871672407029</v>
      </c>
      <c r="BB36" s="210">
        <f t="shared" si="20"/>
        <v>2426.3895004696678</v>
      </c>
      <c r="BC36" s="210">
        <f t="shared" si="20"/>
        <v>1887.1918336986309</v>
      </c>
      <c r="BD36" s="210">
        <f t="shared" si="20"/>
        <v>1347.9941669275941</v>
      </c>
      <c r="BE36" s="210">
        <f t="shared" si="20"/>
        <v>808.79650015655352</v>
      </c>
      <c r="BF36" s="210">
        <f t="shared" si="20"/>
        <v>269.59883338552027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84125.892034500212</v>
      </c>
      <c r="G38" s="204">
        <f t="shared" si="26"/>
        <v>84125.892034500212</v>
      </c>
      <c r="H38" s="204">
        <f t="shared" si="26"/>
        <v>84125.892034500212</v>
      </c>
      <c r="I38" s="204">
        <f t="shared" si="26"/>
        <v>84125.892034500212</v>
      </c>
      <c r="J38" s="204">
        <f t="shared" si="26"/>
        <v>84125.892034500212</v>
      </c>
      <c r="K38" s="204">
        <f t="shared" si="26"/>
        <v>84125.892034500212</v>
      </c>
      <c r="L38" s="204">
        <f t="shared" si="26"/>
        <v>84125.892034500212</v>
      </c>
      <c r="M38" s="204">
        <f t="shared" si="26"/>
        <v>84125.892034500212</v>
      </c>
      <c r="N38" s="204">
        <f t="shared" si="26"/>
        <v>84125.892034500212</v>
      </c>
      <c r="O38" s="204">
        <f t="shared" si="26"/>
        <v>84125.892034500212</v>
      </c>
      <c r="P38" s="204">
        <f t="shared" si="26"/>
        <v>84125.892034500212</v>
      </c>
      <c r="Q38" s="204">
        <f t="shared" si="26"/>
        <v>84125.892034500212</v>
      </c>
      <c r="R38" s="204">
        <f t="shared" si="26"/>
        <v>84125.892034500212</v>
      </c>
      <c r="S38" s="204">
        <f t="shared" si="26"/>
        <v>84125.892034500212</v>
      </c>
      <c r="T38" s="204">
        <f t="shared" si="26"/>
        <v>84125.892034500212</v>
      </c>
      <c r="U38" s="204">
        <f t="shared" si="26"/>
        <v>84125.892034500212</v>
      </c>
      <c r="V38" s="204">
        <f t="shared" si="26"/>
        <v>84125.892034500212</v>
      </c>
      <c r="W38" s="204">
        <f t="shared" si="26"/>
        <v>84125.892034500212</v>
      </c>
      <c r="X38" s="204">
        <f t="shared" si="26"/>
        <v>84167.218556758846</v>
      </c>
      <c r="Y38" s="204">
        <f t="shared" si="26"/>
        <v>84249.871601276143</v>
      </c>
      <c r="Z38" s="204">
        <f t="shared" si="26"/>
        <v>84332.524645793426</v>
      </c>
      <c r="AA38" s="204">
        <f t="shared" si="26"/>
        <v>84415.177690310738</v>
      </c>
      <c r="AB38" s="204">
        <f t="shared" si="26"/>
        <v>84497.830734828036</v>
      </c>
      <c r="AC38" s="204">
        <f t="shared" si="26"/>
        <v>84580.483779345319</v>
      </c>
      <c r="AD38" s="204">
        <f t="shared" si="26"/>
        <v>84663.136823862616</v>
      </c>
      <c r="AE38" s="204">
        <f t="shared" si="26"/>
        <v>84745.789868379914</v>
      </c>
      <c r="AF38" s="204">
        <f t="shared" si="26"/>
        <v>84828.442912897211</v>
      </c>
      <c r="AG38" s="204">
        <f t="shared" si="26"/>
        <v>84911.095957414494</v>
      </c>
      <c r="AH38" s="204">
        <f t="shared" si="26"/>
        <v>84993.749001931792</v>
      </c>
      <c r="AI38" s="204">
        <f t="shared" si="26"/>
        <v>85076.40204644909</v>
      </c>
      <c r="AJ38" s="204">
        <f t="shared" si="26"/>
        <v>85159.055090966373</v>
      </c>
      <c r="AK38" s="204">
        <f t="shared" si="26"/>
        <v>85241.70813548367</v>
      </c>
      <c r="AL38" s="204">
        <f t="shared" ref="AL38:BQ38" si="27">SUM(AL25:AL37)</f>
        <v>85324.361180000968</v>
      </c>
      <c r="AM38" s="204">
        <f t="shared" si="27"/>
        <v>85407.01422451828</v>
      </c>
      <c r="AN38" s="204">
        <f t="shared" si="27"/>
        <v>85489.667269035563</v>
      </c>
      <c r="AO38" s="204">
        <f t="shared" si="27"/>
        <v>85572.320313552846</v>
      </c>
      <c r="AP38" s="204">
        <f t="shared" si="27"/>
        <v>85654.973358070143</v>
      </c>
      <c r="AQ38" s="204">
        <f t="shared" si="27"/>
        <v>85737.626402587455</v>
      </c>
      <c r="AR38" s="204">
        <f t="shared" si="27"/>
        <v>85820.279447104738</v>
      </c>
      <c r="AS38" s="204">
        <f t="shared" si="27"/>
        <v>85902.932491622036</v>
      </c>
      <c r="AT38" s="204">
        <f t="shared" si="27"/>
        <v>85985.585536139319</v>
      </c>
      <c r="AU38" s="204">
        <f t="shared" si="27"/>
        <v>86068.238580656616</v>
      </c>
      <c r="AV38" s="204">
        <f t="shared" si="27"/>
        <v>86150.891625173928</v>
      </c>
      <c r="AW38" s="204">
        <f t="shared" si="27"/>
        <v>86233.544669691211</v>
      </c>
      <c r="AX38" s="204">
        <f t="shared" si="27"/>
        <v>86316.197714208494</v>
      </c>
      <c r="AY38" s="204">
        <f t="shared" si="27"/>
        <v>86398.850758725792</v>
      </c>
      <c r="AZ38" s="204">
        <f t="shared" si="27"/>
        <v>86481.503803243075</v>
      </c>
      <c r="BA38" s="204">
        <f t="shared" si="27"/>
        <v>86564.156847760372</v>
      </c>
      <c r="BB38" s="204">
        <f t="shared" si="27"/>
        <v>86646.80989227767</v>
      </c>
      <c r="BC38" s="204">
        <f t="shared" si="27"/>
        <v>86729.462936794967</v>
      </c>
      <c r="BD38" s="204">
        <f t="shared" si="27"/>
        <v>86812.115981312265</v>
      </c>
      <c r="BE38" s="204">
        <f t="shared" si="27"/>
        <v>86894.769025829562</v>
      </c>
      <c r="BF38" s="204">
        <f t="shared" si="27"/>
        <v>86977.42207034686</v>
      </c>
      <c r="BG38" s="204">
        <f t="shared" si="27"/>
        <v>88544.752608917712</v>
      </c>
      <c r="BH38" s="204">
        <f t="shared" si="27"/>
        <v>91596.760641542118</v>
      </c>
      <c r="BI38" s="204">
        <f t="shared" si="27"/>
        <v>94648.768674166509</v>
      </c>
      <c r="BJ38" s="204">
        <f t="shared" si="27"/>
        <v>97700.776706790901</v>
      </c>
      <c r="BK38" s="204">
        <f t="shared" si="27"/>
        <v>100752.78473941531</v>
      </c>
      <c r="BL38" s="204">
        <f t="shared" si="27"/>
        <v>103804.79277203971</v>
      </c>
      <c r="BM38" s="204">
        <f t="shared" si="27"/>
        <v>106856.80080466409</v>
      </c>
      <c r="BN38" s="204">
        <f t="shared" si="27"/>
        <v>109908.8088372885</v>
      </c>
      <c r="BO38" s="204">
        <f t="shared" si="27"/>
        <v>112960.8168699129</v>
      </c>
      <c r="BP38" s="204">
        <f t="shared" si="27"/>
        <v>116012.82490253729</v>
      </c>
      <c r="BQ38" s="204">
        <f t="shared" si="27"/>
        <v>119064.8329351617</v>
      </c>
      <c r="BR38" s="204">
        <f t="shared" ref="BR38:CW38" si="28">SUM(BR25:BR37)</f>
        <v>122116.84096778609</v>
      </c>
      <c r="BS38" s="204">
        <f t="shared" si="28"/>
        <v>125168.8490004105</v>
      </c>
      <c r="BT38" s="204">
        <f t="shared" si="28"/>
        <v>128220.8570330349</v>
      </c>
      <c r="BU38" s="204">
        <f t="shared" si="28"/>
        <v>131272.86506565931</v>
      </c>
      <c r="BV38" s="204">
        <f t="shared" si="28"/>
        <v>134324.87309828369</v>
      </c>
      <c r="BW38" s="204">
        <f t="shared" si="28"/>
        <v>137376.88113090809</v>
      </c>
      <c r="BX38" s="204">
        <f t="shared" si="28"/>
        <v>140428.8891635325</v>
      </c>
      <c r="BY38" s="204">
        <f t="shared" si="28"/>
        <v>143480.8971961569</v>
      </c>
      <c r="BZ38" s="204">
        <f t="shared" si="28"/>
        <v>146532.90522878131</v>
      </c>
      <c r="CA38" s="204">
        <f t="shared" si="28"/>
        <v>149584.91326140569</v>
      </c>
      <c r="CB38" s="204">
        <f t="shared" si="28"/>
        <v>152636.92129403009</v>
      </c>
      <c r="CC38" s="204">
        <f t="shared" si="28"/>
        <v>155688.9293266545</v>
      </c>
      <c r="CD38" s="204">
        <f t="shared" si="28"/>
        <v>158740.93735927888</v>
      </c>
      <c r="CE38" s="204">
        <f t="shared" si="28"/>
        <v>161792.94539190331</v>
      </c>
      <c r="CF38" s="204">
        <f t="shared" si="28"/>
        <v>164844.95342452772</v>
      </c>
      <c r="CG38" s="204">
        <f t="shared" si="28"/>
        <v>167896.96145715212</v>
      </c>
      <c r="CH38" s="204">
        <f t="shared" si="28"/>
        <v>170948.9694897765</v>
      </c>
      <c r="CI38" s="204">
        <f t="shared" si="28"/>
        <v>198442.9164830831</v>
      </c>
      <c r="CJ38" s="204">
        <f t="shared" si="28"/>
        <v>225936.86347638973</v>
      </c>
      <c r="CK38" s="204">
        <f t="shared" si="28"/>
        <v>253430.81046969636</v>
      </c>
      <c r="CL38" s="204">
        <f t="shared" si="28"/>
        <v>280924.75746300298</v>
      </c>
      <c r="CM38" s="204">
        <f t="shared" si="28"/>
        <v>308418.70445630967</v>
      </c>
      <c r="CN38" s="204">
        <f t="shared" si="28"/>
        <v>335912.65144961618</v>
      </c>
      <c r="CO38" s="204">
        <f t="shared" si="28"/>
        <v>363406.59844292281</v>
      </c>
      <c r="CP38" s="204">
        <f t="shared" si="28"/>
        <v>390900.5454362295</v>
      </c>
      <c r="CQ38" s="204">
        <f t="shared" si="28"/>
        <v>418394.49242953607</v>
      </c>
      <c r="CR38" s="204">
        <f t="shared" si="28"/>
        <v>445888.43942284276</v>
      </c>
      <c r="CS38" s="204">
        <f t="shared" si="28"/>
        <v>473382.38641614933</v>
      </c>
      <c r="CT38" s="204">
        <f t="shared" si="28"/>
        <v>500876.33340945601</v>
      </c>
      <c r="CU38" s="204">
        <f t="shared" si="28"/>
        <v>528370.2804027627</v>
      </c>
      <c r="CV38" s="204">
        <f t="shared" si="28"/>
        <v>555864.22739606921</v>
      </c>
      <c r="CW38" s="204">
        <f t="shared" si="28"/>
        <v>583358.17438937584</v>
      </c>
      <c r="CX38" s="204">
        <f>SUM(CX25:CX37)</f>
        <v>583358.17438937584</v>
      </c>
      <c r="CY38" s="204">
        <f>SUM(CY25:CY37)</f>
        <v>583358.17438937584</v>
      </c>
      <c r="CZ38" s="204">
        <f>SUM(CZ25:CZ37)</f>
        <v>583358.17438937584</v>
      </c>
      <c r="DA38" s="204">
        <f>SUM(DA25:DA37)</f>
        <v>583358.17438937584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497.72092317326502</v>
      </c>
      <c r="Y47" s="210">
        <f t="shared" si="51"/>
        <v>497.72092317326502</v>
      </c>
      <c r="Z47" s="210">
        <f t="shared" si="51"/>
        <v>497.72092317326502</v>
      </c>
      <c r="AA47" s="210">
        <f t="shared" si="51"/>
        <v>497.72092317326502</v>
      </c>
      <c r="AB47" s="210">
        <f t="shared" si="51"/>
        <v>497.72092317326502</v>
      </c>
      <c r="AC47" s="210">
        <f t="shared" si="51"/>
        <v>497.72092317326502</v>
      </c>
      <c r="AD47" s="210">
        <f t="shared" si="51"/>
        <v>497.72092317326502</v>
      </c>
      <c r="AE47" s="210">
        <f t="shared" si="51"/>
        <v>497.72092317326502</v>
      </c>
      <c r="AF47" s="210">
        <f t="shared" si="51"/>
        <v>497.72092317326502</v>
      </c>
      <c r="AG47" s="210">
        <f t="shared" si="51"/>
        <v>497.72092317326502</v>
      </c>
      <c r="AH47" s="210">
        <f t="shared" si="51"/>
        <v>497.72092317326502</v>
      </c>
      <c r="AI47" s="210">
        <f t="shared" si="51"/>
        <v>497.72092317326502</v>
      </c>
      <c r="AJ47" s="210">
        <f t="shared" si="51"/>
        <v>497.72092317326502</v>
      </c>
      <c r="AK47" s="210">
        <f t="shared" si="51"/>
        <v>497.72092317326502</v>
      </c>
      <c r="AL47" s="210">
        <f t="shared" ref="AL47:BQ47" si="52">IF(AL$22&lt;=$E$24,IF(AL$22&lt;=$D$24,IF(AL$22&lt;=$C$24,IF(AL$22&lt;=$B$24,$B113,($C30-$B30)/($C$24-$B$24)),($D30-$C30)/($D$24-$C$24)),($E30-$D30)/($E$24-$D$24)),$F113)</f>
        <v>497.72092317326502</v>
      </c>
      <c r="AM47" s="210">
        <f t="shared" si="52"/>
        <v>497.72092317326502</v>
      </c>
      <c r="AN47" s="210">
        <f t="shared" si="52"/>
        <v>497.72092317326502</v>
      </c>
      <c r="AO47" s="210">
        <f t="shared" si="52"/>
        <v>497.72092317326502</v>
      </c>
      <c r="AP47" s="210">
        <f t="shared" si="52"/>
        <v>497.72092317326502</v>
      </c>
      <c r="AQ47" s="210">
        <f t="shared" si="52"/>
        <v>497.72092317326502</v>
      </c>
      <c r="AR47" s="210">
        <f t="shared" si="52"/>
        <v>497.72092317326502</v>
      </c>
      <c r="AS47" s="210">
        <f t="shared" si="52"/>
        <v>497.72092317326502</v>
      </c>
      <c r="AT47" s="210">
        <f t="shared" si="52"/>
        <v>497.72092317326502</v>
      </c>
      <c r="AU47" s="210">
        <f t="shared" si="52"/>
        <v>497.72092317326502</v>
      </c>
      <c r="AV47" s="210">
        <f t="shared" si="52"/>
        <v>497.72092317326502</v>
      </c>
      <c r="AW47" s="210">
        <f t="shared" si="52"/>
        <v>497.72092317326502</v>
      </c>
      <c r="AX47" s="210">
        <f t="shared" si="52"/>
        <v>497.72092317326502</v>
      </c>
      <c r="AY47" s="210">
        <f t="shared" si="52"/>
        <v>497.72092317326502</v>
      </c>
      <c r="AZ47" s="210">
        <f t="shared" si="52"/>
        <v>497.72092317326502</v>
      </c>
      <c r="BA47" s="210">
        <f t="shared" si="52"/>
        <v>497.72092317326502</v>
      </c>
      <c r="BB47" s="210">
        <f t="shared" si="52"/>
        <v>497.72092317326502</v>
      </c>
      <c r="BC47" s="210">
        <f t="shared" si="52"/>
        <v>497.72092317326502</v>
      </c>
      <c r="BD47" s="210">
        <f t="shared" si="52"/>
        <v>497.72092317326502</v>
      </c>
      <c r="BE47" s="210">
        <f t="shared" si="52"/>
        <v>497.72092317326502</v>
      </c>
      <c r="BF47" s="210">
        <f t="shared" si="52"/>
        <v>497.72092317326502</v>
      </c>
      <c r="BG47" s="210">
        <f t="shared" si="52"/>
        <v>-555.5659398961966</v>
      </c>
      <c r="BH47" s="210">
        <f t="shared" si="52"/>
        <v>-555.5659398961966</v>
      </c>
      <c r="BI47" s="210">
        <f t="shared" si="52"/>
        <v>-555.5659398961966</v>
      </c>
      <c r="BJ47" s="210">
        <f t="shared" si="52"/>
        <v>-555.5659398961966</v>
      </c>
      <c r="BK47" s="210">
        <f t="shared" si="52"/>
        <v>-555.5659398961966</v>
      </c>
      <c r="BL47" s="210">
        <f t="shared" si="52"/>
        <v>-555.5659398961966</v>
      </c>
      <c r="BM47" s="210">
        <f t="shared" si="52"/>
        <v>-555.5659398961966</v>
      </c>
      <c r="BN47" s="210">
        <f t="shared" si="52"/>
        <v>-555.5659398961966</v>
      </c>
      <c r="BO47" s="210">
        <f t="shared" si="52"/>
        <v>-555.5659398961966</v>
      </c>
      <c r="BP47" s="210">
        <f t="shared" si="52"/>
        <v>-555.5659398961966</v>
      </c>
      <c r="BQ47" s="210">
        <f t="shared" si="52"/>
        <v>-555.5659398961966</v>
      </c>
      <c r="BR47" s="210">
        <f t="shared" ref="BR47:DA47" si="53">IF(BR$22&lt;=$E$24,IF(BR$22&lt;=$D$24,IF(BR$22&lt;=$C$24,IF(BR$22&lt;=$B$24,$B113,($C30-$B30)/($C$24-$B$24)),($D30-$C30)/($D$24-$C$24)),($E30-$D30)/($E$24-$D$24)),$F113)</f>
        <v>-555.5659398961966</v>
      </c>
      <c r="BS47" s="210">
        <f t="shared" si="53"/>
        <v>-555.5659398961966</v>
      </c>
      <c r="BT47" s="210">
        <f t="shared" si="53"/>
        <v>-555.5659398961966</v>
      </c>
      <c r="BU47" s="210">
        <f t="shared" si="53"/>
        <v>-555.5659398961966</v>
      </c>
      <c r="BV47" s="210">
        <f t="shared" si="53"/>
        <v>-555.5659398961966</v>
      </c>
      <c r="BW47" s="210">
        <f t="shared" si="53"/>
        <v>-555.5659398961966</v>
      </c>
      <c r="BX47" s="210">
        <f t="shared" si="53"/>
        <v>-555.5659398961966</v>
      </c>
      <c r="BY47" s="210">
        <f t="shared" si="53"/>
        <v>-555.5659398961966</v>
      </c>
      <c r="BZ47" s="210">
        <f t="shared" si="53"/>
        <v>-555.5659398961966</v>
      </c>
      <c r="CA47" s="210">
        <f t="shared" si="53"/>
        <v>-555.5659398961966</v>
      </c>
      <c r="CB47" s="210">
        <f t="shared" si="53"/>
        <v>-555.5659398961966</v>
      </c>
      <c r="CC47" s="210">
        <f t="shared" si="53"/>
        <v>-555.5659398961966</v>
      </c>
      <c r="CD47" s="210">
        <f t="shared" si="53"/>
        <v>-555.5659398961966</v>
      </c>
      <c r="CE47" s="210">
        <f t="shared" si="53"/>
        <v>-555.5659398961966</v>
      </c>
      <c r="CF47" s="210">
        <f t="shared" si="53"/>
        <v>-555.5659398961966</v>
      </c>
      <c r="CG47" s="210">
        <f t="shared" si="53"/>
        <v>-555.5659398961966</v>
      </c>
      <c r="CH47" s="210">
        <f t="shared" si="53"/>
        <v>-555.5659398961966</v>
      </c>
      <c r="CI47" s="210">
        <f t="shared" si="53"/>
        <v>-142.811264261258</v>
      </c>
      <c r="CJ47" s="210">
        <f t="shared" si="53"/>
        <v>-142.811264261258</v>
      </c>
      <c r="CK47" s="210">
        <f t="shared" si="53"/>
        <v>-142.811264261258</v>
      </c>
      <c r="CL47" s="210">
        <f t="shared" si="53"/>
        <v>-142.811264261258</v>
      </c>
      <c r="CM47" s="210">
        <f t="shared" si="53"/>
        <v>-142.811264261258</v>
      </c>
      <c r="CN47" s="210">
        <f t="shared" si="53"/>
        <v>-142.811264261258</v>
      </c>
      <c r="CO47" s="210">
        <f t="shared" si="53"/>
        <v>-142.811264261258</v>
      </c>
      <c r="CP47" s="210">
        <f t="shared" si="53"/>
        <v>-142.811264261258</v>
      </c>
      <c r="CQ47" s="210">
        <f t="shared" si="53"/>
        <v>-142.811264261258</v>
      </c>
      <c r="CR47" s="210">
        <f t="shared" si="53"/>
        <v>-142.811264261258</v>
      </c>
      <c r="CS47" s="210">
        <f t="shared" si="53"/>
        <v>-142.811264261258</v>
      </c>
      <c r="CT47" s="210">
        <f t="shared" si="53"/>
        <v>-142.811264261258</v>
      </c>
      <c r="CU47" s="210">
        <f t="shared" si="53"/>
        <v>-142.811264261258</v>
      </c>
      <c r="CV47" s="210">
        <f t="shared" si="53"/>
        <v>-142.811264261258</v>
      </c>
      <c r="CW47" s="210">
        <f t="shared" si="53"/>
        <v>-142.811264261258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-122.81836760084882</v>
      </c>
      <c r="Y48" s="210">
        <f t="shared" si="54"/>
        <v>-122.81836760084882</v>
      </c>
      <c r="Z48" s="210">
        <f t="shared" si="54"/>
        <v>-122.81836760084882</v>
      </c>
      <c r="AA48" s="210">
        <f t="shared" si="54"/>
        <v>-122.81836760084882</v>
      </c>
      <c r="AB48" s="210">
        <f t="shared" si="54"/>
        <v>-122.81836760084882</v>
      </c>
      <c r="AC48" s="210">
        <f t="shared" si="54"/>
        <v>-122.81836760084882</v>
      </c>
      <c r="AD48" s="210">
        <f t="shared" si="54"/>
        <v>-122.81836760084882</v>
      </c>
      <c r="AE48" s="210">
        <f t="shared" si="54"/>
        <v>-122.81836760084882</v>
      </c>
      <c r="AF48" s="210">
        <f t="shared" si="54"/>
        <v>-122.81836760084882</v>
      </c>
      <c r="AG48" s="210">
        <f t="shared" si="54"/>
        <v>-122.81836760084882</v>
      </c>
      <c r="AH48" s="210">
        <f t="shared" si="54"/>
        <v>-122.81836760084882</v>
      </c>
      <c r="AI48" s="210">
        <f t="shared" si="54"/>
        <v>-122.81836760084882</v>
      </c>
      <c r="AJ48" s="210">
        <f t="shared" si="54"/>
        <v>-122.81836760084882</v>
      </c>
      <c r="AK48" s="210">
        <f t="shared" si="54"/>
        <v>-122.81836760084882</v>
      </c>
      <c r="AL48" s="210">
        <f t="shared" ref="AL48:BQ48" si="55">IF(AL$22&lt;=$E$24,IF(AL$22&lt;=$D$24,IF(AL$22&lt;=$C$24,IF(AL$22&lt;=$B$24,$B114,($C31-$B31)/($C$24-$B$24)),($D31-$C31)/($D$24-$C$24)),($E31-$D31)/($E$24-$D$24)),$F114)</f>
        <v>-122.81836760084882</v>
      </c>
      <c r="AM48" s="210">
        <f t="shared" si="55"/>
        <v>-122.81836760084882</v>
      </c>
      <c r="AN48" s="210">
        <f t="shared" si="55"/>
        <v>-122.81836760084882</v>
      </c>
      <c r="AO48" s="210">
        <f t="shared" si="55"/>
        <v>-122.81836760084882</v>
      </c>
      <c r="AP48" s="210">
        <f t="shared" si="55"/>
        <v>-122.81836760084882</v>
      </c>
      <c r="AQ48" s="210">
        <f t="shared" si="55"/>
        <v>-122.81836760084882</v>
      </c>
      <c r="AR48" s="210">
        <f t="shared" si="55"/>
        <v>-122.81836760084882</v>
      </c>
      <c r="AS48" s="210">
        <f t="shared" si="55"/>
        <v>-122.81836760084882</v>
      </c>
      <c r="AT48" s="210">
        <f t="shared" si="55"/>
        <v>-122.81836760084882</v>
      </c>
      <c r="AU48" s="210">
        <f t="shared" si="55"/>
        <v>-122.81836760084882</v>
      </c>
      <c r="AV48" s="210">
        <f t="shared" si="55"/>
        <v>-122.81836760084882</v>
      </c>
      <c r="AW48" s="210">
        <f t="shared" si="55"/>
        <v>-122.81836760084882</v>
      </c>
      <c r="AX48" s="210">
        <f t="shared" si="55"/>
        <v>-122.81836760084882</v>
      </c>
      <c r="AY48" s="210">
        <f t="shared" si="55"/>
        <v>-122.81836760084882</v>
      </c>
      <c r="AZ48" s="210">
        <f t="shared" si="55"/>
        <v>-122.81836760084882</v>
      </c>
      <c r="BA48" s="210">
        <f t="shared" si="55"/>
        <v>-122.81836760084882</v>
      </c>
      <c r="BB48" s="210">
        <f t="shared" si="55"/>
        <v>-122.81836760084882</v>
      </c>
      <c r="BC48" s="210">
        <f t="shared" si="55"/>
        <v>-122.81836760084882</v>
      </c>
      <c r="BD48" s="210">
        <f t="shared" si="55"/>
        <v>-122.81836760084882</v>
      </c>
      <c r="BE48" s="210">
        <f t="shared" si="55"/>
        <v>-122.81836760084882</v>
      </c>
      <c r="BF48" s="210">
        <f t="shared" si="55"/>
        <v>-122.81836760084882</v>
      </c>
      <c r="BG48" s="210">
        <f t="shared" si="55"/>
        <v>1394.3503325610807</v>
      </c>
      <c r="BH48" s="210">
        <f t="shared" si="55"/>
        <v>1394.3503325610807</v>
      </c>
      <c r="BI48" s="210">
        <f t="shared" si="55"/>
        <v>1394.3503325610807</v>
      </c>
      <c r="BJ48" s="210">
        <f t="shared" si="55"/>
        <v>1394.3503325610807</v>
      </c>
      <c r="BK48" s="210">
        <f t="shared" si="55"/>
        <v>1394.3503325610807</v>
      </c>
      <c r="BL48" s="210">
        <f t="shared" si="55"/>
        <v>1394.3503325610807</v>
      </c>
      <c r="BM48" s="210">
        <f t="shared" si="55"/>
        <v>1394.3503325610807</v>
      </c>
      <c r="BN48" s="210">
        <f t="shared" si="55"/>
        <v>1394.3503325610807</v>
      </c>
      <c r="BO48" s="210">
        <f t="shared" si="55"/>
        <v>1394.3503325610807</v>
      </c>
      <c r="BP48" s="210">
        <f t="shared" si="55"/>
        <v>1394.3503325610807</v>
      </c>
      <c r="BQ48" s="210">
        <f t="shared" si="55"/>
        <v>1394.3503325610807</v>
      </c>
      <c r="BR48" s="210">
        <f t="shared" ref="BR48:DA48" si="56">IF(BR$22&lt;=$E$24,IF(BR$22&lt;=$D$24,IF(BR$22&lt;=$C$24,IF(BR$22&lt;=$B$24,$B114,($C31-$B31)/($C$24-$B$24)),($D31-$C31)/($D$24-$C$24)),($E31-$D31)/($E$24-$D$24)),$F114)</f>
        <v>1394.3503325610807</v>
      </c>
      <c r="BS48" s="210">
        <f t="shared" si="56"/>
        <v>1394.3503325610807</v>
      </c>
      <c r="BT48" s="210">
        <f t="shared" si="56"/>
        <v>1394.3503325610807</v>
      </c>
      <c r="BU48" s="210">
        <f t="shared" si="56"/>
        <v>1394.3503325610807</v>
      </c>
      <c r="BV48" s="210">
        <f t="shared" si="56"/>
        <v>1394.3503325610807</v>
      </c>
      <c r="BW48" s="210">
        <f t="shared" si="56"/>
        <v>1394.3503325610807</v>
      </c>
      <c r="BX48" s="210">
        <f t="shared" si="56"/>
        <v>1394.3503325610807</v>
      </c>
      <c r="BY48" s="210">
        <f t="shared" si="56"/>
        <v>1394.3503325610807</v>
      </c>
      <c r="BZ48" s="210">
        <f t="shared" si="56"/>
        <v>1394.3503325610807</v>
      </c>
      <c r="CA48" s="210">
        <f t="shared" si="56"/>
        <v>1394.3503325610807</v>
      </c>
      <c r="CB48" s="210">
        <f t="shared" si="56"/>
        <v>1394.3503325610807</v>
      </c>
      <c r="CC48" s="210">
        <f t="shared" si="56"/>
        <v>1394.3503325610807</v>
      </c>
      <c r="CD48" s="210">
        <f t="shared" si="56"/>
        <v>1394.3503325610807</v>
      </c>
      <c r="CE48" s="210">
        <f t="shared" si="56"/>
        <v>1394.3503325610807</v>
      </c>
      <c r="CF48" s="210">
        <f t="shared" si="56"/>
        <v>1394.3503325610807</v>
      </c>
      <c r="CG48" s="210">
        <f t="shared" si="56"/>
        <v>1394.3503325610807</v>
      </c>
      <c r="CH48" s="210">
        <f t="shared" si="56"/>
        <v>1394.3503325610807</v>
      </c>
      <c r="CI48" s="210">
        <f t="shared" si="56"/>
        <v>8545.9871364138362</v>
      </c>
      <c r="CJ48" s="210">
        <f t="shared" si="56"/>
        <v>8545.9871364138362</v>
      </c>
      <c r="CK48" s="210">
        <f t="shared" si="56"/>
        <v>8545.9871364138362</v>
      </c>
      <c r="CL48" s="210">
        <f t="shared" si="56"/>
        <v>8545.9871364138362</v>
      </c>
      <c r="CM48" s="210">
        <f t="shared" si="56"/>
        <v>8545.9871364138362</v>
      </c>
      <c r="CN48" s="210">
        <f t="shared" si="56"/>
        <v>8545.9871364138362</v>
      </c>
      <c r="CO48" s="210">
        <f t="shared" si="56"/>
        <v>8545.9871364138362</v>
      </c>
      <c r="CP48" s="210">
        <f t="shared" si="56"/>
        <v>8545.9871364138362</v>
      </c>
      <c r="CQ48" s="210">
        <f t="shared" si="56"/>
        <v>8545.9871364138362</v>
      </c>
      <c r="CR48" s="210">
        <f t="shared" si="56"/>
        <v>8545.9871364138362</v>
      </c>
      <c r="CS48" s="210">
        <f t="shared" si="56"/>
        <v>8545.9871364138362</v>
      </c>
      <c r="CT48" s="210">
        <f t="shared" si="56"/>
        <v>8545.9871364138362</v>
      </c>
      <c r="CU48" s="210">
        <f t="shared" si="56"/>
        <v>8545.9871364138362</v>
      </c>
      <c r="CV48" s="210">
        <f t="shared" si="56"/>
        <v>8545.9871364138362</v>
      </c>
      <c r="CW48" s="210">
        <f t="shared" si="56"/>
        <v>8545.9871364138362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1121.7573836670178</v>
      </c>
      <c r="BH49" s="210">
        <f t="shared" si="58"/>
        <v>1121.7573836670178</v>
      </c>
      <c r="BI49" s="210">
        <f t="shared" si="58"/>
        <v>1121.7573836670178</v>
      </c>
      <c r="BJ49" s="210">
        <f t="shared" si="58"/>
        <v>1121.7573836670178</v>
      </c>
      <c r="BK49" s="210">
        <f t="shared" si="58"/>
        <v>1121.7573836670178</v>
      </c>
      <c r="BL49" s="210">
        <f t="shared" si="58"/>
        <v>1121.7573836670178</v>
      </c>
      <c r="BM49" s="210">
        <f t="shared" si="58"/>
        <v>1121.7573836670178</v>
      </c>
      <c r="BN49" s="210">
        <f t="shared" si="58"/>
        <v>1121.7573836670178</v>
      </c>
      <c r="BO49" s="210">
        <f t="shared" si="58"/>
        <v>1121.7573836670178</v>
      </c>
      <c r="BP49" s="210">
        <f t="shared" si="58"/>
        <v>1121.7573836670178</v>
      </c>
      <c r="BQ49" s="210">
        <f t="shared" si="58"/>
        <v>1121.7573836670178</v>
      </c>
      <c r="BR49" s="210">
        <f t="shared" ref="BR49:DA49" si="59">IF(BR$22&lt;=$E$24,IF(BR$22&lt;=$D$24,IF(BR$22&lt;=$C$24,IF(BR$22&lt;=$B$24,$B115,($C32-$B32)/($C$24-$B$24)),($D32-$C32)/($D$24-$C$24)),($E32-$D32)/($E$24-$D$24)),$F115)</f>
        <v>1121.7573836670178</v>
      </c>
      <c r="BS49" s="210">
        <f t="shared" si="59"/>
        <v>1121.7573836670178</v>
      </c>
      <c r="BT49" s="210">
        <f t="shared" si="59"/>
        <v>1121.7573836670178</v>
      </c>
      <c r="BU49" s="210">
        <f t="shared" si="59"/>
        <v>1121.7573836670178</v>
      </c>
      <c r="BV49" s="210">
        <f t="shared" si="59"/>
        <v>1121.7573836670178</v>
      </c>
      <c r="BW49" s="210">
        <f t="shared" si="59"/>
        <v>1121.7573836670178</v>
      </c>
      <c r="BX49" s="210">
        <f t="shared" si="59"/>
        <v>1121.7573836670178</v>
      </c>
      <c r="BY49" s="210">
        <f t="shared" si="59"/>
        <v>1121.7573836670178</v>
      </c>
      <c r="BZ49" s="210">
        <f t="shared" si="59"/>
        <v>1121.7573836670178</v>
      </c>
      <c r="CA49" s="210">
        <f t="shared" si="59"/>
        <v>1121.7573836670178</v>
      </c>
      <c r="CB49" s="210">
        <f t="shared" si="59"/>
        <v>1121.7573836670178</v>
      </c>
      <c r="CC49" s="210">
        <f t="shared" si="59"/>
        <v>1121.7573836670178</v>
      </c>
      <c r="CD49" s="210">
        <f t="shared" si="59"/>
        <v>1121.7573836670178</v>
      </c>
      <c r="CE49" s="210">
        <f t="shared" si="59"/>
        <v>1121.7573836670178</v>
      </c>
      <c r="CF49" s="210">
        <f t="shared" si="59"/>
        <v>1121.7573836670178</v>
      </c>
      <c r="CG49" s="210">
        <f t="shared" si="59"/>
        <v>1121.7573836670178</v>
      </c>
      <c r="CH49" s="210">
        <f t="shared" si="59"/>
        <v>1121.7573836670178</v>
      </c>
      <c r="CI49" s="210">
        <f t="shared" si="59"/>
        <v>-2056.5552033895328</v>
      </c>
      <c r="CJ49" s="210">
        <f t="shared" si="59"/>
        <v>-2056.5552033895328</v>
      </c>
      <c r="CK49" s="210">
        <f t="shared" si="59"/>
        <v>-2056.5552033895328</v>
      </c>
      <c r="CL49" s="210">
        <f t="shared" si="59"/>
        <v>-2056.5552033895328</v>
      </c>
      <c r="CM49" s="210">
        <f t="shared" si="59"/>
        <v>-2056.5552033895328</v>
      </c>
      <c r="CN49" s="210">
        <f t="shared" si="59"/>
        <v>-2056.5552033895328</v>
      </c>
      <c r="CO49" s="210">
        <f t="shared" si="59"/>
        <v>-2056.5552033895328</v>
      </c>
      <c r="CP49" s="210">
        <f t="shared" si="59"/>
        <v>-2056.5552033895328</v>
      </c>
      <c r="CQ49" s="210">
        <f t="shared" si="59"/>
        <v>-2056.5552033895328</v>
      </c>
      <c r="CR49" s="210">
        <f t="shared" si="59"/>
        <v>-2056.5552033895328</v>
      </c>
      <c r="CS49" s="210">
        <f t="shared" si="59"/>
        <v>-2056.5552033895328</v>
      </c>
      <c r="CT49" s="210">
        <f t="shared" si="59"/>
        <v>-2056.5552033895328</v>
      </c>
      <c r="CU49" s="210">
        <f t="shared" si="59"/>
        <v>-2056.5552033895328</v>
      </c>
      <c r="CV49" s="210">
        <f t="shared" si="59"/>
        <v>-2056.5552033895328</v>
      </c>
      <c r="CW49" s="210">
        <f t="shared" si="59"/>
        <v>-2056.5552033895328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461.90009915700733</v>
      </c>
      <c r="BH50" s="210">
        <f t="shared" si="61"/>
        <v>461.90009915700733</v>
      </c>
      <c r="BI50" s="210">
        <f t="shared" si="61"/>
        <v>461.90009915700733</v>
      </c>
      <c r="BJ50" s="210">
        <f t="shared" si="61"/>
        <v>461.90009915700733</v>
      </c>
      <c r="BK50" s="210">
        <f t="shared" si="61"/>
        <v>461.90009915700733</v>
      </c>
      <c r="BL50" s="210">
        <f t="shared" si="61"/>
        <v>461.90009915700733</v>
      </c>
      <c r="BM50" s="210">
        <f t="shared" si="61"/>
        <v>461.90009915700733</v>
      </c>
      <c r="BN50" s="210">
        <f t="shared" si="61"/>
        <v>461.90009915700733</v>
      </c>
      <c r="BO50" s="210">
        <f t="shared" si="61"/>
        <v>461.90009915700733</v>
      </c>
      <c r="BP50" s="210">
        <f t="shared" si="61"/>
        <v>461.90009915700733</v>
      </c>
      <c r="BQ50" s="210">
        <f t="shared" si="61"/>
        <v>461.90009915700733</v>
      </c>
      <c r="BR50" s="210">
        <f t="shared" ref="BR50:DA50" si="62">IF(BR$22&lt;=$E$24,IF(BR$22&lt;=$D$24,IF(BR$22&lt;=$C$24,IF(BR$22&lt;=$B$24,$B116,($C33-$B33)/($C$24-$B$24)),($D33-$C33)/($D$24-$C$24)),($E33-$D33)/($E$24-$D$24)),$F116)</f>
        <v>461.90009915700733</v>
      </c>
      <c r="BS50" s="210">
        <f t="shared" si="62"/>
        <v>461.90009915700733</v>
      </c>
      <c r="BT50" s="210">
        <f t="shared" si="62"/>
        <v>461.90009915700733</v>
      </c>
      <c r="BU50" s="210">
        <f t="shared" si="62"/>
        <v>461.90009915700733</v>
      </c>
      <c r="BV50" s="210">
        <f t="shared" si="62"/>
        <v>461.90009915700733</v>
      </c>
      <c r="BW50" s="210">
        <f t="shared" si="62"/>
        <v>461.90009915700733</v>
      </c>
      <c r="BX50" s="210">
        <f t="shared" si="62"/>
        <v>461.90009915700733</v>
      </c>
      <c r="BY50" s="210">
        <f t="shared" si="62"/>
        <v>461.90009915700733</v>
      </c>
      <c r="BZ50" s="210">
        <f t="shared" si="62"/>
        <v>461.90009915700733</v>
      </c>
      <c r="CA50" s="210">
        <f t="shared" si="62"/>
        <v>461.90009915700733</v>
      </c>
      <c r="CB50" s="210">
        <f t="shared" si="62"/>
        <v>461.90009915700733</v>
      </c>
      <c r="CC50" s="210">
        <f t="shared" si="62"/>
        <v>461.90009915700733</v>
      </c>
      <c r="CD50" s="210">
        <f t="shared" si="62"/>
        <v>461.90009915700733</v>
      </c>
      <c r="CE50" s="210">
        <f t="shared" si="62"/>
        <v>461.90009915700733</v>
      </c>
      <c r="CF50" s="210">
        <f t="shared" si="62"/>
        <v>461.90009915700733</v>
      </c>
      <c r="CG50" s="210">
        <f t="shared" si="62"/>
        <v>461.90009915700733</v>
      </c>
      <c r="CH50" s="210">
        <f t="shared" si="62"/>
        <v>461.90009915700733</v>
      </c>
      <c r="CI50" s="210">
        <f t="shared" si="62"/>
        <v>16996.823886837021</v>
      </c>
      <c r="CJ50" s="210">
        <f t="shared" si="62"/>
        <v>16996.823886837021</v>
      </c>
      <c r="CK50" s="210">
        <f t="shared" si="62"/>
        <v>16996.823886837021</v>
      </c>
      <c r="CL50" s="210">
        <f t="shared" si="62"/>
        <v>16996.823886837021</v>
      </c>
      <c r="CM50" s="210">
        <f t="shared" si="62"/>
        <v>16996.823886837021</v>
      </c>
      <c r="CN50" s="210">
        <f t="shared" si="62"/>
        <v>16996.823886837021</v>
      </c>
      <c r="CO50" s="210">
        <f t="shared" si="62"/>
        <v>16996.823886837021</v>
      </c>
      <c r="CP50" s="210">
        <f t="shared" si="62"/>
        <v>16996.823886837021</v>
      </c>
      <c r="CQ50" s="210">
        <f t="shared" si="62"/>
        <v>16996.823886837021</v>
      </c>
      <c r="CR50" s="210">
        <f t="shared" si="62"/>
        <v>16996.823886837021</v>
      </c>
      <c r="CS50" s="210">
        <f t="shared" si="62"/>
        <v>16996.823886837021</v>
      </c>
      <c r="CT50" s="210">
        <f t="shared" si="62"/>
        <v>16996.823886837021</v>
      </c>
      <c r="CU50" s="210">
        <f t="shared" si="62"/>
        <v>16996.823886837021</v>
      </c>
      <c r="CV50" s="210">
        <f t="shared" si="62"/>
        <v>16996.823886837021</v>
      </c>
      <c r="CW50" s="210">
        <f t="shared" si="62"/>
        <v>16996.823886837021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-4.1576900652476718E-13</v>
      </c>
      <c r="Y51" s="210">
        <f t="shared" si="63"/>
        <v>-4.1576900652476718E-13</v>
      </c>
      <c r="Z51" s="210">
        <f t="shared" si="63"/>
        <v>-4.1576900652476718E-13</v>
      </c>
      <c r="AA51" s="210">
        <f t="shared" si="63"/>
        <v>-4.1576900652476718E-13</v>
      </c>
      <c r="AB51" s="210">
        <f t="shared" si="63"/>
        <v>-4.1576900652476718E-13</v>
      </c>
      <c r="AC51" s="210">
        <f t="shared" si="63"/>
        <v>-4.1576900652476718E-13</v>
      </c>
      <c r="AD51" s="210">
        <f t="shared" si="63"/>
        <v>-4.1576900652476718E-13</v>
      </c>
      <c r="AE51" s="210">
        <f t="shared" si="63"/>
        <v>-4.1576900652476718E-13</v>
      </c>
      <c r="AF51" s="210">
        <f t="shared" si="63"/>
        <v>-4.1576900652476718E-13</v>
      </c>
      <c r="AG51" s="210">
        <f t="shared" si="63"/>
        <v>-4.1576900652476718E-13</v>
      </c>
      <c r="AH51" s="210">
        <f t="shared" si="63"/>
        <v>-4.1576900652476718E-13</v>
      </c>
      <c r="AI51" s="210">
        <f t="shared" si="63"/>
        <v>-4.1576900652476718E-13</v>
      </c>
      <c r="AJ51" s="210">
        <f t="shared" si="63"/>
        <v>-4.1576900652476718E-13</v>
      </c>
      <c r="AK51" s="210">
        <f t="shared" si="63"/>
        <v>-4.1576900652476718E-13</v>
      </c>
      <c r="AL51" s="210">
        <f t="shared" ref="AL51:BQ51" si="64">IF(AL$22&lt;=$E$24,IF(AL$22&lt;=$D$24,IF(AL$22&lt;=$C$24,IF(AL$22&lt;=$B$24,$B117,($C34-$B34)/($C$24-$B$24)),($D34-$C34)/($D$24-$C$24)),($E34-$D34)/($E$24-$D$24)),$F117)</f>
        <v>-4.1576900652476718E-13</v>
      </c>
      <c r="AM51" s="210">
        <f t="shared" si="64"/>
        <v>-4.1576900652476718E-13</v>
      </c>
      <c r="AN51" s="210">
        <f t="shared" si="64"/>
        <v>-4.1576900652476718E-13</v>
      </c>
      <c r="AO51" s="210">
        <f t="shared" si="64"/>
        <v>-4.1576900652476718E-13</v>
      </c>
      <c r="AP51" s="210">
        <f t="shared" si="64"/>
        <v>-4.1576900652476718E-13</v>
      </c>
      <c r="AQ51" s="210">
        <f t="shared" si="64"/>
        <v>-4.1576900652476718E-13</v>
      </c>
      <c r="AR51" s="210">
        <f t="shared" si="64"/>
        <v>-4.1576900652476718E-13</v>
      </c>
      <c r="AS51" s="210">
        <f t="shared" si="64"/>
        <v>-4.1576900652476718E-13</v>
      </c>
      <c r="AT51" s="210">
        <f t="shared" si="64"/>
        <v>-4.1576900652476718E-13</v>
      </c>
      <c r="AU51" s="210">
        <f t="shared" si="64"/>
        <v>-4.1576900652476718E-13</v>
      </c>
      <c r="AV51" s="210">
        <f t="shared" si="64"/>
        <v>-4.1576900652476718E-13</v>
      </c>
      <c r="AW51" s="210">
        <f t="shared" si="64"/>
        <v>-4.1576900652476718E-13</v>
      </c>
      <c r="AX51" s="210">
        <f t="shared" si="64"/>
        <v>-4.1576900652476718E-13</v>
      </c>
      <c r="AY51" s="210">
        <f t="shared" si="64"/>
        <v>-4.1576900652476718E-13</v>
      </c>
      <c r="AZ51" s="210">
        <f t="shared" si="64"/>
        <v>-4.1576900652476718E-13</v>
      </c>
      <c r="BA51" s="210">
        <f t="shared" si="64"/>
        <v>-4.1576900652476718E-13</v>
      </c>
      <c r="BB51" s="210">
        <f t="shared" si="64"/>
        <v>-4.1576900652476718E-13</v>
      </c>
      <c r="BC51" s="210">
        <f t="shared" si="64"/>
        <v>-4.1576900652476718E-13</v>
      </c>
      <c r="BD51" s="210">
        <f t="shared" si="64"/>
        <v>-4.1576900652476718E-13</v>
      </c>
      <c r="BE51" s="210">
        <f t="shared" si="64"/>
        <v>-4.1576900652476718E-13</v>
      </c>
      <c r="BF51" s="210">
        <f t="shared" si="64"/>
        <v>-4.1576900652476718E-13</v>
      </c>
      <c r="BG51" s="210">
        <f t="shared" si="64"/>
        <v>-1088.7645194415175</v>
      </c>
      <c r="BH51" s="210">
        <f t="shared" si="64"/>
        <v>-1088.7645194415175</v>
      </c>
      <c r="BI51" s="210">
        <f t="shared" si="64"/>
        <v>-1088.7645194415175</v>
      </c>
      <c r="BJ51" s="210">
        <f t="shared" si="64"/>
        <v>-1088.7645194415175</v>
      </c>
      <c r="BK51" s="210">
        <f t="shared" si="64"/>
        <v>-1088.7645194415175</v>
      </c>
      <c r="BL51" s="210">
        <f t="shared" si="64"/>
        <v>-1088.7645194415175</v>
      </c>
      <c r="BM51" s="210">
        <f t="shared" si="64"/>
        <v>-1088.7645194415175</v>
      </c>
      <c r="BN51" s="210">
        <f t="shared" si="64"/>
        <v>-1088.7645194415175</v>
      </c>
      <c r="BO51" s="210">
        <f t="shared" si="64"/>
        <v>-1088.7645194415175</v>
      </c>
      <c r="BP51" s="210">
        <f t="shared" si="64"/>
        <v>-1088.7645194415175</v>
      </c>
      <c r="BQ51" s="210">
        <f t="shared" si="64"/>
        <v>-1088.7645194415175</v>
      </c>
      <c r="BR51" s="210">
        <f t="shared" ref="BR51:DA51" si="65">IF(BR$22&lt;=$E$24,IF(BR$22&lt;=$D$24,IF(BR$22&lt;=$C$24,IF(BR$22&lt;=$B$24,$B117,($C34-$B34)/($C$24-$B$24)),($D34-$C34)/($D$24-$C$24)),($E34-$D34)/($E$24-$D$24)),$F117)</f>
        <v>-1088.7645194415175</v>
      </c>
      <c r="BS51" s="210">
        <f t="shared" si="65"/>
        <v>-1088.7645194415175</v>
      </c>
      <c r="BT51" s="210">
        <f t="shared" si="65"/>
        <v>-1088.7645194415175</v>
      </c>
      <c r="BU51" s="210">
        <f t="shared" si="65"/>
        <v>-1088.7645194415175</v>
      </c>
      <c r="BV51" s="210">
        <f t="shared" si="65"/>
        <v>-1088.7645194415175</v>
      </c>
      <c r="BW51" s="210">
        <f t="shared" si="65"/>
        <v>-1088.7645194415175</v>
      </c>
      <c r="BX51" s="210">
        <f t="shared" si="65"/>
        <v>-1088.7645194415175</v>
      </c>
      <c r="BY51" s="210">
        <f t="shared" si="65"/>
        <v>-1088.7645194415175</v>
      </c>
      <c r="BZ51" s="210">
        <f t="shared" si="65"/>
        <v>-1088.7645194415175</v>
      </c>
      <c r="CA51" s="210">
        <f t="shared" si="65"/>
        <v>-1088.7645194415175</v>
      </c>
      <c r="CB51" s="210">
        <f t="shared" si="65"/>
        <v>-1088.7645194415175</v>
      </c>
      <c r="CC51" s="210">
        <f t="shared" si="65"/>
        <v>-1088.7645194415175</v>
      </c>
      <c r="CD51" s="210">
        <f t="shared" si="65"/>
        <v>-1088.7645194415175</v>
      </c>
      <c r="CE51" s="210">
        <f t="shared" si="65"/>
        <v>-1088.7645194415175</v>
      </c>
      <c r="CF51" s="210">
        <f t="shared" si="65"/>
        <v>-1088.7645194415175</v>
      </c>
      <c r="CG51" s="210">
        <f t="shared" si="65"/>
        <v>-1088.7645194415175</v>
      </c>
      <c r="CH51" s="210">
        <f t="shared" si="65"/>
        <v>-1088.7645194415175</v>
      </c>
      <c r="CI51" s="210">
        <f t="shared" si="65"/>
        <v>214.7285580009661</v>
      </c>
      <c r="CJ51" s="210">
        <f t="shared" si="65"/>
        <v>214.7285580009661</v>
      </c>
      <c r="CK51" s="210">
        <f t="shared" si="65"/>
        <v>214.7285580009661</v>
      </c>
      <c r="CL51" s="210">
        <f t="shared" si="65"/>
        <v>214.7285580009661</v>
      </c>
      <c r="CM51" s="210">
        <f t="shared" si="65"/>
        <v>214.7285580009661</v>
      </c>
      <c r="CN51" s="210">
        <f t="shared" si="65"/>
        <v>214.7285580009661</v>
      </c>
      <c r="CO51" s="210">
        <f t="shared" si="65"/>
        <v>214.7285580009661</v>
      </c>
      <c r="CP51" s="210">
        <f t="shared" si="65"/>
        <v>214.7285580009661</v>
      </c>
      <c r="CQ51" s="210">
        <f t="shared" si="65"/>
        <v>214.7285580009661</v>
      </c>
      <c r="CR51" s="210">
        <f t="shared" si="65"/>
        <v>214.7285580009661</v>
      </c>
      <c r="CS51" s="210">
        <f t="shared" si="65"/>
        <v>214.7285580009661</v>
      </c>
      <c r="CT51" s="210">
        <f t="shared" si="65"/>
        <v>214.7285580009661</v>
      </c>
      <c r="CU51" s="210">
        <f t="shared" si="65"/>
        <v>214.7285580009661</v>
      </c>
      <c r="CV51" s="210">
        <f t="shared" si="65"/>
        <v>214.7285580009661</v>
      </c>
      <c r="CW51" s="210">
        <f t="shared" si="65"/>
        <v>214.7285580009661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-539.19766677103723</v>
      </c>
      <c r="Y53" s="210">
        <f t="shared" si="69"/>
        <v>-539.19766677103723</v>
      </c>
      <c r="Z53" s="210">
        <f t="shared" si="69"/>
        <v>-539.19766677103723</v>
      </c>
      <c r="AA53" s="210">
        <f t="shared" si="69"/>
        <v>-539.19766677103723</v>
      </c>
      <c r="AB53" s="210">
        <f t="shared" si="69"/>
        <v>-539.19766677103723</v>
      </c>
      <c r="AC53" s="210">
        <f t="shared" si="69"/>
        <v>-539.19766677103723</v>
      </c>
      <c r="AD53" s="210">
        <f t="shared" si="69"/>
        <v>-539.19766677103723</v>
      </c>
      <c r="AE53" s="210">
        <f t="shared" si="69"/>
        <v>-539.19766677103723</v>
      </c>
      <c r="AF53" s="210">
        <f t="shared" si="69"/>
        <v>-539.19766677103723</v>
      </c>
      <c r="AG53" s="210">
        <f t="shared" si="69"/>
        <v>-539.19766677103723</v>
      </c>
      <c r="AH53" s="210">
        <f t="shared" si="69"/>
        <v>-539.19766677103723</v>
      </c>
      <c r="AI53" s="210">
        <f t="shared" si="69"/>
        <v>-539.19766677103723</v>
      </c>
      <c r="AJ53" s="210">
        <f t="shared" si="69"/>
        <v>-539.19766677103723</v>
      </c>
      <c r="AK53" s="210">
        <f t="shared" si="69"/>
        <v>-539.19766677103723</v>
      </c>
      <c r="AL53" s="210">
        <f t="shared" ref="AL53:BQ53" si="70">IF(AL$22&lt;=$E$24,IF(AL$22&lt;=$D$24,IF(AL$22&lt;=$C$24,IF(AL$22&lt;=$B$24,$B119,($C36-$B36)/($C$24-$B$24)),($D36-$C36)/($D$24-$C$24)),($E36-$D36)/($E$24-$D$24)),$F119)</f>
        <v>-539.19766677103723</v>
      </c>
      <c r="AM53" s="210">
        <f t="shared" si="70"/>
        <v>-539.19766677103723</v>
      </c>
      <c r="AN53" s="210">
        <f t="shared" si="70"/>
        <v>-539.19766677103723</v>
      </c>
      <c r="AO53" s="210">
        <f t="shared" si="70"/>
        <v>-539.19766677103723</v>
      </c>
      <c r="AP53" s="210">
        <f t="shared" si="70"/>
        <v>-539.19766677103723</v>
      </c>
      <c r="AQ53" s="210">
        <f t="shared" si="70"/>
        <v>-539.19766677103723</v>
      </c>
      <c r="AR53" s="210">
        <f t="shared" si="70"/>
        <v>-539.19766677103723</v>
      </c>
      <c r="AS53" s="210">
        <f t="shared" si="70"/>
        <v>-539.19766677103723</v>
      </c>
      <c r="AT53" s="210">
        <f t="shared" si="70"/>
        <v>-539.19766677103723</v>
      </c>
      <c r="AU53" s="210">
        <f t="shared" si="70"/>
        <v>-539.19766677103723</v>
      </c>
      <c r="AV53" s="210">
        <f t="shared" si="70"/>
        <v>-539.19766677103723</v>
      </c>
      <c r="AW53" s="210">
        <f t="shared" si="70"/>
        <v>-539.19766677103723</v>
      </c>
      <c r="AX53" s="210">
        <f t="shared" si="70"/>
        <v>-539.19766677103723</v>
      </c>
      <c r="AY53" s="210">
        <f t="shared" si="70"/>
        <v>-539.19766677103723</v>
      </c>
      <c r="AZ53" s="210">
        <f t="shared" si="70"/>
        <v>-539.19766677103723</v>
      </c>
      <c r="BA53" s="210">
        <f t="shared" si="70"/>
        <v>-539.19766677103723</v>
      </c>
      <c r="BB53" s="210">
        <f t="shared" si="70"/>
        <v>-539.19766677103723</v>
      </c>
      <c r="BC53" s="210">
        <f t="shared" si="70"/>
        <v>-539.19766677103723</v>
      </c>
      <c r="BD53" s="210">
        <f t="shared" si="70"/>
        <v>-539.19766677103723</v>
      </c>
      <c r="BE53" s="210">
        <f t="shared" si="70"/>
        <v>-539.19766677103723</v>
      </c>
      <c r="BF53" s="210">
        <f t="shared" si="70"/>
        <v>-539.19766677103723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248.86046158663251</v>
      </c>
      <c r="Y64" s="204">
        <f t="shared" si="90"/>
        <v>746.58138475989756</v>
      </c>
      <c r="Z64" s="204">
        <f t="shared" si="90"/>
        <v>1244.3023079331626</v>
      </c>
      <c r="AA64" s="204">
        <f t="shared" si="90"/>
        <v>1742.0232311064276</v>
      </c>
      <c r="AB64" s="204">
        <f t="shared" si="90"/>
        <v>2239.7441542796928</v>
      </c>
      <c r="AC64" s="204">
        <f t="shared" si="90"/>
        <v>2737.4650774529578</v>
      </c>
      <c r="AD64" s="204">
        <f t="shared" si="90"/>
        <v>3235.1860006262227</v>
      </c>
      <c r="AE64" s="204">
        <f t="shared" si="90"/>
        <v>3732.9069237994877</v>
      </c>
      <c r="AF64" s="204">
        <f t="shared" si="90"/>
        <v>4230.6278469727531</v>
      </c>
      <c r="AG64" s="204">
        <f t="shared" si="90"/>
        <v>4728.3487701460181</v>
      </c>
      <c r="AH64" s="204">
        <f t="shared" si="90"/>
        <v>5226.069693319283</v>
      </c>
      <c r="AI64" s="204">
        <f t="shared" si="90"/>
        <v>5723.790616492548</v>
      </c>
      <c r="AJ64" s="204">
        <f t="shared" si="90"/>
        <v>6221.511539665813</v>
      </c>
      <c r="AK64" s="204">
        <f t="shared" si="90"/>
        <v>6719.2324628390779</v>
      </c>
      <c r="AL64" s="204">
        <f t="shared" si="90"/>
        <v>7216.9533860123429</v>
      </c>
      <c r="AM64" s="204">
        <f t="shared" si="90"/>
        <v>7714.6743091856079</v>
      </c>
      <c r="AN64" s="204">
        <f t="shared" si="90"/>
        <v>8212.3952323588728</v>
      </c>
      <c r="AO64" s="204">
        <f t="shared" si="90"/>
        <v>8710.1161555321378</v>
      </c>
      <c r="AP64" s="204">
        <f t="shared" si="90"/>
        <v>9207.8370787054027</v>
      </c>
      <c r="AQ64" s="204">
        <f t="shared" si="90"/>
        <v>9705.5580018786677</v>
      </c>
      <c r="AR64" s="204">
        <f t="shared" si="90"/>
        <v>10203.278925051933</v>
      </c>
      <c r="AS64" s="204">
        <f t="shared" si="90"/>
        <v>10700.999848225198</v>
      </c>
      <c r="AT64" s="204">
        <f t="shared" si="90"/>
        <v>11198.720771398463</v>
      </c>
      <c r="AU64" s="204">
        <f t="shared" si="90"/>
        <v>11696.441694571728</v>
      </c>
      <c r="AV64" s="204">
        <f t="shared" si="90"/>
        <v>12194.162617744993</v>
      </c>
      <c r="AW64" s="204">
        <f t="shared" si="90"/>
        <v>12691.883540918257</v>
      </c>
      <c r="AX64" s="204">
        <f t="shared" si="90"/>
        <v>13189.604464091522</v>
      </c>
      <c r="AY64" s="204">
        <f t="shared" si="90"/>
        <v>13687.325387264787</v>
      </c>
      <c r="AZ64" s="204">
        <f t="shared" si="90"/>
        <v>14185.046310438052</v>
      </c>
      <c r="BA64" s="204">
        <f t="shared" si="90"/>
        <v>14682.767233611317</v>
      </c>
      <c r="BB64" s="204">
        <f t="shared" si="90"/>
        <v>15180.488156784582</v>
      </c>
      <c r="BC64" s="204">
        <f t="shared" si="90"/>
        <v>15678.209079957847</v>
      </c>
      <c r="BD64" s="204">
        <f t="shared" si="90"/>
        <v>16175.930003131114</v>
      </c>
      <c r="BE64" s="204">
        <f t="shared" si="90"/>
        <v>16673.650926304377</v>
      </c>
      <c r="BF64" s="204">
        <f t="shared" si="90"/>
        <v>17171.371849477644</v>
      </c>
      <c r="BG64" s="204">
        <f t="shared" si="90"/>
        <v>17142.449341116178</v>
      </c>
      <c r="BH64" s="204">
        <f t="shared" si="90"/>
        <v>16586.88340121998</v>
      </c>
      <c r="BI64" s="204">
        <f t="shared" si="90"/>
        <v>16031.317461323784</v>
      </c>
      <c r="BJ64" s="204">
        <f t="shared" si="90"/>
        <v>15475.751521427588</v>
      </c>
      <c r="BK64" s="204">
        <f t="shared" si="90"/>
        <v>14920.18558153139</v>
      </c>
      <c r="BL64" s="204">
        <f t="shared" si="90"/>
        <v>14364.619641635194</v>
      </c>
      <c r="BM64" s="204">
        <f t="shared" si="90"/>
        <v>13809.053701738998</v>
      </c>
      <c r="BN64" s="204">
        <f t="shared" si="90"/>
        <v>13253.4877618428</v>
      </c>
      <c r="BO64" s="204">
        <f t="shared" si="90"/>
        <v>12697.921821946606</v>
      </c>
      <c r="BP64" s="204">
        <f t="shared" si="90"/>
        <v>12142.355882050408</v>
      </c>
      <c r="BQ64" s="204">
        <f t="shared" si="90"/>
        <v>11586.789942154212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11031.224002258015</v>
      </c>
      <c r="BS64" s="204">
        <f t="shared" si="91"/>
        <v>10475.658062361817</v>
      </c>
      <c r="BT64" s="204">
        <f t="shared" si="91"/>
        <v>9920.0921224656213</v>
      </c>
      <c r="BU64" s="204">
        <f t="shared" si="91"/>
        <v>9364.5261825694251</v>
      </c>
      <c r="BV64" s="204">
        <f t="shared" si="91"/>
        <v>8808.960242673229</v>
      </c>
      <c r="BW64" s="204">
        <f t="shared" si="91"/>
        <v>8253.394302777031</v>
      </c>
      <c r="BX64" s="204">
        <f t="shared" si="91"/>
        <v>7697.8283628808349</v>
      </c>
      <c r="BY64" s="204">
        <f t="shared" si="91"/>
        <v>7142.2624229846388</v>
      </c>
      <c r="BZ64" s="204">
        <f t="shared" si="91"/>
        <v>6586.6964830884426</v>
      </c>
      <c r="CA64" s="204">
        <f t="shared" si="91"/>
        <v>6031.1305431922447</v>
      </c>
      <c r="CB64" s="204">
        <f t="shared" si="91"/>
        <v>5475.5646032960485</v>
      </c>
      <c r="CC64" s="204">
        <f t="shared" si="91"/>
        <v>4919.9986633998524</v>
      </c>
      <c r="CD64" s="204">
        <f t="shared" si="91"/>
        <v>4364.4327235036562</v>
      </c>
      <c r="CE64" s="204">
        <f t="shared" si="91"/>
        <v>3808.8667836074583</v>
      </c>
      <c r="CF64" s="204">
        <f t="shared" si="91"/>
        <v>3253.3008437112621</v>
      </c>
      <c r="CG64" s="204">
        <f t="shared" si="91"/>
        <v>2697.734903815066</v>
      </c>
      <c r="CH64" s="204">
        <f t="shared" si="91"/>
        <v>2142.1689639188698</v>
      </c>
      <c r="CI64" s="204">
        <f t="shared" si="91"/>
        <v>1999.3576996576119</v>
      </c>
      <c r="CJ64" s="204">
        <f t="shared" si="91"/>
        <v>1856.5464353963539</v>
      </c>
      <c r="CK64" s="204">
        <f t="shared" si="91"/>
        <v>1713.7351711350957</v>
      </c>
      <c r="CL64" s="204">
        <f t="shared" si="91"/>
        <v>1570.923906873838</v>
      </c>
      <c r="CM64" s="204">
        <f t="shared" si="91"/>
        <v>1428.1126426125797</v>
      </c>
      <c r="CN64" s="204">
        <f t="shared" si="91"/>
        <v>1285.3013783513218</v>
      </c>
      <c r="CO64" s="204">
        <f t="shared" si="91"/>
        <v>1142.4901140900638</v>
      </c>
      <c r="CP64" s="204">
        <f t="shared" si="91"/>
        <v>999.67884982880582</v>
      </c>
      <c r="CQ64" s="204">
        <f t="shared" si="91"/>
        <v>856.86758556754785</v>
      </c>
      <c r="CR64" s="204">
        <f t="shared" si="91"/>
        <v>714.05632130628987</v>
      </c>
      <c r="CS64" s="204">
        <f t="shared" si="91"/>
        <v>571.2450570450319</v>
      </c>
      <c r="CT64" s="204">
        <f t="shared" si="91"/>
        <v>428.4337927837737</v>
      </c>
      <c r="CU64" s="204">
        <f t="shared" si="91"/>
        <v>285.62252852251572</v>
      </c>
      <c r="CV64" s="204">
        <f t="shared" si="91"/>
        <v>142.81126426125775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12358.767484335458</v>
      </c>
      <c r="Y65" s="204">
        <f t="shared" si="92"/>
        <v>12235.94911673461</v>
      </c>
      <c r="Z65" s="204">
        <f t="shared" si="92"/>
        <v>12113.130749133759</v>
      </c>
      <c r="AA65" s="204">
        <f t="shared" si="92"/>
        <v>11990.312381532911</v>
      </c>
      <c r="AB65" s="204">
        <f t="shared" si="92"/>
        <v>11867.494013932062</v>
      </c>
      <c r="AC65" s="204">
        <f t="shared" si="92"/>
        <v>11744.675646331214</v>
      </c>
      <c r="AD65" s="204">
        <f t="shared" si="92"/>
        <v>11621.857278730366</v>
      </c>
      <c r="AE65" s="204">
        <f t="shared" si="92"/>
        <v>11499.038911129515</v>
      </c>
      <c r="AF65" s="204">
        <f t="shared" si="92"/>
        <v>11376.220543528667</v>
      </c>
      <c r="AG65" s="204">
        <f t="shared" si="92"/>
        <v>11253.402175927818</v>
      </c>
      <c r="AH65" s="204">
        <f t="shared" si="92"/>
        <v>11130.58380832697</v>
      </c>
      <c r="AI65" s="204">
        <f t="shared" si="92"/>
        <v>11007.765440726122</v>
      </c>
      <c r="AJ65" s="204">
        <f t="shared" si="92"/>
        <v>10884.947073125271</v>
      </c>
      <c r="AK65" s="204">
        <f t="shared" si="92"/>
        <v>10762.128705524423</v>
      </c>
      <c r="AL65" s="204">
        <f t="shared" si="92"/>
        <v>10639.310337923574</v>
      </c>
      <c r="AM65" s="204">
        <f t="shared" si="92"/>
        <v>10516.491970322726</v>
      </c>
      <c r="AN65" s="204">
        <f t="shared" si="92"/>
        <v>10393.673602721876</v>
      </c>
      <c r="AO65" s="204">
        <f t="shared" si="92"/>
        <v>10270.855235121027</v>
      </c>
      <c r="AP65" s="204">
        <f t="shared" si="92"/>
        <v>10148.036867520179</v>
      </c>
      <c r="AQ65" s="204">
        <f t="shared" si="92"/>
        <v>10025.21849991933</v>
      </c>
      <c r="AR65" s="204">
        <f t="shared" si="92"/>
        <v>9902.4001323184821</v>
      </c>
      <c r="AS65" s="204">
        <f t="shared" si="92"/>
        <v>9779.5817647176336</v>
      </c>
      <c r="AT65" s="204">
        <f t="shared" si="92"/>
        <v>9656.7633971167834</v>
      </c>
      <c r="AU65" s="204">
        <f t="shared" si="92"/>
        <v>9533.9450295159349</v>
      </c>
      <c r="AV65" s="204">
        <f t="shared" si="92"/>
        <v>9411.1266619150865</v>
      </c>
      <c r="AW65" s="204">
        <f t="shared" si="92"/>
        <v>9288.3082943142363</v>
      </c>
      <c r="AX65" s="204">
        <f t="shared" si="92"/>
        <v>9165.4899267133878</v>
      </c>
      <c r="AY65" s="204">
        <f t="shared" si="92"/>
        <v>9042.6715591125394</v>
      </c>
      <c r="AZ65" s="204">
        <f t="shared" si="92"/>
        <v>8919.853191511691</v>
      </c>
      <c r="BA65" s="204">
        <f t="shared" si="92"/>
        <v>8797.0348239108425</v>
      </c>
      <c r="BB65" s="204">
        <f t="shared" si="92"/>
        <v>8674.2164563099941</v>
      </c>
      <c r="BC65" s="204">
        <f t="shared" si="92"/>
        <v>8551.3980887091438</v>
      </c>
      <c r="BD65" s="204">
        <f t="shared" si="92"/>
        <v>8428.5797211082954</v>
      </c>
      <c r="BE65" s="204">
        <f t="shared" si="92"/>
        <v>8305.761353507447</v>
      </c>
      <c r="BF65" s="204">
        <f t="shared" si="92"/>
        <v>8182.9429859065976</v>
      </c>
      <c r="BG65" s="204">
        <f t="shared" si="92"/>
        <v>8818.7089683867143</v>
      </c>
      <c r="BH65" s="204">
        <f t="shared" si="92"/>
        <v>10213.059300947794</v>
      </c>
      <c r="BI65" s="204">
        <f t="shared" si="92"/>
        <v>11607.409633508876</v>
      </c>
      <c r="BJ65" s="204">
        <f t="shared" si="92"/>
        <v>13001.759966069956</v>
      </c>
      <c r="BK65" s="204">
        <f t="shared" si="92"/>
        <v>14396.110298631036</v>
      </c>
      <c r="BL65" s="204">
        <f t="shared" si="92"/>
        <v>15790.460631192116</v>
      </c>
      <c r="BM65" s="204">
        <f t="shared" si="92"/>
        <v>17184.810963753196</v>
      </c>
      <c r="BN65" s="204">
        <f t="shared" si="92"/>
        <v>18579.16129631428</v>
      </c>
      <c r="BO65" s="204">
        <f t="shared" si="92"/>
        <v>19973.51162887536</v>
      </c>
      <c r="BP65" s="204">
        <f t="shared" si="92"/>
        <v>21367.86196143644</v>
      </c>
      <c r="BQ65" s="204">
        <f t="shared" si="92"/>
        <v>22762.21229399752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24156.5626265586</v>
      </c>
      <c r="BS65" s="204">
        <f t="shared" si="93"/>
        <v>25550.91295911968</v>
      </c>
      <c r="BT65" s="204">
        <f t="shared" si="93"/>
        <v>26945.263291680763</v>
      </c>
      <c r="BU65" s="204">
        <f t="shared" si="93"/>
        <v>28339.613624241843</v>
      </c>
      <c r="BV65" s="204">
        <f t="shared" si="93"/>
        <v>29733.963956802923</v>
      </c>
      <c r="BW65" s="204">
        <f t="shared" si="93"/>
        <v>31128.314289364003</v>
      </c>
      <c r="BX65" s="204">
        <f t="shared" si="93"/>
        <v>32522.664621925083</v>
      </c>
      <c r="BY65" s="204">
        <f t="shared" si="93"/>
        <v>33917.014954486163</v>
      </c>
      <c r="BZ65" s="204">
        <f t="shared" si="93"/>
        <v>35311.365287047251</v>
      </c>
      <c r="CA65" s="204">
        <f t="shared" si="93"/>
        <v>36705.715619608331</v>
      </c>
      <c r="CB65" s="204">
        <f t="shared" si="93"/>
        <v>38100.065952169411</v>
      </c>
      <c r="CC65" s="204">
        <f t="shared" si="93"/>
        <v>39494.416284730491</v>
      </c>
      <c r="CD65" s="204">
        <f t="shared" si="93"/>
        <v>40888.766617291571</v>
      </c>
      <c r="CE65" s="204">
        <f t="shared" si="93"/>
        <v>42283.116949852651</v>
      </c>
      <c r="CF65" s="204">
        <f t="shared" si="93"/>
        <v>43677.467282413731</v>
      </c>
      <c r="CG65" s="204">
        <f t="shared" si="93"/>
        <v>45071.817614974811</v>
      </c>
      <c r="CH65" s="204">
        <f t="shared" si="93"/>
        <v>46466.167947535898</v>
      </c>
      <c r="CI65" s="204">
        <f t="shared" si="93"/>
        <v>55012.155083949736</v>
      </c>
      <c r="CJ65" s="204">
        <f t="shared" si="93"/>
        <v>63558.142220363574</v>
      </c>
      <c r="CK65" s="204">
        <f t="shared" si="93"/>
        <v>72104.129356777412</v>
      </c>
      <c r="CL65" s="204">
        <f t="shared" si="93"/>
        <v>80650.11649319125</v>
      </c>
      <c r="CM65" s="204">
        <f t="shared" si="93"/>
        <v>89196.103629605088</v>
      </c>
      <c r="CN65" s="204">
        <f t="shared" si="93"/>
        <v>97742.090766018911</v>
      </c>
      <c r="CO65" s="204">
        <f t="shared" si="93"/>
        <v>106288.07790243275</v>
      </c>
      <c r="CP65" s="204">
        <f t="shared" si="93"/>
        <v>114834.06503884659</v>
      </c>
      <c r="CQ65" s="204">
        <f t="shared" si="93"/>
        <v>123380.05217526043</v>
      </c>
      <c r="CR65" s="204">
        <f t="shared" si="93"/>
        <v>131926.03931167425</v>
      </c>
      <c r="CS65" s="204">
        <f t="shared" si="93"/>
        <v>140472.02644808812</v>
      </c>
      <c r="CT65" s="204">
        <f t="shared" si="93"/>
        <v>149018.01358450192</v>
      </c>
      <c r="CU65" s="204">
        <f t="shared" si="93"/>
        <v>157564.00072091576</v>
      </c>
      <c r="CV65" s="204">
        <f t="shared" si="93"/>
        <v>166109.9878573296</v>
      </c>
      <c r="CW65" s="204">
        <f t="shared" si="93"/>
        <v>174655.97499374344</v>
      </c>
      <c r="CX65" s="204">
        <f t="shared" si="93"/>
        <v>174655.97499374344</v>
      </c>
      <c r="CY65" s="204">
        <f t="shared" si="93"/>
        <v>174655.97499374344</v>
      </c>
      <c r="CZ65" s="204">
        <f t="shared" si="93"/>
        <v>174655.97499374344</v>
      </c>
      <c r="DA65" s="204">
        <f t="shared" si="93"/>
        <v>174655.97499374344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560.87869183350892</v>
      </c>
      <c r="BH66" s="204">
        <f t="shared" si="94"/>
        <v>1682.6360755005267</v>
      </c>
      <c r="BI66" s="204">
        <f t="shared" si="94"/>
        <v>2804.3934591675447</v>
      </c>
      <c r="BJ66" s="204">
        <f t="shared" si="94"/>
        <v>3926.1508428345624</v>
      </c>
      <c r="BK66" s="204">
        <f t="shared" si="94"/>
        <v>5047.9082265015804</v>
      </c>
      <c r="BL66" s="204">
        <f t="shared" si="94"/>
        <v>6169.6656101685985</v>
      </c>
      <c r="BM66" s="204">
        <f t="shared" si="94"/>
        <v>7291.4229938356157</v>
      </c>
      <c r="BN66" s="204">
        <f t="shared" si="94"/>
        <v>8413.1803775026347</v>
      </c>
      <c r="BO66" s="204">
        <f t="shared" si="94"/>
        <v>9534.9377611696509</v>
      </c>
      <c r="BP66" s="204">
        <f t="shared" si="94"/>
        <v>10656.695144836669</v>
      </c>
      <c r="BQ66" s="204">
        <f t="shared" si="94"/>
        <v>11778.452528503687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12900.209912170705</v>
      </c>
      <c r="BS66" s="204">
        <f t="shared" si="95"/>
        <v>14021.967295837723</v>
      </c>
      <c r="BT66" s="204">
        <f t="shared" si="95"/>
        <v>15143.724679504741</v>
      </c>
      <c r="BU66" s="204">
        <f t="shared" si="95"/>
        <v>16265.482063171759</v>
      </c>
      <c r="BV66" s="204">
        <f t="shared" si="95"/>
        <v>17387.239446838776</v>
      </c>
      <c r="BW66" s="204">
        <f t="shared" si="95"/>
        <v>18508.996830505796</v>
      </c>
      <c r="BX66" s="204">
        <f t="shared" si="95"/>
        <v>19630.754214172812</v>
      </c>
      <c r="BY66" s="204">
        <f t="shared" si="95"/>
        <v>20752.511597839832</v>
      </c>
      <c r="BZ66" s="204">
        <f t="shared" si="95"/>
        <v>21874.268981506848</v>
      </c>
      <c r="CA66" s="204">
        <f t="shared" si="95"/>
        <v>22996.026365173864</v>
      </c>
      <c r="CB66" s="204">
        <f t="shared" si="95"/>
        <v>24117.783748840884</v>
      </c>
      <c r="CC66" s="204">
        <f t="shared" si="95"/>
        <v>25239.5411325079</v>
      </c>
      <c r="CD66" s="204">
        <f t="shared" si="95"/>
        <v>26361.29851617492</v>
      </c>
      <c r="CE66" s="204">
        <f t="shared" si="95"/>
        <v>27483.055899841936</v>
      </c>
      <c r="CF66" s="204">
        <f t="shared" si="95"/>
        <v>28604.813283508956</v>
      </c>
      <c r="CG66" s="204">
        <f t="shared" si="95"/>
        <v>29726.570667175973</v>
      </c>
      <c r="CH66" s="204">
        <f t="shared" si="95"/>
        <v>30848.328050842993</v>
      </c>
      <c r="CI66" s="204">
        <f t="shared" si="95"/>
        <v>28791.77284745346</v>
      </c>
      <c r="CJ66" s="204">
        <f t="shared" si="95"/>
        <v>26735.217644063927</v>
      </c>
      <c r="CK66" s="204">
        <f t="shared" si="95"/>
        <v>24678.662440674394</v>
      </c>
      <c r="CL66" s="204">
        <f t="shared" si="95"/>
        <v>22622.107237284861</v>
      </c>
      <c r="CM66" s="204">
        <f t="shared" si="95"/>
        <v>20565.552033895328</v>
      </c>
      <c r="CN66" s="204">
        <f t="shared" si="95"/>
        <v>18508.996830505796</v>
      </c>
      <c r="CO66" s="204">
        <f t="shared" si="95"/>
        <v>16452.441627116263</v>
      </c>
      <c r="CP66" s="204">
        <f t="shared" si="95"/>
        <v>14395.88642372673</v>
      </c>
      <c r="CQ66" s="204">
        <f t="shared" si="95"/>
        <v>12339.331220337197</v>
      </c>
      <c r="CR66" s="204">
        <f t="shared" si="95"/>
        <v>10282.776016947664</v>
      </c>
      <c r="CS66" s="204">
        <f t="shared" si="95"/>
        <v>8226.2208135581313</v>
      </c>
      <c r="CT66" s="204">
        <f t="shared" si="95"/>
        <v>6169.6656101685985</v>
      </c>
      <c r="CU66" s="204">
        <f t="shared" si="95"/>
        <v>4113.1104067790657</v>
      </c>
      <c r="CV66" s="204">
        <f t="shared" si="95"/>
        <v>2056.5552033895328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230.95004957850367</v>
      </c>
      <c r="BH67" s="204">
        <f t="shared" si="96"/>
        <v>692.85014873551097</v>
      </c>
      <c r="BI67" s="204">
        <f t="shared" si="96"/>
        <v>1154.7502478925182</v>
      </c>
      <c r="BJ67" s="204">
        <f t="shared" si="96"/>
        <v>1616.6503470495256</v>
      </c>
      <c r="BK67" s="204">
        <f t="shared" si="96"/>
        <v>2078.5504462065328</v>
      </c>
      <c r="BL67" s="204">
        <f t="shared" si="96"/>
        <v>2540.4505453635402</v>
      </c>
      <c r="BM67" s="204">
        <f t="shared" si="96"/>
        <v>3002.3506445205476</v>
      </c>
      <c r="BN67" s="204">
        <f t="shared" si="96"/>
        <v>3464.250743677555</v>
      </c>
      <c r="BO67" s="204">
        <f t="shared" si="96"/>
        <v>3926.1508428345624</v>
      </c>
      <c r="BP67" s="204">
        <f t="shared" si="96"/>
        <v>4388.0509419915697</v>
      </c>
      <c r="BQ67" s="204">
        <f t="shared" si="96"/>
        <v>4849.9510411485771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5311.8511403055845</v>
      </c>
      <c r="BS67" s="204">
        <f t="shared" si="97"/>
        <v>5773.7512394625919</v>
      </c>
      <c r="BT67" s="204">
        <f t="shared" si="97"/>
        <v>6235.6513386195993</v>
      </c>
      <c r="BU67" s="204">
        <f t="shared" si="97"/>
        <v>6697.5514377766067</v>
      </c>
      <c r="BV67" s="204">
        <f t="shared" si="97"/>
        <v>7159.4515369336141</v>
      </c>
      <c r="BW67" s="204">
        <f t="shared" si="97"/>
        <v>7621.3516360906206</v>
      </c>
      <c r="BX67" s="204">
        <f t="shared" si="97"/>
        <v>8083.2517352476279</v>
      </c>
      <c r="BY67" s="204">
        <f t="shared" si="97"/>
        <v>8545.1518344046362</v>
      </c>
      <c r="BZ67" s="204">
        <f t="shared" si="97"/>
        <v>9007.0519335616427</v>
      </c>
      <c r="CA67" s="204">
        <f t="shared" si="97"/>
        <v>9468.952032718651</v>
      </c>
      <c r="CB67" s="204">
        <f t="shared" si="97"/>
        <v>9930.8521318756575</v>
      </c>
      <c r="CC67" s="204">
        <f t="shared" si="97"/>
        <v>10392.752231032666</v>
      </c>
      <c r="CD67" s="204">
        <f t="shared" si="97"/>
        <v>10854.652330189672</v>
      </c>
      <c r="CE67" s="204">
        <f t="shared" si="97"/>
        <v>11316.552429346679</v>
      </c>
      <c r="CF67" s="204">
        <f t="shared" si="97"/>
        <v>11778.452528503687</v>
      </c>
      <c r="CG67" s="204">
        <f t="shared" si="97"/>
        <v>12240.352627660694</v>
      </c>
      <c r="CH67" s="204">
        <f t="shared" si="97"/>
        <v>12702.252726817702</v>
      </c>
      <c r="CI67" s="204">
        <f t="shared" si="97"/>
        <v>29699.076613654724</v>
      </c>
      <c r="CJ67" s="204">
        <f t="shared" si="97"/>
        <v>46695.900500491742</v>
      </c>
      <c r="CK67" s="204">
        <f t="shared" si="97"/>
        <v>63692.724387328759</v>
      </c>
      <c r="CL67" s="204">
        <f t="shared" si="97"/>
        <v>80689.548274165791</v>
      </c>
      <c r="CM67" s="204">
        <f t="shared" si="97"/>
        <v>97686.372161002815</v>
      </c>
      <c r="CN67" s="204">
        <f t="shared" si="97"/>
        <v>114683.19604783983</v>
      </c>
      <c r="CO67" s="204">
        <f t="shared" si="97"/>
        <v>131680.01993467685</v>
      </c>
      <c r="CP67" s="204">
        <f t="shared" si="97"/>
        <v>148676.84382151387</v>
      </c>
      <c r="CQ67" s="204">
        <f t="shared" si="97"/>
        <v>165673.6677083509</v>
      </c>
      <c r="CR67" s="204">
        <f t="shared" si="97"/>
        <v>182670.49159518792</v>
      </c>
      <c r="CS67" s="204">
        <f t="shared" si="97"/>
        <v>199667.31548202495</v>
      </c>
      <c r="CT67" s="204">
        <f t="shared" si="97"/>
        <v>216664.13936886194</v>
      </c>
      <c r="CU67" s="204">
        <f t="shared" si="97"/>
        <v>233660.96325569897</v>
      </c>
      <c r="CV67" s="204">
        <f t="shared" si="97"/>
        <v>250657.78714253599</v>
      </c>
      <c r="CW67" s="204">
        <f t="shared" si="97"/>
        <v>267654.61102937302</v>
      </c>
      <c r="CX67" s="204">
        <f t="shared" si="97"/>
        <v>268484.14102937304</v>
      </c>
      <c r="CY67" s="204">
        <f t="shared" si="97"/>
        <v>269313.67102937301</v>
      </c>
      <c r="CZ67" s="204">
        <f t="shared" si="97"/>
        <v>270143.20102937304</v>
      </c>
      <c r="DA67" s="204">
        <f t="shared" si="97"/>
        <v>270972.73102937301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42824.737764699697</v>
      </c>
      <c r="G68" s="204">
        <f t="shared" si="98"/>
        <v>42824.737764699697</v>
      </c>
      <c r="H68" s="204">
        <f t="shared" si="98"/>
        <v>42824.737764699697</v>
      </c>
      <c r="I68" s="204">
        <f t="shared" si="98"/>
        <v>42824.737764699697</v>
      </c>
      <c r="J68" s="204">
        <f t="shared" si="98"/>
        <v>42824.737764699697</v>
      </c>
      <c r="K68" s="204">
        <f t="shared" si="98"/>
        <v>42824.737764699697</v>
      </c>
      <c r="L68" s="204">
        <f t="shared" si="88"/>
        <v>42824.737764699697</v>
      </c>
      <c r="M68" s="204">
        <f t="shared" si="98"/>
        <v>42824.737764699697</v>
      </c>
      <c r="N68" s="204">
        <f t="shared" si="98"/>
        <v>42824.737764699697</v>
      </c>
      <c r="O68" s="204">
        <f t="shared" si="98"/>
        <v>42824.737764699697</v>
      </c>
      <c r="P68" s="204">
        <f t="shared" si="98"/>
        <v>42824.737764699697</v>
      </c>
      <c r="Q68" s="204">
        <f t="shared" si="98"/>
        <v>42824.737764699697</v>
      </c>
      <c r="R68" s="204">
        <f t="shared" si="98"/>
        <v>42824.737764699697</v>
      </c>
      <c r="S68" s="204">
        <f t="shared" si="98"/>
        <v>42824.737764699697</v>
      </c>
      <c r="T68" s="204">
        <f t="shared" si="98"/>
        <v>42824.737764699697</v>
      </c>
      <c r="U68" s="204">
        <f t="shared" si="98"/>
        <v>42824.737764699697</v>
      </c>
      <c r="V68" s="204">
        <f t="shared" si="98"/>
        <v>42824.737764699697</v>
      </c>
      <c r="W68" s="204">
        <f t="shared" si="98"/>
        <v>42824.737764699697</v>
      </c>
      <c r="X68" s="204">
        <f t="shared" si="98"/>
        <v>42824.737764699697</v>
      </c>
      <c r="Y68" s="204">
        <f t="shared" si="98"/>
        <v>42824.737764699697</v>
      </c>
      <c r="Z68" s="204">
        <f t="shared" si="98"/>
        <v>42824.737764699697</v>
      </c>
      <c r="AA68" s="204">
        <f t="shared" si="98"/>
        <v>42824.737764699697</v>
      </c>
      <c r="AB68" s="204">
        <f t="shared" si="98"/>
        <v>42824.737764699697</v>
      </c>
      <c r="AC68" s="204">
        <f t="shared" si="98"/>
        <v>42824.737764699697</v>
      </c>
      <c r="AD68" s="204">
        <f t="shared" si="98"/>
        <v>42824.737764699697</v>
      </c>
      <c r="AE68" s="204">
        <f t="shared" si="98"/>
        <v>42824.737764699697</v>
      </c>
      <c r="AF68" s="204">
        <f t="shared" si="98"/>
        <v>42824.737764699697</v>
      </c>
      <c r="AG68" s="204">
        <f t="shared" si="98"/>
        <v>42824.73776469969</v>
      </c>
      <c r="AH68" s="204">
        <f t="shared" si="98"/>
        <v>42824.73776469969</v>
      </c>
      <c r="AI68" s="204">
        <f t="shared" si="98"/>
        <v>42824.73776469969</v>
      </c>
      <c r="AJ68" s="204">
        <f t="shared" si="98"/>
        <v>42824.73776469969</v>
      </c>
      <c r="AK68" s="204">
        <f t="shared" si="98"/>
        <v>42824.73776469969</v>
      </c>
      <c r="AL68" s="204">
        <f t="shared" si="98"/>
        <v>42824.73776469969</v>
      </c>
      <c r="AM68" s="204">
        <f t="shared" si="98"/>
        <v>42824.73776469969</v>
      </c>
      <c r="AN68" s="204">
        <f t="shared" si="98"/>
        <v>42824.73776469969</v>
      </c>
      <c r="AO68" s="204">
        <f t="shared" si="98"/>
        <v>42824.73776469969</v>
      </c>
      <c r="AP68" s="204">
        <f t="shared" si="98"/>
        <v>42824.73776469969</v>
      </c>
      <c r="AQ68" s="204">
        <f t="shared" si="98"/>
        <v>42824.73776469969</v>
      </c>
      <c r="AR68" s="204">
        <f t="shared" si="98"/>
        <v>42824.73776469969</v>
      </c>
      <c r="AS68" s="204">
        <f t="shared" si="98"/>
        <v>42824.73776469969</v>
      </c>
      <c r="AT68" s="204">
        <f t="shared" si="98"/>
        <v>42824.73776469969</v>
      </c>
      <c r="AU68" s="204">
        <f t="shared" si="98"/>
        <v>42824.73776469969</v>
      </c>
      <c r="AV68" s="204">
        <f t="shared" si="98"/>
        <v>42824.73776469969</v>
      </c>
      <c r="AW68" s="204">
        <f t="shared" si="98"/>
        <v>42824.73776469969</v>
      </c>
      <c r="AX68" s="204">
        <f t="shared" si="98"/>
        <v>42824.737764699683</v>
      </c>
      <c r="AY68" s="204">
        <f t="shared" si="98"/>
        <v>42824.737764699683</v>
      </c>
      <c r="AZ68" s="204">
        <f t="shared" si="98"/>
        <v>42824.737764699683</v>
      </c>
      <c r="BA68" s="204">
        <f t="shared" si="98"/>
        <v>42824.737764699683</v>
      </c>
      <c r="BB68" s="204">
        <f t="shared" si="98"/>
        <v>42824.737764699683</v>
      </c>
      <c r="BC68" s="204">
        <f t="shared" si="98"/>
        <v>42824.737764699683</v>
      </c>
      <c r="BD68" s="204">
        <f t="shared" si="98"/>
        <v>42824.737764699683</v>
      </c>
      <c r="BE68" s="204">
        <f t="shared" si="98"/>
        <v>42824.737764699683</v>
      </c>
      <c r="BF68" s="204">
        <f t="shared" si="98"/>
        <v>42824.737764699683</v>
      </c>
      <c r="BG68" s="204">
        <f t="shared" si="98"/>
        <v>42280.355504978921</v>
      </c>
      <c r="BH68" s="204">
        <f t="shared" si="98"/>
        <v>41191.590985537405</v>
      </c>
      <c r="BI68" s="204">
        <f t="shared" si="98"/>
        <v>40102.826466095888</v>
      </c>
      <c r="BJ68" s="204">
        <f t="shared" si="98"/>
        <v>39014.061946654372</v>
      </c>
      <c r="BK68" s="204">
        <f t="shared" si="98"/>
        <v>37925.297427212856</v>
      </c>
      <c r="BL68" s="204">
        <f t="shared" si="98"/>
        <v>36836.53290777134</v>
      </c>
      <c r="BM68" s="204">
        <f t="shared" si="98"/>
        <v>35747.768388329816</v>
      </c>
      <c r="BN68" s="204">
        <f t="shared" si="98"/>
        <v>34659.0038688883</v>
      </c>
      <c r="BO68" s="204">
        <f t="shared" si="98"/>
        <v>33570.239349446783</v>
      </c>
      <c r="BP68" s="204">
        <f t="shared" si="98"/>
        <v>32481.474830005267</v>
      </c>
      <c r="BQ68" s="204">
        <f t="shared" si="98"/>
        <v>31392.710310563751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30303.945791122234</v>
      </c>
      <c r="BS68" s="204">
        <f t="shared" si="99"/>
        <v>29215.181271680714</v>
      </c>
      <c r="BT68" s="204">
        <f t="shared" si="99"/>
        <v>28126.416752239198</v>
      </c>
      <c r="BU68" s="204">
        <f t="shared" si="99"/>
        <v>27037.652232797678</v>
      </c>
      <c r="BV68" s="204">
        <f t="shared" si="99"/>
        <v>25948.887713356162</v>
      </c>
      <c r="BW68" s="204">
        <f t="shared" si="99"/>
        <v>24860.123193914646</v>
      </c>
      <c r="BX68" s="204">
        <f t="shared" si="99"/>
        <v>23771.358674473129</v>
      </c>
      <c r="BY68" s="204">
        <f t="shared" si="99"/>
        <v>22682.594155031609</v>
      </c>
      <c r="BZ68" s="204">
        <f t="shared" si="99"/>
        <v>21593.829635590093</v>
      </c>
      <c r="CA68" s="204">
        <f t="shared" si="99"/>
        <v>20505.065116148577</v>
      </c>
      <c r="CB68" s="204">
        <f t="shared" si="99"/>
        <v>19416.300596707057</v>
      </c>
      <c r="CC68" s="204">
        <f t="shared" si="99"/>
        <v>18327.53607726554</v>
      </c>
      <c r="CD68" s="204">
        <f t="shared" si="99"/>
        <v>17238.771557824024</v>
      </c>
      <c r="CE68" s="204">
        <f t="shared" si="99"/>
        <v>16150.007038382504</v>
      </c>
      <c r="CF68" s="204">
        <f t="shared" si="99"/>
        <v>15061.242518940988</v>
      </c>
      <c r="CG68" s="204">
        <f t="shared" si="99"/>
        <v>13972.477999499471</v>
      </c>
      <c r="CH68" s="204">
        <f t="shared" si="99"/>
        <v>12883.713480057952</v>
      </c>
      <c r="CI68" s="204">
        <f t="shared" si="99"/>
        <v>13098.442038058922</v>
      </c>
      <c r="CJ68" s="204">
        <f t="shared" si="99"/>
        <v>13313.170596059887</v>
      </c>
      <c r="CK68" s="204">
        <f t="shared" si="99"/>
        <v>13527.899154060853</v>
      </c>
      <c r="CL68" s="204">
        <f t="shared" si="99"/>
        <v>13742.62771206182</v>
      </c>
      <c r="CM68" s="204">
        <f t="shared" si="99"/>
        <v>13957.356270062786</v>
      </c>
      <c r="CN68" s="204">
        <f t="shared" si="99"/>
        <v>14172.084828063751</v>
      </c>
      <c r="CO68" s="204">
        <f t="shared" si="99"/>
        <v>14386.813386064718</v>
      </c>
      <c r="CP68" s="204">
        <f t="shared" si="99"/>
        <v>14601.541944065684</v>
      </c>
      <c r="CQ68" s="204">
        <f t="shared" si="99"/>
        <v>14816.270502066651</v>
      </c>
      <c r="CR68" s="204">
        <f t="shared" si="99"/>
        <v>15030.999060067616</v>
      </c>
      <c r="CS68" s="204">
        <f t="shared" si="99"/>
        <v>15245.727618068582</v>
      </c>
      <c r="CT68" s="204">
        <f t="shared" si="99"/>
        <v>15460.456176069549</v>
      </c>
      <c r="CU68" s="204">
        <f t="shared" si="99"/>
        <v>15675.184734070514</v>
      </c>
      <c r="CV68" s="204">
        <f t="shared" si="99"/>
        <v>15889.91329207148</v>
      </c>
      <c r="CW68" s="204">
        <f t="shared" si="99"/>
        <v>16104.641850072447</v>
      </c>
      <c r="CX68" s="204">
        <f t="shared" si="99"/>
        <v>22308.141850072447</v>
      </c>
      <c r="CY68" s="204">
        <f t="shared" si="99"/>
        <v>28511.641850072447</v>
      </c>
      <c r="CZ68" s="204">
        <f t="shared" si="99"/>
        <v>34715.141850072447</v>
      </c>
      <c r="DA68" s="204">
        <f t="shared" si="99"/>
        <v>40918.641850072447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18871.918336986302</v>
      </c>
      <c r="G70" s="204">
        <f t="shared" si="100"/>
        <v>18871.918336986302</v>
      </c>
      <c r="H70" s="204">
        <f t="shared" si="100"/>
        <v>18871.918336986302</v>
      </c>
      <c r="I70" s="204">
        <f t="shared" si="100"/>
        <v>18871.918336986302</v>
      </c>
      <c r="J70" s="204">
        <f t="shared" si="100"/>
        <v>18871.918336986302</v>
      </c>
      <c r="K70" s="204">
        <f t="shared" si="100"/>
        <v>18871.918336986302</v>
      </c>
      <c r="L70" s="204">
        <f t="shared" si="100"/>
        <v>18871.918336986302</v>
      </c>
      <c r="M70" s="204">
        <f t="shared" si="100"/>
        <v>18871.918336986302</v>
      </c>
      <c r="N70" s="204">
        <f t="shared" si="100"/>
        <v>18871.918336986302</v>
      </c>
      <c r="O70" s="204">
        <f t="shared" si="100"/>
        <v>18871.918336986302</v>
      </c>
      <c r="P70" s="204">
        <f t="shared" si="100"/>
        <v>18871.918336986302</v>
      </c>
      <c r="Q70" s="204">
        <f t="shared" si="100"/>
        <v>18871.918336986302</v>
      </c>
      <c r="R70" s="204">
        <f t="shared" si="100"/>
        <v>18871.918336986302</v>
      </c>
      <c r="S70" s="204">
        <f t="shared" si="100"/>
        <v>18871.918336986302</v>
      </c>
      <c r="T70" s="204">
        <f t="shared" si="100"/>
        <v>18871.918336986302</v>
      </c>
      <c r="U70" s="204">
        <f t="shared" si="100"/>
        <v>18871.918336986302</v>
      </c>
      <c r="V70" s="204">
        <f t="shared" si="100"/>
        <v>18871.918336986302</v>
      </c>
      <c r="W70" s="204">
        <f t="shared" si="100"/>
        <v>18871.918336986302</v>
      </c>
      <c r="X70" s="204">
        <f t="shared" si="100"/>
        <v>18602.319503600782</v>
      </c>
      <c r="Y70" s="204">
        <f t="shared" si="100"/>
        <v>18063.121836829745</v>
      </c>
      <c r="Z70" s="204">
        <f t="shared" si="100"/>
        <v>17523.924170058708</v>
      </c>
      <c r="AA70" s="204">
        <f t="shared" si="100"/>
        <v>16984.726503287671</v>
      </c>
      <c r="AB70" s="204">
        <f t="shared" si="100"/>
        <v>16445.528836516634</v>
      </c>
      <c r="AC70" s="204">
        <f t="shared" si="100"/>
        <v>15906.331169745597</v>
      </c>
      <c r="AD70" s="204">
        <f t="shared" si="100"/>
        <v>15367.133502974561</v>
      </c>
      <c r="AE70" s="204">
        <f t="shared" si="100"/>
        <v>14827.935836203524</v>
      </c>
      <c r="AF70" s="204">
        <f t="shared" si="100"/>
        <v>14288.738169432487</v>
      </c>
      <c r="AG70" s="204">
        <f t="shared" si="100"/>
        <v>13749.540502661448</v>
      </c>
      <c r="AH70" s="204">
        <f t="shared" si="100"/>
        <v>13210.342835890411</v>
      </c>
      <c r="AI70" s="204">
        <f t="shared" si="100"/>
        <v>12671.145169119374</v>
      </c>
      <c r="AJ70" s="204">
        <f t="shared" si="100"/>
        <v>12131.947502348336</v>
      </c>
      <c r="AK70" s="204">
        <f t="shared" si="100"/>
        <v>11592.749835577299</v>
      </c>
      <c r="AL70" s="204">
        <f t="shared" si="100"/>
        <v>11053.552168806262</v>
      </c>
      <c r="AM70" s="204">
        <f t="shared" si="100"/>
        <v>10514.354502035225</v>
      </c>
      <c r="AN70" s="204">
        <f t="shared" si="100"/>
        <v>9975.156835264188</v>
      </c>
      <c r="AO70" s="204">
        <f t="shared" si="100"/>
        <v>9435.9591684931511</v>
      </c>
      <c r="AP70" s="204">
        <f t="shared" si="100"/>
        <v>8896.7615017221142</v>
      </c>
      <c r="AQ70" s="204">
        <f t="shared" si="100"/>
        <v>8357.5638349510755</v>
      </c>
      <c r="AR70" s="204">
        <f t="shared" si="100"/>
        <v>7818.3661681800386</v>
      </c>
      <c r="AS70" s="204">
        <f t="shared" si="100"/>
        <v>7279.1685014090017</v>
      </c>
      <c r="AT70" s="204">
        <f t="shared" si="100"/>
        <v>6739.9708346379648</v>
      </c>
      <c r="AU70" s="204">
        <f t="shared" si="100"/>
        <v>6200.7731678669279</v>
      </c>
      <c r="AV70" s="204">
        <f t="shared" si="100"/>
        <v>5661.5755010958892</v>
      </c>
      <c r="AW70" s="204">
        <f t="shared" si="100"/>
        <v>5122.3778343248523</v>
      </c>
      <c r="AX70" s="204">
        <f t="shared" si="100"/>
        <v>4583.1801675538154</v>
      </c>
      <c r="AY70" s="204">
        <f t="shared" si="100"/>
        <v>4043.9825007827785</v>
      </c>
      <c r="AZ70" s="204">
        <f t="shared" si="100"/>
        <v>3504.7848340117416</v>
      </c>
      <c r="BA70" s="204">
        <f t="shared" si="100"/>
        <v>2965.5871672407029</v>
      </c>
      <c r="BB70" s="204">
        <f t="shared" si="100"/>
        <v>2426.3895004696678</v>
      </c>
      <c r="BC70" s="204">
        <f t="shared" si="100"/>
        <v>1887.1918336986309</v>
      </c>
      <c r="BD70" s="204">
        <f t="shared" si="100"/>
        <v>1347.9941669275904</v>
      </c>
      <c r="BE70" s="204">
        <f t="shared" si="100"/>
        <v>808.79650015655352</v>
      </c>
      <c r="BF70" s="204">
        <f t="shared" si="100"/>
        <v>269.59883338551663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90080.442034500215</v>
      </c>
      <c r="G72" s="204">
        <f t="shared" ref="G72:BR72" si="105">SUM(G59:G71)</f>
        <v>89740.182034500205</v>
      </c>
      <c r="H72" s="204">
        <f t="shared" si="105"/>
        <v>89399.922034500196</v>
      </c>
      <c r="I72" s="204">
        <f t="shared" si="105"/>
        <v>89059.662034500201</v>
      </c>
      <c r="J72" s="204">
        <f t="shared" si="105"/>
        <v>88719.402034500206</v>
      </c>
      <c r="K72" s="204">
        <f t="shared" si="105"/>
        <v>88379.142034500197</v>
      </c>
      <c r="L72" s="204">
        <f t="shared" si="105"/>
        <v>88038.882034500202</v>
      </c>
      <c r="M72" s="204">
        <f t="shared" si="105"/>
        <v>87698.622034500208</v>
      </c>
      <c r="N72" s="204">
        <f t="shared" si="105"/>
        <v>87358.362034500213</v>
      </c>
      <c r="O72" s="204">
        <f t="shared" si="105"/>
        <v>87018.102034500203</v>
      </c>
      <c r="P72" s="204">
        <f t="shared" si="105"/>
        <v>86677.842034500209</v>
      </c>
      <c r="Q72" s="204">
        <f t="shared" si="105"/>
        <v>86337.582034500199</v>
      </c>
      <c r="R72" s="204">
        <f t="shared" si="105"/>
        <v>85997.322034500205</v>
      </c>
      <c r="S72" s="204">
        <f t="shared" si="105"/>
        <v>85657.06203450021</v>
      </c>
      <c r="T72" s="204">
        <f t="shared" si="105"/>
        <v>85316.802034500201</v>
      </c>
      <c r="U72" s="204">
        <f t="shared" si="105"/>
        <v>84976.542034500206</v>
      </c>
      <c r="V72" s="204">
        <f t="shared" si="105"/>
        <v>84636.282034500211</v>
      </c>
      <c r="W72" s="204">
        <f t="shared" si="105"/>
        <v>84296.022034500202</v>
      </c>
      <c r="X72" s="204">
        <f t="shared" si="105"/>
        <v>84167.218556758846</v>
      </c>
      <c r="Y72" s="204">
        <f t="shared" si="105"/>
        <v>84249.871601276143</v>
      </c>
      <c r="Z72" s="204">
        <f t="shared" si="105"/>
        <v>84332.524645793426</v>
      </c>
      <c r="AA72" s="204">
        <f t="shared" si="105"/>
        <v>84415.177690310738</v>
      </c>
      <c r="AB72" s="204">
        <f t="shared" si="105"/>
        <v>84497.830734828036</v>
      </c>
      <c r="AC72" s="204">
        <f t="shared" si="105"/>
        <v>84580.483779345319</v>
      </c>
      <c r="AD72" s="204">
        <f t="shared" si="105"/>
        <v>84663.136823862616</v>
      </c>
      <c r="AE72" s="204">
        <f t="shared" si="105"/>
        <v>84745.789868379914</v>
      </c>
      <c r="AF72" s="204">
        <f t="shared" si="105"/>
        <v>84828.442912897211</v>
      </c>
      <c r="AG72" s="204">
        <f t="shared" si="105"/>
        <v>84911.095957414494</v>
      </c>
      <c r="AH72" s="204">
        <f t="shared" si="105"/>
        <v>84993.749001931792</v>
      </c>
      <c r="AI72" s="204">
        <f t="shared" si="105"/>
        <v>85076.40204644909</v>
      </c>
      <c r="AJ72" s="204">
        <f t="shared" si="105"/>
        <v>85159.055090966373</v>
      </c>
      <c r="AK72" s="204">
        <f t="shared" si="105"/>
        <v>85241.70813548367</v>
      </c>
      <c r="AL72" s="204">
        <f t="shared" si="105"/>
        <v>85324.361180000968</v>
      </c>
      <c r="AM72" s="204">
        <f t="shared" si="105"/>
        <v>85407.014224518265</v>
      </c>
      <c r="AN72" s="204">
        <f t="shared" si="105"/>
        <v>85489.667269035563</v>
      </c>
      <c r="AO72" s="204">
        <f t="shared" si="105"/>
        <v>85572.320313552846</v>
      </c>
      <c r="AP72" s="204">
        <f t="shared" si="105"/>
        <v>85654.973358070143</v>
      </c>
      <c r="AQ72" s="204">
        <f t="shared" si="105"/>
        <v>85737.626402587441</v>
      </c>
      <c r="AR72" s="204">
        <f t="shared" si="105"/>
        <v>85820.279447104738</v>
      </c>
      <c r="AS72" s="204">
        <f t="shared" si="105"/>
        <v>85902.932491622036</v>
      </c>
      <c r="AT72" s="204">
        <f t="shared" si="105"/>
        <v>85985.585536139319</v>
      </c>
      <c r="AU72" s="204">
        <f t="shared" si="105"/>
        <v>86068.238580656616</v>
      </c>
      <c r="AV72" s="204">
        <f t="shared" si="105"/>
        <v>86150.891625173914</v>
      </c>
      <c r="AW72" s="204">
        <f t="shared" si="105"/>
        <v>86233.544669691211</v>
      </c>
      <c r="AX72" s="204">
        <f t="shared" si="105"/>
        <v>86316.197714208494</v>
      </c>
      <c r="AY72" s="204">
        <f t="shared" si="105"/>
        <v>86398.850758725792</v>
      </c>
      <c r="AZ72" s="204">
        <f t="shared" si="105"/>
        <v>86481.503803243104</v>
      </c>
      <c r="BA72" s="204">
        <f t="shared" si="105"/>
        <v>86564.156847760372</v>
      </c>
      <c r="BB72" s="204">
        <f t="shared" si="105"/>
        <v>86646.80989227767</v>
      </c>
      <c r="BC72" s="204">
        <f t="shared" si="105"/>
        <v>86729.462936794967</v>
      </c>
      <c r="BD72" s="204">
        <f t="shared" si="105"/>
        <v>86812.115981312265</v>
      </c>
      <c r="BE72" s="204">
        <f t="shared" si="105"/>
        <v>86894.769025829562</v>
      </c>
      <c r="BF72" s="204">
        <f t="shared" si="105"/>
        <v>86977.42207034686</v>
      </c>
      <c r="BG72" s="204">
        <f t="shared" si="105"/>
        <v>88544.752608917712</v>
      </c>
      <c r="BH72" s="204">
        <f t="shared" si="105"/>
        <v>91596.760641542118</v>
      </c>
      <c r="BI72" s="204">
        <f t="shared" si="105"/>
        <v>94648.768674166509</v>
      </c>
      <c r="BJ72" s="204">
        <f t="shared" si="105"/>
        <v>97700.776706790901</v>
      </c>
      <c r="BK72" s="204">
        <f t="shared" si="105"/>
        <v>100752.78473941529</v>
      </c>
      <c r="BL72" s="204">
        <f t="shared" si="105"/>
        <v>103804.79277203973</v>
      </c>
      <c r="BM72" s="204">
        <f t="shared" si="105"/>
        <v>106856.80080466409</v>
      </c>
      <c r="BN72" s="204">
        <f t="shared" si="105"/>
        <v>109908.8088372885</v>
      </c>
      <c r="BO72" s="204">
        <f t="shared" si="105"/>
        <v>112960.8168699129</v>
      </c>
      <c r="BP72" s="204">
        <f t="shared" si="105"/>
        <v>116012.82490253729</v>
      </c>
      <c r="BQ72" s="204">
        <f t="shared" si="105"/>
        <v>119064.8329351617</v>
      </c>
      <c r="BR72" s="204">
        <f t="shared" si="105"/>
        <v>122116.84096778609</v>
      </c>
      <c r="BS72" s="204">
        <f t="shared" ref="BS72:DA72" si="106">SUM(BS59:BS71)</f>
        <v>125168.8490004105</v>
      </c>
      <c r="BT72" s="204">
        <f t="shared" si="106"/>
        <v>128220.8570330349</v>
      </c>
      <c r="BU72" s="204">
        <f t="shared" si="106"/>
        <v>131272.86506565931</v>
      </c>
      <c r="BV72" s="204">
        <f t="shared" si="106"/>
        <v>134324.87309828369</v>
      </c>
      <c r="BW72" s="204">
        <f t="shared" si="106"/>
        <v>137376.88113090809</v>
      </c>
      <c r="BX72" s="204">
        <f t="shared" si="106"/>
        <v>140428.88916353247</v>
      </c>
      <c r="BY72" s="204">
        <f t="shared" si="106"/>
        <v>143480.8971961569</v>
      </c>
      <c r="BZ72" s="204">
        <f t="shared" si="106"/>
        <v>146532.90522878131</v>
      </c>
      <c r="CA72" s="204">
        <f t="shared" si="106"/>
        <v>149584.91326140569</v>
      </c>
      <c r="CB72" s="204">
        <f t="shared" si="106"/>
        <v>152636.92129403009</v>
      </c>
      <c r="CC72" s="204">
        <f t="shared" si="106"/>
        <v>155688.9293266545</v>
      </c>
      <c r="CD72" s="204">
        <f t="shared" si="106"/>
        <v>158740.93735927888</v>
      </c>
      <c r="CE72" s="204">
        <f t="shared" si="106"/>
        <v>161792.94539190328</v>
      </c>
      <c r="CF72" s="204">
        <f t="shared" si="106"/>
        <v>164844.95342452772</v>
      </c>
      <c r="CG72" s="204">
        <f t="shared" si="106"/>
        <v>167896.96145715209</v>
      </c>
      <c r="CH72" s="204">
        <f t="shared" si="106"/>
        <v>170948.9694897765</v>
      </c>
      <c r="CI72" s="204">
        <f t="shared" si="106"/>
        <v>198442.9164830831</v>
      </c>
      <c r="CJ72" s="204">
        <f t="shared" si="106"/>
        <v>225936.86347638973</v>
      </c>
      <c r="CK72" s="204">
        <f t="shared" si="106"/>
        <v>253430.81046969633</v>
      </c>
      <c r="CL72" s="204">
        <f t="shared" si="106"/>
        <v>280924.75746300298</v>
      </c>
      <c r="CM72" s="204">
        <f t="shared" si="106"/>
        <v>308418.70445630967</v>
      </c>
      <c r="CN72" s="204">
        <f t="shared" si="106"/>
        <v>335912.65144961618</v>
      </c>
      <c r="CO72" s="204">
        <f t="shared" si="106"/>
        <v>363406.59844292281</v>
      </c>
      <c r="CP72" s="204">
        <f t="shared" si="106"/>
        <v>390900.5454362295</v>
      </c>
      <c r="CQ72" s="204">
        <f t="shared" si="106"/>
        <v>418394.49242953607</v>
      </c>
      <c r="CR72" s="204">
        <f t="shared" si="106"/>
        <v>445888.43942284276</v>
      </c>
      <c r="CS72" s="204">
        <f t="shared" si="106"/>
        <v>473382.38641614933</v>
      </c>
      <c r="CT72" s="204">
        <f t="shared" si="106"/>
        <v>500876.33340945601</v>
      </c>
      <c r="CU72" s="204">
        <f t="shared" si="106"/>
        <v>528370.28040276258</v>
      </c>
      <c r="CV72" s="204">
        <f t="shared" si="106"/>
        <v>555864.22739606921</v>
      </c>
      <c r="CW72" s="204">
        <f t="shared" si="106"/>
        <v>583358.17438937584</v>
      </c>
      <c r="CX72" s="204">
        <f t="shared" si="106"/>
        <v>594265.80538937578</v>
      </c>
      <c r="CY72" s="204">
        <f t="shared" si="106"/>
        <v>605173.43638937583</v>
      </c>
      <c r="CZ72" s="204">
        <f t="shared" si="106"/>
        <v>616081.06738937576</v>
      </c>
      <c r="DA72" s="204">
        <f t="shared" si="106"/>
        <v>626988.69838937582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268454.12817743781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4.9731556432576172E-2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497.72092317326502</v>
      </c>
      <c r="D113" s="212">
        <f t="shared" si="108"/>
        <v>-555.5659398961966</v>
      </c>
      <c r="E113" s="212">
        <f t="shared" si="109"/>
        <v>-142.811264261258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-122.81836760084882</v>
      </c>
      <c r="D114" s="212">
        <f t="shared" si="108"/>
        <v>1394.3503325610807</v>
      </c>
      <c r="E114" s="212">
        <f t="shared" si="109"/>
        <v>8545.9871364138362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1121.7573836670178</v>
      </c>
      <c r="E115" s="212">
        <f t="shared" si="109"/>
        <v>-2056.5552033895328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461.90009915700733</v>
      </c>
      <c r="E116" s="212">
        <f t="shared" si="109"/>
        <v>16996.823886837021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-4.1576900652476718E-13</v>
      </c>
      <c r="D117" s="212">
        <f t="shared" si="108"/>
        <v>-1088.7645194415175</v>
      </c>
      <c r="E117" s="212">
        <f t="shared" si="109"/>
        <v>214.7285580009661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-539.19766677103723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2016-06-04T22:50:00Z</dcterms:modified>
  <cp:category/>
</cp:coreProperties>
</file>