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<sst xmlns="http://schemas.openxmlformats.org/spreadsheetml/2006/main" count="790" uniqueCount="145">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</sst>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66744"/>
        <c:axId val="1794670040"/>
      </c:barChart>
      <c:catAx>
        <c:axId val="179466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7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7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41720"/>
        <c:axId val="-2061434744"/>
      </c:barChart>
      <c:catAx>
        <c:axId val="-206144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3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4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4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806968"/>
        <c:axId val="-2086803384"/>
      </c:barChart>
      <c:catAx>
        <c:axId val="-208680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80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80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80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949288"/>
        <c:axId val="1834946632"/>
      </c:barChart>
      <c:catAx>
        <c:axId val="183494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94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9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94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2120.510002373273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210.6121970387661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522888"/>
        <c:axId val="-2087528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22888"/>
        <c:axId val="-2087528504"/>
      </c:lineChart>
      <c:catAx>
        <c:axId val="-208752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52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52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52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668456"/>
        <c:axId val="-2087670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68456"/>
        <c:axId val="-2087670392"/>
      </c:lineChart>
      <c:catAx>
        <c:axId val="-208766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67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67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66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840328"/>
        <c:axId val="18348344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40328"/>
        <c:axId val="1834834488"/>
      </c:lineChart>
      <c:catAx>
        <c:axId val="1834840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83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683416"/>
        <c:axId val="-2087538920"/>
      </c:barChart>
      <c:catAx>
        <c:axId val="-208768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5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5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68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970296"/>
        <c:axId val="1812952712"/>
      </c:barChart>
      <c:catAx>
        <c:axId val="18129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95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95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97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-0.12816818604553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938904"/>
        <c:axId val="1812942424"/>
      </c:barChart>
      <c:catAx>
        <c:axId val="181293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94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94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9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836920"/>
        <c:axId val="1812840264"/>
      </c:barChart>
      <c:catAx>
        <c:axId val="18128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84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84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8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54104"/>
        <c:axId val="1794535192"/>
      </c:barChart>
      <c:catAx>
        <c:axId val="179455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535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35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55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87992"/>
        <c:axId val="18126913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687992"/>
        <c:axId val="18126913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87992"/>
        <c:axId val="1812691352"/>
      </c:scatterChart>
      <c:catAx>
        <c:axId val="1812687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691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691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6879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605656"/>
        <c:axId val="18346028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05656"/>
        <c:axId val="1834602872"/>
      </c:lineChart>
      <c:catAx>
        <c:axId val="1834605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60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460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605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0392"/>
        <c:axId val="18342457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39816"/>
        <c:axId val="1834233368"/>
      </c:scatterChart>
      <c:valAx>
        <c:axId val="1834250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245736"/>
        <c:crosses val="autoZero"/>
        <c:crossBetween val="midCat"/>
      </c:valAx>
      <c:valAx>
        <c:axId val="1834245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250392"/>
        <c:crosses val="autoZero"/>
        <c:crossBetween val="midCat"/>
      </c:valAx>
      <c:valAx>
        <c:axId val="18342398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34233368"/>
        <c:crosses val="autoZero"/>
        <c:crossBetween val="midCat"/>
      </c:valAx>
      <c:valAx>
        <c:axId val="1834233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2398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86296"/>
        <c:axId val="1812592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86296"/>
        <c:axId val="1812592248"/>
      </c:lineChart>
      <c:catAx>
        <c:axId val="18125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92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92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862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0.00317147869470287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0.0150920512860159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0.142171050987573</c:v>
                </c:pt>
                <c:pt idx="2" formatCode="0.0%">
                  <c:v>0.392407678564913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340952"/>
        <c:axId val="1794344248"/>
      </c:barChart>
      <c:catAx>
        <c:axId val="17943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34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3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34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936664"/>
        <c:axId val="1818265016"/>
      </c:barChart>
      <c:catAx>
        <c:axId val="-211893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26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26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93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280424"/>
        <c:axId val="1794275544"/>
      </c:barChart>
      <c:catAx>
        <c:axId val="1794280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75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27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8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458632"/>
        <c:axId val="1818385096"/>
      </c:barChart>
      <c:catAx>
        <c:axId val="1872458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8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838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5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969528"/>
        <c:axId val="-2118954632"/>
      </c:barChart>
      <c:catAx>
        <c:axId val="-2118969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95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95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96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153784"/>
        <c:axId val="1794145576"/>
      </c:barChart>
      <c:catAx>
        <c:axId val="1794153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45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14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5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085048"/>
        <c:axId val="1834003464"/>
      </c:barChart>
      <c:catAx>
        <c:axId val="183408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0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00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8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2120.510002373273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210.61219703876608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3.1714786947028752E-3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3.1714786947028752E-3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1.509205128601588E-2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1.509205128601588E-2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38464.17153350819</v>
      </c>
      <c r="T23" s="179">
        <f>SUM(T7:T22)</f>
        <v>39747.091180917283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1.1029672444185956</v>
      </c>
      <c r="J30" s="231">
        <f>IF(I$32&lt;=1,I30,1-SUM(J6:J29))</f>
        <v>0.39240767856491321</v>
      </c>
      <c r="K30" s="22">
        <f t="shared" si="4"/>
        <v>0.60560871481942702</v>
      </c>
      <c r="L30" s="22">
        <f>IF(L124=L119,0,IF(K30="",0,(L119-L124)/(B119-B124)*K30))</f>
        <v>0.14217105098757296</v>
      </c>
      <c r="M30" s="175">
        <f t="shared" si="6"/>
        <v>0.39240767856491321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1.5696307142596528</v>
      </c>
      <c r="Z30" s="122">
        <f>IF($Y30=0,0,AA30/($Y$30))</f>
        <v>0.1286992835769197</v>
      </c>
      <c r="AA30" s="187">
        <f>IF(AA79*4/$I$83+SUM(AA6:AA29)&lt;1,AA79*4/$I$83,1-SUM(AA6:AA29))</f>
        <v>0.2020103484055461</v>
      </c>
      <c r="AB30" s="122">
        <f>IF($Y30=0,0,AC30/($Y$30))</f>
        <v>0.40367111308539888</v>
      </c>
      <c r="AC30" s="187">
        <f>IF(AC79*4/$I$83+SUM(AC6:AC29)&lt;1,AC79*4/$I$83,1-SUM(AC6:AC29))</f>
        <v>0.6336145775582237</v>
      </c>
      <c r="AD30" s="122">
        <f>IF($Y30=0,0,AE30/($Y$30))</f>
        <v>0.37798698051102597</v>
      </c>
      <c r="AE30" s="187">
        <f>IF(AE79*4/$I$83+SUM(AE6:AE29)&lt;1,AE79*4/$I$83,1-SUM(AE6:AE29))</f>
        <v>0.59329997420037117</v>
      </c>
      <c r="AF30" s="122">
        <f>IF($Y30=0,0,AG30/($Y$30))</f>
        <v>0.34929253065096155</v>
      </c>
      <c r="AG30" s="187">
        <f>IF(AG79*4/$I$83+SUM(AG6:AG29)&lt;1,AG79*4/$I$83,1-SUM(AG6:AG29))</f>
        <v>0.54826028437123042</v>
      </c>
      <c r="AH30" s="123">
        <f t="shared" si="12"/>
        <v>1.259649907824306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0.27904857584764164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7861.7641553070425</v>
      </c>
      <c r="T31" s="234">
        <f>IF(T25&gt;T$23,T25-T$23,0)</f>
        <v>6578.8445078979494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1.7098614156986174</v>
      </c>
      <c r="J32" s="17"/>
      <c r="L32" s="22">
        <f>SUM(L6:L30)</f>
        <v>0.72095142415235836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40599.684155307048</v>
      </c>
      <c r="T32" s="234">
        <f t="shared" si="24"/>
        <v>39316.764507897955</v>
      </c>
      <c r="V32" s="56"/>
      <c r="W32" s="110"/>
      <c r="X32" s="118"/>
      <c r="Y32" s="115">
        <f>SUM(Y6:Y31)</f>
        <v>3.5924455297242814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1.1569860351790429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7401.2000713851985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38703.24</v>
      </c>
      <c r="J65" s="39">
        <f>SUM(J37:J64)</f>
        <v>38703.24</v>
      </c>
      <c r="K65" s="40">
        <f>SUM(K37:K64)</f>
        <v>1</v>
      </c>
      <c r="L65" s="22">
        <f>SUM(L37:L64)</f>
        <v>0.65524296055138009</v>
      </c>
      <c r="M65" s="24">
        <f>SUM(M37:M64)</f>
        <v>0.67023239704914617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17316.111904353515</v>
      </c>
      <c r="J71" s="51">
        <f t="shared" ref="J71:J72" si="49">J125*I$83</f>
        <v>17316.111904353515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17316.111904353515</v>
      </c>
      <c r="J74" s="51">
        <f>J128*I$83</f>
        <v>6160.6319757387173</v>
      </c>
      <c r="K74" s="40">
        <f>B74/B$76</f>
        <v>9.9787015593890305E-2</v>
      </c>
      <c r="L74" s="22">
        <f>(L128*G$37*F$9/F$7)/B$130</f>
        <v>3.8652450802510611E-2</v>
      </c>
      <c r="M74" s="24">
        <f>J74/B$76</f>
        <v>0.10668499940668993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38703.239999999991</v>
      </c>
      <c r="J76" s="51">
        <f>J130*I$83</f>
        <v>38703.239999999991</v>
      </c>
      <c r="K76" s="40">
        <f>SUM(K70:K75)</f>
        <v>0.56365499031627642</v>
      </c>
      <c r="L76" s="22">
        <f>SUM(L70:L75)</f>
        <v>0.40901798427056862</v>
      </c>
      <c r="M76" s="24">
        <f>SUM(M70:M75)</f>
        <v>0.47705053287474797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7401.2000713851985</v>
      </c>
      <c r="K77" s="40"/>
      <c r="L77" s="22">
        <f>-(L131*G$37*F$9/F$7)/B$130</f>
        <v>-0.32135005021992868</v>
      </c>
      <c r="M77" s="24">
        <f>-J77/B$76</f>
        <v>-0.1281681860455304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2.4652419786071658</v>
      </c>
      <c r="J119" s="24">
        <f>SUM(J91:J118)</f>
        <v>2.4652419786071658</v>
      </c>
      <c r="K119" s="22">
        <f>SUM(K91:K118)</f>
        <v>6.0690131999148269</v>
      </c>
      <c r="L119" s="22">
        <f>SUM(L91:L118)</f>
        <v>2.4101079859015737</v>
      </c>
      <c r="M119" s="57">
        <f t="shared" si="50"/>
        <v>2.4652419786071658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1.1029672444185956</v>
      </c>
      <c r="J125" s="237">
        <f>IF(SUMPRODUCT($B$124:$B125,$H$124:$H125)&lt;J$119,($B125*$H125),IF(SUMPRODUCT($B$124:$B124,$H$124:$H124)&lt;J$119,J$119-SUMPRODUCT($B$124:$B124,$H$124:$H124),0))</f>
        <v>1.1029672444185956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1.0478332517130036</v>
      </c>
      <c r="M125" s="57">
        <f t="shared" ref="M125:M126" si="92">(J125)</f>
        <v>1.1029672444185956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1.1029672444185956</v>
      </c>
      <c r="J128" s="228">
        <f>(J30)</f>
        <v>0.39240767856491321</v>
      </c>
      <c r="K128" s="22">
        <f>(B128)</f>
        <v>0.60560871481942702</v>
      </c>
      <c r="L128" s="22">
        <f>IF(L124=L119,0,(L119-L124)/(B119-B124)*K128)</f>
        <v>0.14217105098757296</v>
      </c>
      <c r="M128" s="57">
        <f t="shared" si="90"/>
        <v>0.39240767856491321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2.4652419786071658</v>
      </c>
      <c r="J130" s="228">
        <f>(J119)</f>
        <v>2.4652419786071658</v>
      </c>
      <c r="K130" s="22">
        <f>(B130)</f>
        <v>6.0690131999148269</v>
      </c>
      <c r="L130" s="22">
        <f>(L119)</f>
        <v>2.4101079859015737</v>
      </c>
      <c r="M130" s="57">
        <f t="shared" si="90"/>
        <v>2.4652419786071658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0.4714269169208869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2120.510002373273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210.61219703876608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39747.091180917283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6578.8445078979494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39316.764507897955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2016-06-02T08:09:44Z</dcterms:modified>
  <cp:category/>
</cp:coreProperties>
</file>