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arlos\Desktop\mesw\ades\proj\node scripts\"/>
    </mc:Choice>
  </mc:AlternateContent>
  <bookViews>
    <workbookView xWindow="0" yWindow="0" windowWidth="20490" windowHeight="7155"/>
  </bookViews>
  <sheets>
    <sheet name="TEXAS42_MILEPOST_features_avg_p" sheetId="1" r:id="rId1"/>
    <sheet name="Folha1" sheetId="2" r:id="rId2"/>
  </sheets>
  <calcPr calcId="152511"/>
</workbook>
</file>

<file path=xl/calcChain.xml><?xml version="1.0" encoding="utf-8"?>
<calcChain xmlns="http://schemas.openxmlformats.org/spreadsheetml/2006/main">
  <c r="BF3" i="1" l="1"/>
  <c r="BF4" i="1"/>
  <c r="BF5" i="1"/>
  <c r="BF6" i="1"/>
  <c r="BF7" i="1"/>
  <c r="BF8" i="1"/>
  <c r="BF9" i="1"/>
  <c r="BF10" i="1"/>
  <c r="BF11" i="1"/>
  <c r="BF12" i="1"/>
  <c r="BF13" i="1"/>
  <c r="BF14" i="1"/>
  <c r="BF15" i="1"/>
  <c r="BF16" i="1"/>
  <c r="BF17" i="1"/>
  <c r="BF18" i="1"/>
  <c r="BF19" i="1"/>
  <c r="BF20" i="1"/>
  <c r="BF21" i="1"/>
  <c r="BF22" i="1"/>
  <c r="BF23" i="1"/>
  <c r="BF24" i="1"/>
  <c r="BF25" i="1"/>
  <c r="BF26" i="1"/>
  <c r="BF27" i="1"/>
  <c r="BF28" i="1"/>
  <c r="BF29" i="1"/>
  <c r="BF30" i="1"/>
  <c r="BF31" i="1"/>
  <c r="BF2" i="1"/>
  <c r="E28" i="2"/>
  <c r="E27" i="2"/>
  <c r="E25" i="2"/>
  <c r="G25" i="2" s="1"/>
  <c r="H25" i="2" s="1"/>
  <c r="E24" i="2"/>
  <c r="E16" i="2"/>
  <c r="E13" i="2"/>
  <c r="E12" i="2"/>
  <c r="E9" i="2"/>
  <c r="E2" i="2"/>
  <c r="G13" i="2"/>
  <c r="H13" i="2" s="1"/>
  <c r="G3" i="2"/>
  <c r="H3" i="2" s="1"/>
  <c r="G4" i="2"/>
  <c r="H4" i="2" s="1"/>
  <c r="G5" i="2"/>
  <c r="H5" i="2" s="1"/>
  <c r="G6" i="2"/>
  <c r="H6" i="2" s="1"/>
  <c r="G7" i="2"/>
  <c r="H7" i="2" s="1"/>
  <c r="G8" i="2"/>
  <c r="H8" i="2" s="1"/>
  <c r="G9" i="2"/>
  <c r="H9" i="2" s="1"/>
  <c r="G10" i="2"/>
  <c r="H10" i="2" s="1"/>
  <c r="G11" i="2"/>
  <c r="H11" i="2" s="1"/>
  <c r="G12" i="2"/>
  <c r="H12" i="2" s="1"/>
  <c r="G14" i="2"/>
  <c r="H14" i="2" s="1"/>
  <c r="G15" i="2"/>
  <c r="H15" i="2" s="1"/>
  <c r="G16" i="2"/>
  <c r="H16" i="2" s="1"/>
  <c r="G17" i="2"/>
  <c r="H17" i="2" s="1"/>
  <c r="G18" i="2"/>
  <c r="H18" i="2" s="1"/>
  <c r="G19" i="2"/>
  <c r="H19" i="2" s="1"/>
  <c r="G20" i="2"/>
  <c r="H20" i="2" s="1"/>
  <c r="G21" i="2"/>
  <c r="H21" i="2" s="1"/>
  <c r="G22" i="2"/>
  <c r="H22" i="2" s="1"/>
  <c r="G23" i="2"/>
  <c r="H23" i="2" s="1"/>
  <c r="G24" i="2"/>
  <c r="H24" i="2" s="1"/>
  <c r="G26" i="2"/>
  <c r="H26" i="2" s="1"/>
  <c r="G27" i="2"/>
  <c r="H27" i="2" s="1"/>
  <c r="G28" i="2"/>
  <c r="H28" i="2" s="1"/>
  <c r="G29" i="2"/>
  <c r="H29" i="2" s="1"/>
  <c r="G30" i="2"/>
  <c r="H30" i="2" s="1"/>
  <c r="G31" i="2"/>
  <c r="H31" i="2" s="1"/>
  <c r="G2" i="2"/>
  <c r="H2" i="2" s="1"/>
  <c r="M3" i="2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2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" i="2"/>
  <c r="J4" i="2"/>
  <c r="J5" i="2"/>
  <c r="J6" i="2"/>
  <c r="J7" i="2"/>
  <c r="J2" i="2"/>
</calcChain>
</file>

<file path=xl/sharedStrings.xml><?xml version="1.0" encoding="utf-8"?>
<sst xmlns="http://schemas.openxmlformats.org/spreadsheetml/2006/main" count="160" uniqueCount="101">
  <si>
    <t>x</t>
  </si>
  <si>
    <t>ft1</t>
  </si>
  <si>
    <t xml:space="preserve"> ft2</t>
  </si>
  <si>
    <t xml:space="preserve"> ft3</t>
  </si>
  <si>
    <t xml:space="preserve"> ft4</t>
  </si>
  <si>
    <t xml:space="preserve"> ft5</t>
  </si>
  <si>
    <t xml:space="preserve"> ft6</t>
  </si>
  <si>
    <t xml:space="preserve"> ft7</t>
  </si>
  <si>
    <t xml:space="preserve"> ft8</t>
  </si>
  <si>
    <t xml:space="preserve"> ft9</t>
  </si>
  <si>
    <t xml:space="preserve"> ft10</t>
  </si>
  <si>
    <t xml:space="preserve"> ft11</t>
  </si>
  <si>
    <t xml:space="preserve"> ft12</t>
  </si>
  <si>
    <t xml:space="preserve"> ft13</t>
  </si>
  <si>
    <t xml:space="preserve"> ft14</t>
  </si>
  <si>
    <t xml:space="preserve"> ft15</t>
  </si>
  <si>
    <t xml:space="preserve"> ft16</t>
  </si>
  <si>
    <t xml:space="preserve"> ft17</t>
  </si>
  <si>
    <t xml:space="preserve"> ft18</t>
  </si>
  <si>
    <t xml:space="preserve"> ft24</t>
  </si>
  <si>
    <t xml:space="preserve"> ft25</t>
  </si>
  <si>
    <t xml:space="preserve"> ft19</t>
  </si>
  <si>
    <t xml:space="preserve"> ft39</t>
  </si>
  <si>
    <t xml:space="preserve"> ft20</t>
  </si>
  <si>
    <t xml:space="preserve"> ft33</t>
  </si>
  <si>
    <t xml:space="preserve"> ft21</t>
  </si>
  <si>
    <t xml:space="preserve"> ft35</t>
  </si>
  <si>
    <t xml:space="preserve"> ft22</t>
  </si>
  <si>
    <t xml:space="preserve"> ft23</t>
  </si>
  <si>
    <t xml:space="preserve"> ft34</t>
  </si>
  <si>
    <t xml:space="preserve"> ft36</t>
  </si>
  <si>
    <t xml:space="preserve"> ft37</t>
  </si>
  <si>
    <t xml:space="preserve"> ft38</t>
  </si>
  <si>
    <t xml:space="preserve"> ft40</t>
  </si>
  <si>
    <t xml:space="preserve"> ft41</t>
  </si>
  <si>
    <t xml:space="preserve"> ft42</t>
  </si>
  <si>
    <t xml:space="preserve"> ft43</t>
  </si>
  <si>
    <t xml:space="preserve"> ft44</t>
  </si>
  <si>
    <t xml:space="preserve"> ft45</t>
  </si>
  <si>
    <t xml:space="preserve"> ft46</t>
  </si>
  <si>
    <t xml:space="preserve"> ft48</t>
  </si>
  <si>
    <t xml:space="preserve"> ft47</t>
  </si>
  <si>
    <t xml:space="preserve"> ft49</t>
  </si>
  <si>
    <t xml:space="preserve"> ft51</t>
  </si>
  <si>
    <t xml:space="preserve"> ft50</t>
  </si>
  <si>
    <t xml:space="preserve"> ft52</t>
  </si>
  <si>
    <t xml:space="preserve"> ft53</t>
  </si>
  <si>
    <t xml:space="preserve"> ft54</t>
  </si>
  <si>
    <t xml:space="preserve"> ft55</t>
  </si>
  <si>
    <t xml:space="preserve"> ft26</t>
  </si>
  <si>
    <t xml:space="preserve"> ft27</t>
  </si>
  <si>
    <t xml:space="preserve"> ft28</t>
  </si>
  <si>
    <t xml:space="preserve"> ft29</t>
  </si>
  <si>
    <t xml:space="preserve"> ft30</t>
  </si>
  <si>
    <t xml:space="preserve"> ft31</t>
  </si>
  <si>
    <t xml:space="preserve"> ft32</t>
  </si>
  <si>
    <t>avg</t>
  </si>
  <si>
    <t>DSP_autocor_c.c</t>
  </si>
  <si>
    <t>DSP_blk_eswap16_c.c</t>
  </si>
  <si>
    <t>DSP_blk_eswap32_c.c</t>
  </si>
  <si>
    <t>DSP_blk_eswap64_c.c</t>
  </si>
  <si>
    <t>DSP_blk_move_c.c</t>
  </si>
  <si>
    <t>DSP_dotprod_c.c</t>
  </si>
  <si>
    <t>DSP_dotp_sqr_c.c</t>
  </si>
  <si>
    <t>DSP_fir_cplx_c.c</t>
  </si>
  <si>
    <t>DSP_firlms2_c.c</t>
  </si>
  <si>
    <t>DSP_fltoq15_c.c</t>
  </si>
  <si>
    <t>DSP_mat_mul_c.c</t>
  </si>
  <si>
    <t>DSP_mat_trans_c.c</t>
  </si>
  <si>
    <t>DSP_maxidx_c.c</t>
  </si>
  <si>
    <t>DSP_maxval_c.c</t>
  </si>
  <si>
    <t>DSP_minerror_c.c</t>
  </si>
  <si>
    <t>DSP_minval_c.c</t>
  </si>
  <si>
    <t>DSP_mul32_c.c</t>
  </si>
  <si>
    <t>DSP_neg32_c.c</t>
  </si>
  <si>
    <t>DSP_q15tofl_c.c</t>
  </si>
  <si>
    <t>DSP_vecsumsq_c.c</t>
  </si>
  <si>
    <t>DSP_w_vec_c.c</t>
  </si>
  <si>
    <t>IMG_quantize_c.c</t>
  </si>
  <si>
    <t>IMG_sad_16x16_c.c</t>
  </si>
  <si>
    <t>IMG_sad_8x8_c.c</t>
  </si>
  <si>
    <t>IMG_sobel_c.c</t>
  </si>
  <si>
    <t>IMG_wave_horz_c.c</t>
  </si>
  <si>
    <t>IMG_wave_vert_c.c</t>
  </si>
  <si>
    <t>IMG_ycbcr422p_rgb565_c.c</t>
  </si>
  <si>
    <t>IMG_yc_demux_be16_c.c</t>
  </si>
  <si>
    <t>IMG_yc_demux_le16_c.c</t>
  </si>
  <si>
    <t>prd 25</t>
  </si>
  <si>
    <t>prd 25-34-48</t>
  </si>
  <si>
    <t>prd 34-48</t>
  </si>
  <si>
    <t>prd all</t>
  </si>
  <si>
    <t>notation</t>
  </si>
  <si>
    <t>n</t>
  </si>
  <si>
    <t>n^2</t>
  </si>
  <si>
    <t>loop</t>
  </si>
  <si>
    <t>ins</t>
  </si>
  <si>
    <t>n^2 (actually n)</t>
  </si>
  <si>
    <t>n^3</t>
  </si>
  <si>
    <t>tot</t>
  </si>
  <si>
    <t>time per</t>
  </si>
  <si>
    <t>extra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</si>
</sst>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Cor1" xfId="19" builtinId="30" customBuiltin="1"/>
    <cellStyle name="20% - Cor2" xfId="23" builtinId="34" customBuiltin="1"/>
    <cellStyle name="20% - Cor3" xfId="27" builtinId="38" customBuiltin="1"/>
    <cellStyle name="20% - Cor4" xfId="31" builtinId="42" customBuiltin="1"/>
    <cellStyle name="20% - Cor5" xfId="35" builtinId="46" customBuiltin="1"/>
    <cellStyle name="20% - Cor6" xfId="39" builtinId="50" customBuiltin="1"/>
    <cellStyle name="40% - Cor1" xfId="20" builtinId="31" customBuiltin="1"/>
    <cellStyle name="40% - Cor2" xfId="24" builtinId="35" customBuiltin="1"/>
    <cellStyle name="40% - Cor3" xfId="28" builtinId="39" customBuiltin="1"/>
    <cellStyle name="40% - Cor4" xfId="32" builtinId="43" customBuiltin="1"/>
    <cellStyle name="40% - Cor5" xfId="36" builtinId="47" customBuiltin="1"/>
    <cellStyle name="40% - Cor6" xfId="40" builtinId="51" customBuiltin="1"/>
    <cellStyle name="60% - Cor1" xfId="21" builtinId="32" customBuiltin="1"/>
    <cellStyle name="60% - Cor2" xfId="25" builtinId="36" customBuiltin="1"/>
    <cellStyle name="60% - Cor3" xfId="29" builtinId="40" customBuiltin="1"/>
    <cellStyle name="60% - Cor4" xfId="33" builtinId="44" customBuiltin="1"/>
    <cellStyle name="60% - Cor5" xfId="37" builtinId="48" customBuiltin="1"/>
    <cellStyle name="60% - Cor6" xfId="41" builtinId="52" customBuiltin="1"/>
    <cellStyle name="Cabeçalho 1" xfId="2" builtinId="16" customBuiltin="1"/>
    <cellStyle name="Cabeçalho 2" xfId="3" builtinId="17" customBuiltin="1"/>
    <cellStyle name="Cabeçalho 3" xfId="4" builtinId="18" customBuiltin="1"/>
    <cellStyle name="Cabeçalho 4" xfId="5" builtinId="19" customBuiltin="1"/>
    <cellStyle name="Cálculo" xfId="11" builtinId="22" customBuiltin="1"/>
    <cellStyle name="Célula Ligada" xfId="12" builtinId="24" customBuiltin="1"/>
    <cellStyle name="Cor1" xfId="18" builtinId="29" customBuiltin="1"/>
    <cellStyle name="Cor2" xfId="22" builtinId="33" customBuiltin="1"/>
    <cellStyle name="Cor3" xfId="26" builtinId="37" customBuiltin="1"/>
    <cellStyle name="Cor4" xfId="30" builtinId="41" customBuiltin="1"/>
    <cellStyle name="Cor5" xfId="34" builtinId="45" customBuiltin="1"/>
    <cellStyle name="Cor6" xfId="38" builtinId="49" customBuiltin="1"/>
    <cellStyle name="Correto" xfId="6" builtinId="26" customBuiltin="1"/>
    <cellStyle name="Entrada" xfId="9" builtinId="20" customBuiltin="1"/>
    <cellStyle name="Incorreto" xfId="7" builtinId="27" customBuiltin="1"/>
    <cellStyle name="Neutro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otal" xfId="17" builtinId="25" customBuiltin="1"/>
    <cellStyle name="Verificar Célula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31"/>
  <sheetViews>
    <sheetView tabSelected="1" topLeftCell="AM12" workbookViewId="0">
      <selection activeCell="AV20" sqref="AV20"/>
    </sheetView>
  </sheetViews>
  <sheetFormatPr defaultRowHeight="15" x14ac:dyDescent="0.25"/>
  <cols>
    <col min="1" max="1" width="24.140625" customWidth="1"/>
  </cols>
  <sheetData>
    <row r="1" spans="1:5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95</v>
      </c>
    </row>
    <row r="2" spans="1:58" x14ac:dyDescent="0.25">
      <c r="A2" t="s">
        <v>57</v>
      </c>
      <c r="B2">
        <v>9</v>
      </c>
      <c r="C2">
        <v>4</v>
      </c>
      <c r="D2">
        <v>2</v>
      </c>
      <c r="E2">
        <v>0</v>
      </c>
      <c r="F2">
        <v>5</v>
      </c>
      <c r="G2">
        <v>2</v>
      </c>
      <c r="H2">
        <v>0</v>
      </c>
      <c r="I2">
        <v>4</v>
      </c>
      <c r="J2">
        <v>0</v>
      </c>
      <c r="K2">
        <v>0</v>
      </c>
      <c r="L2">
        <v>2</v>
      </c>
      <c r="M2">
        <v>0</v>
      </c>
      <c r="N2">
        <v>7</v>
      </c>
      <c r="O2">
        <v>0</v>
      </c>
      <c r="P2">
        <v>0</v>
      </c>
      <c r="Q2">
        <v>10</v>
      </c>
      <c r="R2">
        <v>0</v>
      </c>
      <c r="S2">
        <v>0</v>
      </c>
      <c r="T2">
        <v>25</v>
      </c>
      <c r="U2">
        <v>3.57</v>
      </c>
      <c r="V2">
        <v>0</v>
      </c>
      <c r="W2">
        <v>0</v>
      </c>
      <c r="X2">
        <v>2</v>
      </c>
      <c r="Y2">
        <v>0</v>
      </c>
      <c r="Z2">
        <v>22</v>
      </c>
      <c r="AA2">
        <v>3</v>
      </c>
      <c r="AB2">
        <v>10</v>
      </c>
      <c r="AC2">
        <v>0</v>
      </c>
      <c r="AD2">
        <v>6</v>
      </c>
      <c r="AE2">
        <v>2</v>
      </c>
      <c r="AF2">
        <v>0</v>
      </c>
      <c r="AG2">
        <v>0</v>
      </c>
      <c r="AH2">
        <v>0</v>
      </c>
      <c r="AI2">
        <v>6</v>
      </c>
      <c r="AJ2">
        <v>0</v>
      </c>
      <c r="AK2">
        <v>0</v>
      </c>
      <c r="AL2">
        <v>0</v>
      </c>
      <c r="AM2">
        <v>0</v>
      </c>
      <c r="AN2">
        <v>3</v>
      </c>
      <c r="AO2">
        <v>2</v>
      </c>
      <c r="AP2">
        <v>6</v>
      </c>
      <c r="AQ2">
        <v>3</v>
      </c>
      <c r="AR2">
        <v>0</v>
      </c>
      <c r="AS2">
        <v>60</v>
      </c>
      <c r="AT2">
        <v>25</v>
      </c>
      <c r="AU2">
        <v>0</v>
      </c>
      <c r="AV2">
        <v>5</v>
      </c>
      <c r="AW2">
        <v>0</v>
      </c>
      <c r="AX2">
        <v>0.86</v>
      </c>
      <c r="AY2">
        <v>1.67</v>
      </c>
      <c r="AZ2">
        <v>3</v>
      </c>
      <c r="BA2">
        <v>0</v>
      </c>
      <c r="BB2">
        <v>4</v>
      </c>
      <c r="BC2">
        <v>0</v>
      </c>
      <c r="BD2">
        <v>3</v>
      </c>
      <c r="BE2">
        <v>10777</v>
      </c>
      <c r="BF2">
        <f>Folha1!G2</f>
        <v>2608</v>
      </c>
    </row>
    <row r="3" spans="1:58" x14ac:dyDescent="0.25">
      <c r="A3" t="s">
        <v>58</v>
      </c>
      <c r="B3">
        <v>9</v>
      </c>
      <c r="C3">
        <v>4</v>
      </c>
      <c r="D3">
        <v>2</v>
      </c>
      <c r="E3">
        <v>0</v>
      </c>
      <c r="F3">
        <v>5</v>
      </c>
      <c r="G3">
        <v>2</v>
      </c>
      <c r="H3">
        <v>0</v>
      </c>
      <c r="I3">
        <v>3</v>
      </c>
      <c r="J3">
        <v>1</v>
      </c>
      <c r="K3">
        <v>1</v>
      </c>
      <c r="L3">
        <v>1</v>
      </c>
      <c r="M3">
        <v>0</v>
      </c>
      <c r="N3">
        <v>6</v>
      </c>
      <c r="O3">
        <v>1</v>
      </c>
      <c r="P3">
        <v>0</v>
      </c>
      <c r="Q3">
        <v>10</v>
      </c>
      <c r="R3">
        <v>0</v>
      </c>
      <c r="S3">
        <v>0</v>
      </c>
      <c r="T3">
        <v>26</v>
      </c>
      <c r="U3">
        <v>3.71</v>
      </c>
      <c r="V3">
        <v>0</v>
      </c>
      <c r="W3">
        <v>0</v>
      </c>
      <c r="X3">
        <v>2</v>
      </c>
      <c r="Y3">
        <v>0</v>
      </c>
      <c r="Z3">
        <v>23</v>
      </c>
      <c r="AA3">
        <v>4</v>
      </c>
      <c r="AB3">
        <v>3</v>
      </c>
      <c r="AC3">
        <v>0</v>
      </c>
      <c r="AD3">
        <v>4</v>
      </c>
      <c r="AE3">
        <v>2</v>
      </c>
      <c r="AF3">
        <v>0</v>
      </c>
      <c r="AG3">
        <v>0</v>
      </c>
      <c r="AH3">
        <v>0</v>
      </c>
      <c r="AI3">
        <v>3</v>
      </c>
      <c r="AJ3">
        <v>0</v>
      </c>
      <c r="AK3">
        <v>0</v>
      </c>
      <c r="AL3">
        <v>0</v>
      </c>
      <c r="AM3">
        <v>0</v>
      </c>
      <c r="AN3">
        <v>2</v>
      </c>
      <c r="AO3">
        <v>2</v>
      </c>
      <c r="AP3">
        <v>3</v>
      </c>
      <c r="AQ3">
        <v>1</v>
      </c>
      <c r="AR3">
        <v>0</v>
      </c>
      <c r="AS3">
        <v>58</v>
      </c>
      <c r="AT3">
        <v>15</v>
      </c>
      <c r="AU3">
        <v>0</v>
      </c>
      <c r="AV3">
        <v>8</v>
      </c>
      <c r="AW3">
        <v>0</v>
      </c>
      <c r="AX3">
        <v>0.56999999999999995</v>
      </c>
      <c r="AY3">
        <v>2</v>
      </c>
      <c r="AZ3">
        <v>2</v>
      </c>
      <c r="BA3">
        <v>0</v>
      </c>
      <c r="BB3">
        <v>5</v>
      </c>
      <c r="BC3">
        <v>0</v>
      </c>
      <c r="BD3">
        <v>2</v>
      </c>
      <c r="BE3">
        <v>5279</v>
      </c>
      <c r="BF3">
        <f>Folha1!G3</f>
        <v>2405</v>
      </c>
    </row>
    <row r="4" spans="1:58" x14ac:dyDescent="0.25">
      <c r="A4" t="s">
        <v>59</v>
      </c>
      <c r="B4">
        <v>9</v>
      </c>
      <c r="C4">
        <v>4</v>
      </c>
      <c r="D4">
        <v>2</v>
      </c>
      <c r="E4">
        <v>0</v>
      </c>
      <c r="F4">
        <v>5</v>
      </c>
      <c r="G4">
        <v>2</v>
      </c>
      <c r="H4">
        <v>0</v>
      </c>
      <c r="I4">
        <v>3</v>
      </c>
      <c r="J4">
        <v>1</v>
      </c>
      <c r="K4">
        <v>1</v>
      </c>
      <c r="L4">
        <v>1</v>
      </c>
      <c r="M4">
        <v>0</v>
      </c>
      <c r="N4">
        <v>6</v>
      </c>
      <c r="O4">
        <v>1</v>
      </c>
      <c r="P4">
        <v>0</v>
      </c>
      <c r="Q4">
        <v>10</v>
      </c>
      <c r="R4">
        <v>0</v>
      </c>
      <c r="S4">
        <v>0</v>
      </c>
      <c r="T4">
        <v>48</v>
      </c>
      <c r="U4">
        <v>6.86</v>
      </c>
      <c r="V4">
        <v>0</v>
      </c>
      <c r="W4">
        <v>0</v>
      </c>
      <c r="X4">
        <v>2</v>
      </c>
      <c r="Y4">
        <v>0</v>
      </c>
      <c r="Z4">
        <v>45</v>
      </c>
      <c r="AA4">
        <v>8</v>
      </c>
      <c r="AB4">
        <v>7</v>
      </c>
      <c r="AC4">
        <v>0</v>
      </c>
      <c r="AD4">
        <v>5</v>
      </c>
      <c r="AE4">
        <v>4</v>
      </c>
      <c r="AF4">
        <v>0</v>
      </c>
      <c r="AG4">
        <v>0</v>
      </c>
      <c r="AH4">
        <v>0</v>
      </c>
      <c r="AI4">
        <v>7</v>
      </c>
      <c r="AJ4">
        <v>0</v>
      </c>
      <c r="AK4">
        <v>0</v>
      </c>
      <c r="AL4">
        <v>0</v>
      </c>
      <c r="AM4">
        <v>0</v>
      </c>
      <c r="AN4">
        <v>2</v>
      </c>
      <c r="AO4">
        <v>3</v>
      </c>
      <c r="AP4">
        <v>6</v>
      </c>
      <c r="AQ4">
        <v>2</v>
      </c>
      <c r="AR4">
        <v>0</v>
      </c>
      <c r="AS4">
        <v>106</v>
      </c>
      <c r="AT4">
        <v>26</v>
      </c>
      <c r="AU4">
        <v>0</v>
      </c>
      <c r="AV4">
        <v>12</v>
      </c>
      <c r="AW4">
        <v>0</v>
      </c>
      <c r="AX4">
        <v>0.56999999999999995</v>
      </c>
      <c r="AY4">
        <v>2</v>
      </c>
      <c r="AZ4">
        <v>2</v>
      </c>
      <c r="BA4">
        <v>0</v>
      </c>
      <c r="BB4">
        <v>5</v>
      </c>
      <c r="BC4">
        <v>0</v>
      </c>
      <c r="BD4">
        <v>2</v>
      </c>
      <c r="BE4">
        <v>4849</v>
      </c>
      <c r="BF4">
        <f>Folha1!G4</f>
        <v>2405</v>
      </c>
    </row>
    <row r="5" spans="1:58" x14ac:dyDescent="0.25">
      <c r="A5" t="s">
        <v>60</v>
      </c>
      <c r="B5">
        <v>9</v>
      </c>
      <c r="C5">
        <v>4</v>
      </c>
      <c r="D5">
        <v>2</v>
      </c>
      <c r="E5">
        <v>0</v>
      </c>
      <c r="F5">
        <v>5</v>
      </c>
      <c r="G5">
        <v>2</v>
      </c>
      <c r="H5">
        <v>0</v>
      </c>
      <c r="I5">
        <v>3</v>
      </c>
      <c r="J5">
        <v>1</v>
      </c>
      <c r="K5">
        <v>1</v>
      </c>
      <c r="L5">
        <v>1</v>
      </c>
      <c r="M5">
        <v>0</v>
      </c>
      <c r="N5">
        <v>6</v>
      </c>
      <c r="O5">
        <v>1</v>
      </c>
      <c r="P5">
        <v>0</v>
      </c>
      <c r="Q5">
        <v>10</v>
      </c>
      <c r="R5">
        <v>0</v>
      </c>
      <c r="S5">
        <v>0</v>
      </c>
      <c r="T5">
        <v>90</v>
      </c>
      <c r="U5">
        <v>12.86</v>
      </c>
      <c r="V5">
        <v>0</v>
      </c>
      <c r="W5">
        <v>0</v>
      </c>
      <c r="X5">
        <v>2</v>
      </c>
      <c r="Y5">
        <v>0</v>
      </c>
      <c r="Z5">
        <v>87</v>
      </c>
      <c r="AA5">
        <v>16</v>
      </c>
      <c r="AB5">
        <v>13</v>
      </c>
      <c r="AC5">
        <v>0</v>
      </c>
      <c r="AD5">
        <v>6</v>
      </c>
      <c r="AE5">
        <v>8</v>
      </c>
      <c r="AF5">
        <v>0</v>
      </c>
      <c r="AG5">
        <v>0</v>
      </c>
      <c r="AH5">
        <v>0</v>
      </c>
      <c r="AI5">
        <v>13</v>
      </c>
      <c r="AJ5">
        <v>0</v>
      </c>
      <c r="AK5">
        <v>0</v>
      </c>
      <c r="AL5">
        <v>0</v>
      </c>
      <c r="AM5">
        <v>0</v>
      </c>
      <c r="AN5">
        <v>2</v>
      </c>
      <c r="AO5">
        <v>4</v>
      </c>
      <c r="AP5">
        <v>9</v>
      </c>
      <c r="AQ5">
        <v>5</v>
      </c>
      <c r="AR5">
        <v>0</v>
      </c>
      <c r="AS5">
        <v>198</v>
      </c>
      <c r="AT5">
        <v>45</v>
      </c>
      <c r="AU5">
        <v>0</v>
      </c>
      <c r="AV5">
        <v>20</v>
      </c>
      <c r="AW5">
        <v>0</v>
      </c>
      <c r="AX5">
        <v>0.56999999999999995</v>
      </c>
      <c r="AY5">
        <v>2</v>
      </c>
      <c r="AZ5">
        <v>2</v>
      </c>
      <c r="BA5">
        <v>0</v>
      </c>
      <c r="BB5">
        <v>5</v>
      </c>
      <c r="BC5">
        <v>0</v>
      </c>
      <c r="BD5">
        <v>2</v>
      </c>
      <c r="BE5">
        <v>4734</v>
      </c>
      <c r="BF5">
        <f>Folha1!G5</f>
        <v>2405</v>
      </c>
    </row>
    <row r="6" spans="1:58" x14ac:dyDescent="0.25">
      <c r="A6" t="s">
        <v>61</v>
      </c>
      <c r="B6">
        <v>10</v>
      </c>
      <c r="C6">
        <v>4</v>
      </c>
      <c r="D6">
        <v>3</v>
      </c>
      <c r="E6">
        <v>0</v>
      </c>
      <c r="F6">
        <v>5</v>
      </c>
      <c r="G6">
        <v>3</v>
      </c>
      <c r="H6">
        <v>0</v>
      </c>
      <c r="I6">
        <v>4</v>
      </c>
      <c r="J6">
        <v>1</v>
      </c>
      <c r="K6">
        <v>0</v>
      </c>
      <c r="L6">
        <v>2</v>
      </c>
      <c r="M6">
        <v>0</v>
      </c>
      <c r="N6">
        <v>8</v>
      </c>
      <c r="O6">
        <v>0</v>
      </c>
      <c r="P6">
        <v>0</v>
      </c>
      <c r="Q6">
        <v>12</v>
      </c>
      <c r="R6">
        <v>2</v>
      </c>
      <c r="S6">
        <v>0</v>
      </c>
      <c r="T6">
        <v>23</v>
      </c>
      <c r="U6">
        <v>2.88</v>
      </c>
      <c r="V6">
        <v>0</v>
      </c>
      <c r="W6">
        <v>0</v>
      </c>
      <c r="X6">
        <v>3</v>
      </c>
      <c r="Y6">
        <v>0</v>
      </c>
      <c r="Z6">
        <v>19</v>
      </c>
      <c r="AA6">
        <v>4</v>
      </c>
      <c r="AB6">
        <v>5</v>
      </c>
      <c r="AC6">
        <v>0</v>
      </c>
      <c r="AD6">
        <v>2</v>
      </c>
      <c r="AE6">
        <v>2</v>
      </c>
      <c r="AF6">
        <v>0</v>
      </c>
      <c r="AG6">
        <v>0</v>
      </c>
      <c r="AH6">
        <v>0</v>
      </c>
      <c r="AI6">
        <v>5</v>
      </c>
      <c r="AJ6">
        <v>0</v>
      </c>
      <c r="AK6">
        <v>0</v>
      </c>
      <c r="AL6">
        <v>0</v>
      </c>
      <c r="AM6">
        <v>0</v>
      </c>
      <c r="AN6">
        <v>3</v>
      </c>
      <c r="AO6">
        <v>1</v>
      </c>
      <c r="AP6">
        <v>6</v>
      </c>
      <c r="AQ6">
        <v>2</v>
      </c>
      <c r="AR6">
        <v>0</v>
      </c>
      <c r="AS6">
        <v>50</v>
      </c>
      <c r="AT6">
        <v>9</v>
      </c>
      <c r="AU6">
        <v>0</v>
      </c>
      <c r="AV6">
        <v>4</v>
      </c>
      <c r="AW6">
        <v>0</v>
      </c>
      <c r="AX6">
        <v>0.62</v>
      </c>
      <c r="AY6">
        <v>1.8</v>
      </c>
      <c r="AZ6">
        <v>3</v>
      </c>
      <c r="BA6">
        <v>0</v>
      </c>
      <c r="BB6">
        <v>5</v>
      </c>
      <c r="BC6">
        <v>0</v>
      </c>
      <c r="BD6">
        <v>3</v>
      </c>
      <c r="BE6">
        <v>1101</v>
      </c>
      <c r="BF6">
        <f>Folha1!G6</f>
        <v>65</v>
      </c>
    </row>
    <row r="7" spans="1:58" x14ac:dyDescent="0.25">
      <c r="A7" t="s">
        <v>62</v>
      </c>
      <c r="B7">
        <v>6</v>
      </c>
      <c r="C7">
        <v>2</v>
      </c>
      <c r="D7">
        <v>1</v>
      </c>
      <c r="E7">
        <v>0</v>
      </c>
      <c r="F7">
        <v>3</v>
      </c>
      <c r="G7">
        <v>1</v>
      </c>
      <c r="H7">
        <v>0</v>
      </c>
      <c r="I7">
        <v>2</v>
      </c>
      <c r="J7">
        <v>0</v>
      </c>
      <c r="K7">
        <v>0</v>
      </c>
      <c r="L7">
        <v>1</v>
      </c>
      <c r="M7">
        <v>0</v>
      </c>
      <c r="N7">
        <v>4</v>
      </c>
      <c r="O7">
        <v>0</v>
      </c>
      <c r="P7">
        <v>0</v>
      </c>
      <c r="Q7">
        <v>6</v>
      </c>
      <c r="R7">
        <v>0</v>
      </c>
      <c r="S7">
        <v>0</v>
      </c>
      <c r="T7">
        <v>15</v>
      </c>
      <c r="U7">
        <v>3.75</v>
      </c>
      <c r="V7">
        <v>0</v>
      </c>
      <c r="W7">
        <v>0</v>
      </c>
      <c r="X7">
        <v>1</v>
      </c>
      <c r="Y7">
        <v>0</v>
      </c>
      <c r="Z7">
        <v>13</v>
      </c>
      <c r="AA7">
        <v>2</v>
      </c>
      <c r="AB7">
        <v>4</v>
      </c>
      <c r="AC7">
        <v>0</v>
      </c>
      <c r="AD7">
        <v>3</v>
      </c>
      <c r="AE7">
        <v>2</v>
      </c>
      <c r="AF7">
        <v>0</v>
      </c>
      <c r="AG7">
        <v>0</v>
      </c>
      <c r="AH7">
        <v>0</v>
      </c>
      <c r="AI7">
        <v>2</v>
      </c>
      <c r="AJ7">
        <v>0</v>
      </c>
      <c r="AK7">
        <v>0</v>
      </c>
      <c r="AL7">
        <v>0</v>
      </c>
      <c r="AM7">
        <v>0</v>
      </c>
      <c r="AN7">
        <v>2</v>
      </c>
      <c r="AO7">
        <v>1</v>
      </c>
      <c r="AP7">
        <v>3</v>
      </c>
      <c r="AQ7">
        <v>1</v>
      </c>
      <c r="AR7">
        <v>0</v>
      </c>
      <c r="AS7">
        <v>35</v>
      </c>
      <c r="AT7">
        <v>14</v>
      </c>
      <c r="AU7">
        <v>0</v>
      </c>
      <c r="AV7">
        <v>4</v>
      </c>
      <c r="AW7">
        <v>0</v>
      </c>
      <c r="AX7">
        <v>0.5</v>
      </c>
      <c r="AY7">
        <v>2</v>
      </c>
      <c r="AZ7">
        <v>1</v>
      </c>
      <c r="BA7">
        <v>0</v>
      </c>
      <c r="BB7">
        <v>3</v>
      </c>
      <c r="BC7">
        <v>0</v>
      </c>
      <c r="BD7">
        <v>1</v>
      </c>
      <c r="BE7">
        <v>805</v>
      </c>
      <c r="BF7">
        <f>Folha1!G7</f>
        <v>121</v>
      </c>
    </row>
    <row r="8" spans="1:58" x14ac:dyDescent="0.25">
      <c r="A8" t="s">
        <v>63</v>
      </c>
      <c r="B8">
        <v>6</v>
      </c>
      <c r="C8">
        <v>2</v>
      </c>
      <c r="D8">
        <v>1</v>
      </c>
      <c r="E8">
        <v>0</v>
      </c>
      <c r="F8">
        <v>3</v>
      </c>
      <c r="G8">
        <v>1</v>
      </c>
      <c r="H8">
        <v>0</v>
      </c>
      <c r="I8">
        <v>2</v>
      </c>
      <c r="J8">
        <v>0</v>
      </c>
      <c r="K8">
        <v>0</v>
      </c>
      <c r="L8">
        <v>1</v>
      </c>
      <c r="M8">
        <v>0</v>
      </c>
      <c r="N8">
        <v>3</v>
      </c>
      <c r="O8">
        <v>1</v>
      </c>
      <c r="P8">
        <v>0</v>
      </c>
      <c r="Q8">
        <v>6</v>
      </c>
      <c r="R8">
        <v>0</v>
      </c>
      <c r="S8">
        <v>0</v>
      </c>
      <c r="T8">
        <v>24</v>
      </c>
      <c r="U8">
        <v>6</v>
      </c>
      <c r="V8">
        <v>0</v>
      </c>
      <c r="W8">
        <v>0</v>
      </c>
      <c r="X8">
        <v>1</v>
      </c>
      <c r="Y8">
        <v>0</v>
      </c>
      <c r="Z8">
        <v>22</v>
      </c>
      <c r="AA8">
        <v>2</v>
      </c>
      <c r="AB8">
        <v>6</v>
      </c>
      <c r="AC8">
        <v>0</v>
      </c>
      <c r="AD8">
        <v>4</v>
      </c>
      <c r="AE8">
        <v>4</v>
      </c>
      <c r="AF8">
        <v>0</v>
      </c>
      <c r="AG8">
        <v>0</v>
      </c>
      <c r="AH8">
        <v>0</v>
      </c>
      <c r="AI8">
        <v>2</v>
      </c>
      <c r="AJ8">
        <v>0</v>
      </c>
      <c r="AK8">
        <v>0</v>
      </c>
      <c r="AL8">
        <v>0</v>
      </c>
      <c r="AM8">
        <v>0</v>
      </c>
      <c r="AN8">
        <v>1</v>
      </c>
      <c r="AO8">
        <v>1</v>
      </c>
      <c r="AP8">
        <v>2</v>
      </c>
      <c r="AQ8">
        <v>1</v>
      </c>
      <c r="AR8">
        <v>0</v>
      </c>
      <c r="AS8">
        <v>56</v>
      </c>
      <c r="AT8">
        <v>18</v>
      </c>
      <c r="AU8">
        <v>0</v>
      </c>
      <c r="AV8">
        <v>5</v>
      </c>
      <c r="AW8">
        <v>0</v>
      </c>
      <c r="AX8">
        <v>0.75</v>
      </c>
      <c r="AY8">
        <v>2</v>
      </c>
      <c r="AZ8">
        <v>1</v>
      </c>
      <c r="BA8">
        <v>0</v>
      </c>
      <c r="BB8">
        <v>3</v>
      </c>
      <c r="BC8">
        <v>0</v>
      </c>
      <c r="BD8">
        <v>1</v>
      </c>
      <c r="BE8">
        <v>2607</v>
      </c>
      <c r="BF8">
        <f>Folha1!G8</f>
        <v>600</v>
      </c>
    </row>
    <row r="9" spans="1:58" x14ac:dyDescent="0.25">
      <c r="A9" t="s">
        <v>64</v>
      </c>
      <c r="B9">
        <v>9</v>
      </c>
      <c r="C9">
        <v>4</v>
      </c>
      <c r="D9">
        <v>2</v>
      </c>
      <c r="E9">
        <v>0</v>
      </c>
      <c r="F9">
        <v>5</v>
      </c>
      <c r="G9">
        <v>2</v>
      </c>
      <c r="H9">
        <v>0</v>
      </c>
      <c r="I9">
        <v>4</v>
      </c>
      <c r="J9">
        <v>0</v>
      </c>
      <c r="K9">
        <v>0</v>
      </c>
      <c r="L9">
        <v>2</v>
      </c>
      <c r="M9">
        <v>0</v>
      </c>
      <c r="N9">
        <v>5</v>
      </c>
      <c r="O9">
        <v>2</v>
      </c>
      <c r="P9">
        <v>0</v>
      </c>
      <c r="Q9">
        <v>10</v>
      </c>
      <c r="R9">
        <v>0</v>
      </c>
      <c r="S9">
        <v>0</v>
      </c>
      <c r="T9">
        <v>90</v>
      </c>
      <c r="U9">
        <v>12.86</v>
      </c>
      <c r="V9">
        <v>0</v>
      </c>
      <c r="W9">
        <v>0</v>
      </c>
      <c r="X9">
        <v>2</v>
      </c>
      <c r="Y9">
        <v>0</v>
      </c>
      <c r="Z9">
        <v>87</v>
      </c>
      <c r="AA9">
        <v>6</v>
      </c>
      <c r="AB9">
        <v>25</v>
      </c>
      <c r="AC9">
        <v>0</v>
      </c>
      <c r="AD9">
        <v>16</v>
      </c>
      <c r="AE9">
        <v>4</v>
      </c>
      <c r="AF9">
        <v>0</v>
      </c>
      <c r="AG9">
        <v>0</v>
      </c>
      <c r="AH9">
        <v>0</v>
      </c>
      <c r="AI9">
        <v>15</v>
      </c>
      <c r="AJ9">
        <v>0</v>
      </c>
      <c r="AK9">
        <v>0</v>
      </c>
      <c r="AL9">
        <v>0</v>
      </c>
      <c r="AM9">
        <v>0</v>
      </c>
      <c r="AN9">
        <v>7</v>
      </c>
      <c r="AO9">
        <v>3</v>
      </c>
      <c r="AP9">
        <v>9</v>
      </c>
      <c r="AQ9">
        <v>8</v>
      </c>
      <c r="AR9">
        <v>0</v>
      </c>
      <c r="AS9">
        <v>198</v>
      </c>
      <c r="AT9">
        <v>56</v>
      </c>
      <c r="AU9">
        <v>0</v>
      </c>
      <c r="AV9">
        <v>9</v>
      </c>
      <c r="AW9">
        <v>0</v>
      </c>
      <c r="AX9">
        <v>1.1399999999999999</v>
      </c>
      <c r="AY9">
        <v>1.62</v>
      </c>
      <c r="AZ9">
        <v>3</v>
      </c>
      <c r="BA9">
        <v>0</v>
      </c>
      <c r="BB9">
        <v>4</v>
      </c>
      <c r="BC9">
        <v>0</v>
      </c>
      <c r="BD9">
        <v>3</v>
      </c>
      <c r="BE9">
        <v>10543</v>
      </c>
      <c r="BF9">
        <f>Folha1!G9</f>
        <v>3740</v>
      </c>
    </row>
    <row r="10" spans="1:58" x14ac:dyDescent="0.25">
      <c r="A10" t="s">
        <v>65</v>
      </c>
      <c r="B10">
        <v>6</v>
      </c>
      <c r="C10">
        <v>2</v>
      </c>
      <c r="D10">
        <v>1</v>
      </c>
      <c r="E10">
        <v>0</v>
      </c>
      <c r="F10">
        <v>3</v>
      </c>
      <c r="G10">
        <v>1</v>
      </c>
      <c r="H10">
        <v>0</v>
      </c>
      <c r="I10">
        <v>2</v>
      </c>
      <c r="J10">
        <v>0</v>
      </c>
      <c r="K10">
        <v>0</v>
      </c>
      <c r="L10">
        <v>1</v>
      </c>
      <c r="M10">
        <v>0</v>
      </c>
      <c r="N10">
        <v>3</v>
      </c>
      <c r="O10">
        <v>1</v>
      </c>
      <c r="P10">
        <v>0</v>
      </c>
      <c r="Q10">
        <v>6</v>
      </c>
      <c r="R10">
        <v>0</v>
      </c>
      <c r="S10">
        <v>0</v>
      </c>
      <c r="T10">
        <v>34</v>
      </c>
      <c r="U10">
        <v>8.5</v>
      </c>
      <c r="V10">
        <v>0</v>
      </c>
      <c r="W10">
        <v>0</v>
      </c>
      <c r="X10">
        <v>1</v>
      </c>
      <c r="Y10">
        <v>0</v>
      </c>
      <c r="Z10">
        <v>32</v>
      </c>
      <c r="AA10">
        <v>3</v>
      </c>
      <c r="AB10">
        <v>9</v>
      </c>
      <c r="AC10">
        <v>0</v>
      </c>
      <c r="AD10">
        <v>9</v>
      </c>
      <c r="AE10">
        <v>3</v>
      </c>
      <c r="AF10">
        <v>0</v>
      </c>
      <c r="AG10">
        <v>0</v>
      </c>
      <c r="AH10">
        <v>0</v>
      </c>
      <c r="AI10">
        <v>5</v>
      </c>
      <c r="AJ10">
        <v>0</v>
      </c>
      <c r="AK10">
        <v>0</v>
      </c>
      <c r="AL10">
        <v>0</v>
      </c>
      <c r="AM10">
        <v>0</v>
      </c>
      <c r="AN10">
        <v>2</v>
      </c>
      <c r="AO10">
        <v>2</v>
      </c>
      <c r="AP10">
        <v>3</v>
      </c>
      <c r="AQ10">
        <v>4</v>
      </c>
      <c r="AR10">
        <v>0</v>
      </c>
      <c r="AS10">
        <v>76</v>
      </c>
      <c r="AT10">
        <v>28</v>
      </c>
      <c r="AU10">
        <v>0</v>
      </c>
      <c r="AV10">
        <v>5</v>
      </c>
      <c r="AW10">
        <v>0</v>
      </c>
      <c r="AX10">
        <v>0.75</v>
      </c>
      <c r="AY10">
        <v>2</v>
      </c>
      <c r="AZ10">
        <v>1</v>
      </c>
      <c r="BA10">
        <v>0</v>
      </c>
      <c r="BB10">
        <v>3</v>
      </c>
      <c r="BC10">
        <v>0</v>
      </c>
      <c r="BD10">
        <v>1</v>
      </c>
      <c r="BE10">
        <v>1299</v>
      </c>
      <c r="BF10">
        <f>Folha1!G10</f>
        <v>193</v>
      </c>
    </row>
    <row r="11" spans="1:58" x14ac:dyDescent="0.25">
      <c r="A11" t="s">
        <v>66</v>
      </c>
      <c r="B11">
        <v>10</v>
      </c>
      <c r="C11">
        <v>4</v>
      </c>
      <c r="D11">
        <v>3</v>
      </c>
      <c r="E11">
        <v>0</v>
      </c>
      <c r="F11">
        <v>5</v>
      </c>
      <c r="G11">
        <v>3</v>
      </c>
      <c r="H11">
        <v>0</v>
      </c>
      <c r="I11">
        <v>3</v>
      </c>
      <c r="J11">
        <v>1</v>
      </c>
      <c r="K11">
        <v>1</v>
      </c>
      <c r="L11">
        <v>2</v>
      </c>
      <c r="M11">
        <v>0</v>
      </c>
      <c r="N11">
        <v>8</v>
      </c>
      <c r="O11">
        <v>0</v>
      </c>
      <c r="P11">
        <v>0</v>
      </c>
      <c r="Q11">
        <v>12</v>
      </c>
      <c r="R11">
        <v>2</v>
      </c>
      <c r="S11">
        <v>0</v>
      </c>
      <c r="T11">
        <v>16</v>
      </c>
      <c r="U11">
        <v>2</v>
      </c>
      <c r="V11">
        <v>0</v>
      </c>
      <c r="W11">
        <v>0</v>
      </c>
      <c r="X11">
        <v>3</v>
      </c>
      <c r="Y11">
        <v>0</v>
      </c>
      <c r="Z11">
        <v>12</v>
      </c>
      <c r="AA11">
        <v>2</v>
      </c>
      <c r="AB11">
        <v>3</v>
      </c>
      <c r="AC11">
        <v>1</v>
      </c>
      <c r="AD11">
        <v>3</v>
      </c>
      <c r="AE11">
        <v>1</v>
      </c>
      <c r="AF11">
        <v>0</v>
      </c>
      <c r="AG11">
        <v>0</v>
      </c>
      <c r="AH11">
        <v>0</v>
      </c>
      <c r="AI11">
        <v>3</v>
      </c>
      <c r="AJ11">
        <v>0</v>
      </c>
      <c r="AK11">
        <v>0</v>
      </c>
      <c r="AL11">
        <v>0</v>
      </c>
      <c r="AM11">
        <v>0</v>
      </c>
      <c r="AN11">
        <v>1</v>
      </c>
      <c r="AO11">
        <v>1</v>
      </c>
      <c r="AP11">
        <v>6</v>
      </c>
      <c r="AQ11">
        <v>2</v>
      </c>
      <c r="AR11">
        <v>0</v>
      </c>
      <c r="AS11">
        <v>33</v>
      </c>
      <c r="AT11">
        <v>13</v>
      </c>
      <c r="AU11">
        <v>0</v>
      </c>
      <c r="AV11">
        <v>4</v>
      </c>
      <c r="AW11">
        <v>0</v>
      </c>
      <c r="AX11">
        <v>0.5</v>
      </c>
      <c r="AY11">
        <v>2</v>
      </c>
      <c r="AZ11">
        <v>3</v>
      </c>
      <c r="BA11">
        <v>0</v>
      </c>
      <c r="BB11">
        <v>5</v>
      </c>
      <c r="BC11">
        <v>0</v>
      </c>
      <c r="BD11">
        <v>3</v>
      </c>
      <c r="BE11">
        <v>6972</v>
      </c>
      <c r="BF11">
        <f>Folha1!G11</f>
        <v>200</v>
      </c>
    </row>
    <row r="12" spans="1:58" x14ac:dyDescent="0.25">
      <c r="A12" t="s">
        <v>67</v>
      </c>
      <c r="B12">
        <v>12</v>
      </c>
      <c r="C12">
        <v>6</v>
      </c>
      <c r="D12">
        <v>3</v>
      </c>
      <c r="E12">
        <v>0</v>
      </c>
      <c r="F12">
        <v>7</v>
      </c>
      <c r="G12">
        <v>3</v>
      </c>
      <c r="H12">
        <v>0</v>
      </c>
      <c r="I12">
        <v>6</v>
      </c>
      <c r="J12">
        <v>0</v>
      </c>
      <c r="K12">
        <v>0</v>
      </c>
      <c r="L12">
        <v>3</v>
      </c>
      <c r="M12">
        <v>0</v>
      </c>
      <c r="N12">
        <v>9</v>
      </c>
      <c r="O12">
        <v>1</v>
      </c>
      <c r="P12">
        <v>0</v>
      </c>
      <c r="Q12">
        <v>14</v>
      </c>
      <c r="R12">
        <v>0</v>
      </c>
      <c r="S12">
        <v>0</v>
      </c>
      <c r="T12">
        <v>31</v>
      </c>
      <c r="U12">
        <v>3.1</v>
      </c>
      <c r="V12">
        <v>0</v>
      </c>
      <c r="W12">
        <v>0</v>
      </c>
      <c r="X12">
        <v>3</v>
      </c>
      <c r="Y12">
        <v>0</v>
      </c>
      <c r="Z12">
        <v>27</v>
      </c>
      <c r="AA12">
        <v>3</v>
      </c>
      <c r="AB12">
        <v>15</v>
      </c>
      <c r="AC12">
        <v>0</v>
      </c>
      <c r="AD12">
        <v>6</v>
      </c>
      <c r="AE12">
        <v>2</v>
      </c>
      <c r="AF12">
        <v>0</v>
      </c>
      <c r="AG12">
        <v>0</v>
      </c>
      <c r="AH12">
        <v>0</v>
      </c>
      <c r="AI12">
        <v>6</v>
      </c>
      <c r="AJ12">
        <v>0</v>
      </c>
      <c r="AK12">
        <v>0</v>
      </c>
      <c r="AL12">
        <v>0</v>
      </c>
      <c r="AM12">
        <v>0</v>
      </c>
      <c r="AN12">
        <v>7</v>
      </c>
      <c r="AO12">
        <v>3</v>
      </c>
      <c r="AP12">
        <v>10</v>
      </c>
      <c r="AQ12">
        <v>3</v>
      </c>
      <c r="AR12">
        <v>0</v>
      </c>
      <c r="AS12">
        <v>76</v>
      </c>
      <c r="AT12">
        <v>33</v>
      </c>
      <c r="AU12">
        <v>0</v>
      </c>
      <c r="AV12">
        <v>6</v>
      </c>
      <c r="AW12">
        <v>0</v>
      </c>
      <c r="AX12">
        <v>0.9</v>
      </c>
      <c r="AY12">
        <v>1.67</v>
      </c>
      <c r="AZ12">
        <v>5</v>
      </c>
      <c r="BA12">
        <v>0</v>
      </c>
      <c r="BB12">
        <v>5</v>
      </c>
      <c r="BC12">
        <v>0</v>
      </c>
      <c r="BD12">
        <v>5</v>
      </c>
      <c r="BE12">
        <v>55655</v>
      </c>
      <c r="BF12">
        <f>Folha1!G12</f>
        <v>22248</v>
      </c>
    </row>
    <row r="13" spans="1:58" x14ac:dyDescent="0.25">
      <c r="A13" t="s">
        <v>68</v>
      </c>
      <c r="B13">
        <v>9</v>
      </c>
      <c r="C13">
        <v>4</v>
      </c>
      <c r="D13">
        <v>2</v>
      </c>
      <c r="E13">
        <v>0</v>
      </c>
      <c r="F13">
        <v>5</v>
      </c>
      <c r="G13">
        <v>2</v>
      </c>
      <c r="H13">
        <v>0</v>
      </c>
      <c r="I13">
        <v>4</v>
      </c>
      <c r="J13">
        <v>0</v>
      </c>
      <c r="K13">
        <v>0</v>
      </c>
      <c r="L13">
        <v>2</v>
      </c>
      <c r="M13">
        <v>0</v>
      </c>
      <c r="N13">
        <v>6</v>
      </c>
      <c r="O13">
        <v>1</v>
      </c>
      <c r="P13">
        <v>0</v>
      </c>
      <c r="Q13">
        <v>10</v>
      </c>
      <c r="R13">
        <v>0</v>
      </c>
      <c r="S13">
        <v>0</v>
      </c>
      <c r="T13">
        <v>21</v>
      </c>
      <c r="U13">
        <v>3</v>
      </c>
      <c r="V13">
        <v>0</v>
      </c>
      <c r="W13">
        <v>0</v>
      </c>
      <c r="X13">
        <v>2</v>
      </c>
      <c r="Y13">
        <v>0</v>
      </c>
      <c r="Z13">
        <v>18</v>
      </c>
      <c r="AA13">
        <v>2</v>
      </c>
      <c r="AB13">
        <v>8</v>
      </c>
      <c r="AC13">
        <v>0</v>
      </c>
      <c r="AD13">
        <v>4</v>
      </c>
      <c r="AE13">
        <v>1</v>
      </c>
      <c r="AF13">
        <v>0</v>
      </c>
      <c r="AG13">
        <v>0</v>
      </c>
      <c r="AH13">
        <v>0</v>
      </c>
      <c r="AI13">
        <v>4</v>
      </c>
      <c r="AJ13">
        <v>0</v>
      </c>
      <c r="AK13">
        <v>0</v>
      </c>
      <c r="AL13">
        <v>0</v>
      </c>
      <c r="AM13">
        <v>0</v>
      </c>
      <c r="AN13">
        <v>3</v>
      </c>
      <c r="AO13">
        <v>2</v>
      </c>
      <c r="AP13">
        <v>5</v>
      </c>
      <c r="AQ13">
        <v>2</v>
      </c>
      <c r="AR13">
        <v>0</v>
      </c>
      <c r="AS13">
        <v>48</v>
      </c>
      <c r="AT13">
        <v>19</v>
      </c>
      <c r="AU13">
        <v>0</v>
      </c>
      <c r="AV13">
        <v>4</v>
      </c>
      <c r="AW13">
        <v>0</v>
      </c>
      <c r="AX13">
        <v>0.71</v>
      </c>
      <c r="AY13">
        <v>1.8</v>
      </c>
      <c r="AZ13">
        <v>3</v>
      </c>
      <c r="BA13">
        <v>0</v>
      </c>
      <c r="BB13">
        <v>4</v>
      </c>
      <c r="BC13">
        <v>0</v>
      </c>
      <c r="BD13">
        <v>3</v>
      </c>
      <c r="BE13">
        <v>18005</v>
      </c>
      <c r="BF13">
        <f>Folha1!G13</f>
        <v>5120</v>
      </c>
    </row>
    <row r="14" spans="1:58" x14ac:dyDescent="0.25">
      <c r="A14" t="s">
        <v>69</v>
      </c>
      <c r="B14">
        <v>8</v>
      </c>
      <c r="C14">
        <v>3</v>
      </c>
      <c r="D14">
        <v>2</v>
      </c>
      <c r="E14">
        <v>0</v>
      </c>
      <c r="F14">
        <v>4</v>
      </c>
      <c r="G14">
        <v>2</v>
      </c>
      <c r="H14">
        <v>0</v>
      </c>
      <c r="I14">
        <v>2</v>
      </c>
      <c r="J14">
        <v>1</v>
      </c>
      <c r="K14">
        <v>1</v>
      </c>
      <c r="L14">
        <v>1</v>
      </c>
      <c r="M14">
        <v>0</v>
      </c>
      <c r="N14">
        <v>6</v>
      </c>
      <c r="O14">
        <v>0</v>
      </c>
      <c r="P14">
        <v>0</v>
      </c>
      <c r="Q14">
        <v>9</v>
      </c>
      <c r="R14">
        <v>1</v>
      </c>
      <c r="S14">
        <v>0</v>
      </c>
      <c r="T14">
        <v>12</v>
      </c>
      <c r="U14">
        <v>2</v>
      </c>
      <c r="V14">
        <v>0</v>
      </c>
      <c r="W14">
        <v>0</v>
      </c>
      <c r="X14">
        <v>2</v>
      </c>
      <c r="Y14">
        <v>0</v>
      </c>
      <c r="Z14">
        <v>9</v>
      </c>
      <c r="AA14">
        <v>1</v>
      </c>
      <c r="AB14">
        <v>2</v>
      </c>
      <c r="AC14">
        <v>0</v>
      </c>
      <c r="AD14">
        <v>1</v>
      </c>
      <c r="AE14">
        <v>1</v>
      </c>
      <c r="AF14">
        <v>0</v>
      </c>
      <c r="AG14">
        <v>0</v>
      </c>
      <c r="AH14">
        <v>0</v>
      </c>
      <c r="AI14">
        <v>2</v>
      </c>
      <c r="AJ14">
        <v>0</v>
      </c>
      <c r="AK14">
        <v>0</v>
      </c>
      <c r="AL14">
        <v>0</v>
      </c>
      <c r="AM14">
        <v>0</v>
      </c>
      <c r="AN14">
        <v>2</v>
      </c>
      <c r="AO14">
        <v>1</v>
      </c>
      <c r="AP14">
        <v>3</v>
      </c>
      <c r="AQ14">
        <v>1</v>
      </c>
      <c r="AR14">
        <v>0</v>
      </c>
      <c r="AS14">
        <v>31</v>
      </c>
      <c r="AT14">
        <v>9</v>
      </c>
      <c r="AU14">
        <v>0</v>
      </c>
      <c r="AV14">
        <v>2</v>
      </c>
      <c r="AW14">
        <v>0</v>
      </c>
      <c r="AX14">
        <v>0.83</v>
      </c>
      <c r="AY14">
        <v>2</v>
      </c>
      <c r="AZ14">
        <v>2</v>
      </c>
      <c r="BA14">
        <v>0</v>
      </c>
      <c r="BB14">
        <v>4</v>
      </c>
      <c r="BC14">
        <v>0</v>
      </c>
      <c r="BD14">
        <v>2</v>
      </c>
      <c r="BE14">
        <v>1490</v>
      </c>
      <c r="BF14">
        <f>Folha1!G14</f>
        <v>195</v>
      </c>
    </row>
    <row r="15" spans="1:58" x14ac:dyDescent="0.25">
      <c r="A15" t="s">
        <v>70</v>
      </c>
      <c r="B15">
        <v>8</v>
      </c>
      <c r="C15">
        <v>3</v>
      </c>
      <c r="D15">
        <v>2</v>
      </c>
      <c r="E15">
        <v>0</v>
      </c>
      <c r="F15">
        <v>4</v>
      </c>
      <c r="G15">
        <v>2</v>
      </c>
      <c r="H15">
        <v>0</v>
      </c>
      <c r="I15">
        <v>2</v>
      </c>
      <c r="J15">
        <v>1</v>
      </c>
      <c r="K15">
        <v>1</v>
      </c>
      <c r="L15">
        <v>1</v>
      </c>
      <c r="M15">
        <v>0</v>
      </c>
      <c r="N15">
        <v>6</v>
      </c>
      <c r="O15">
        <v>0</v>
      </c>
      <c r="P15">
        <v>0</v>
      </c>
      <c r="Q15">
        <v>9</v>
      </c>
      <c r="R15">
        <v>1</v>
      </c>
      <c r="S15">
        <v>0</v>
      </c>
      <c r="T15">
        <v>12</v>
      </c>
      <c r="U15">
        <v>2</v>
      </c>
      <c r="V15">
        <v>0</v>
      </c>
      <c r="W15">
        <v>0</v>
      </c>
      <c r="X15">
        <v>2</v>
      </c>
      <c r="Y15">
        <v>0</v>
      </c>
      <c r="Z15">
        <v>9</v>
      </c>
      <c r="AA15">
        <v>1</v>
      </c>
      <c r="AB15">
        <v>2</v>
      </c>
      <c r="AC15">
        <v>0</v>
      </c>
      <c r="AD15">
        <v>1</v>
      </c>
      <c r="AE15">
        <v>1</v>
      </c>
      <c r="AF15">
        <v>0</v>
      </c>
      <c r="AG15">
        <v>0</v>
      </c>
      <c r="AH15">
        <v>0</v>
      </c>
      <c r="AI15">
        <v>2</v>
      </c>
      <c r="AJ15">
        <v>0</v>
      </c>
      <c r="AK15">
        <v>0</v>
      </c>
      <c r="AL15">
        <v>0</v>
      </c>
      <c r="AM15">
        <v>0</v>
      </c>
      <c r="AN15">
        <v>1</v>
      </c>
      <c r="AO15">
        <v>1</v>
      </c>
      <c r="AP15">
        <v>2</v>
      </c>
      <c r="AQ15">
        <v>1</v>
      </c>
      <c r="AR15">
        <v>0</v>
      </c>
      <c r="AS15">
        <v>28</v>
      </c>
      <c r="AT15">
        <v>8</v>
      </c>
      <c r="AU15">
        <v>0</v>
      </c>
      <c r="AV15">
        <v>2</v>
      </c>
      <c r="AW15">
        <v>0</v>
      </c>
      <c r="AX15">
        <v>0.5</v>
      </c>
      <c r="AY15">
        <v>2</v>
      </c>
      <c r="AZ15">
        <v>2</v>
      </c>
      <c r="BA15">
        <v>0</v>
      </c>
      <c r="BB15">
        <v>4</v>
      </c>
      <c r="BC15">
        <v>0</v>
      </c>
      <c r="BD15">
        <v>2</v>
      </c>
      <c r="BE15">
        <v>1026</v>
      </c>
      <c r="BF15">
        <f>Folha1!G15</f>
        <v>129</v>
      </c>
    </row>
    <row r="16" spans="1:58" x14ac:dyDescent="0.25">
      <c r="A16" t="s">
        <v>71</v>
      </c>
      <c r="B16">
        <v>11</v>
      </c>
      <c r="C16">
        <v>5</v>
      </c>
      <c r="D16">
        <v>3</v>
      </c>
      <c r="E16">
        <v>0</v>
      </c>
      <c r="F16">
        <v>6</v>
      </c>
      <c r="G16">
        <v>3</v>
      </c>
      <c r="H16">
        <v>0</v>
      </c>
      <c r="I16">
        <v>4</v>
      </c>
      <c r="J16">
        <v>1</v>
      </c>
      <c r="K16">
        <v>1</v>
      </c>
      <c r="L16">
        <v>2</v>
      </c>
      <c r="M16">
        <v>0</v>
      </c>
      <c r="N16">
        <v>8</v>
      </c>
      <c r="O16">
        <v>1</v>
      </c>
      <c r="P16">
        <v>0</v>
      </c>
      <c r="Q16">
        <v>13</v>
      </c>
      <c r="R16">
        <v>1</v>
      </c>
      <c r="S16">
        <v>0</v>
      </c>
      <c r="T16">
        <v>22</v>
      </c>
      <c r="U16">
        <v>2.44</v>
      </c>
      <c r="V16">
        <v>0</v>
      </c>
      <c r="W16">
        <v>0</v>
      </c>
      <c r="X16">
        <v>3</v>
      </c>
      <c r="Y16">
        <v>0</v>
      </c>
      <c r="Z16">
        <v>18</v>
      </c>
      <c r="AA16">
        <v>2</v>
      </c>
      <c r="AB16">
        <v>9</v>
      </c>
      <c r="AC16">
        <v>0</v>
      </c>
      <c r="AD16">
        <v>4</v>
      </c>
      <c r="AE16">
        <v>2</v>
      </c>
      <c r="AF16">
        <v>0</v>
      </c>
      <c r="AG16">
        <v>0</v>
      </c>
      <c r="AH16">
        <v>0</v>
      </c>
      <c r="AI16">
        <v>6</v>
      </c>
      <c r="AJ16">
        <v>0</v>
      </c>
      <c r="AK16">
        <v>0</v>
      </c>
      <c r="AL16">
        <v>0</v>
      </c>
      <c r="AM16">
        <v>0</v>
      </c>
      <c r="AN16">
        <v>5</v>
      </c>
      <c r="AO16">
        <v>2</v>
      </c>
      <c r="AP16">
        <v>12</v>
      </c>
      <c r="AQ16">
        <v>2</v>
      </c>
      <c r="AR16">
        <v>0</v>
      </c>
      <c r="AS16">
        <v>52</v>
      </c>
      <c r="AT16">
        <v>20</v>
      </c>
      <c r="AU16">
        <v>0</v>
      </c>
      <c r="AV16">
        <v>5</v>
      </c>
      <c r="AW16">
        <v>0</v>
      </c>
      <c r="AX16">
        <v>1</v>
      </c>
      <c r="AY16">
        <v>1.78</v>
      </c>
      <c r="AZ16">
        <v>4</v>
      </c>
      <c r="BA16">
        <v>0</v>
      </c>
      <c r="BB16">
        <v>5</v>
      </c>
      <c r="BC16">
        <v>0</v>
      </c>
      <c r="BD16">
        <v>4</v>
      </c>
      <c r="BE16">
        <v>26793</v>
      </c>
      <c r="BF16">
        <f>Folha1!G16</f>
        <v>12290</v>
      </c>
    </row>
    <row r="17" spans="1:58" x14ac:dyDescent="0.25">
      <c r="A17" t="s">
        <v>72</v>
      </c>
      <c r="B17">
        <v>8</v>
      </c>
      <c r="C17">
        <v>3</v>
      </c>
      <c r="D17">
        <v>2</v>
      </c>
      <c r="E17">
        <v>0</v>
      </c>
      <c r="F17">
        <v>4</v>
      </c>
      <c r="G17">
        <v>2</v>
      </c>
      <c r="H17">
        <v>0</v>
      </c>
      <c r="I17">
        <v>2</v>
      </c>
      <c r="J17">
        <v>1</v>
      </c>
      <c r="K17">
        <v>1</v>
      </c>
      <c r="L17">
        <v>1</v>
      </c>
      <c r="M17">
        <v>0</v>
      </c>
      <c r="N17">
        <v>6</v>
      </c>
      <c r="O17">
        <v>0</v>
      </c>
      <c r="P17">
        <v>0</v>
      </c>
      <c r="Q17">
        <v>9</v>
      </c>
      <c r="R17">
        <v>1</v>
      </c>
      <c r="S17">
        <v>0</v>
      </c>
      <c r="T17">
        <v>12</v>
      </c>
      <c r="U17">
        <v>2</v>
      </c>
      <c r="V17">
        <v>0</v>
      </c>
      <c r="W17">
        <v>0</v>
      </c>
      <c r="X17">
        <v>2</v>
      </c>
      <c r="Y17">
        <v>0</v>
      </c>
      <c r="Z17">
        <v>9</v>
      </c>
      <c r="AA17">
        <v>1</v>
      </c>
      <c r="AB17">
        <v>2</v>
      </c>
      <c r="AC17">
        <v>0</v>
      </c>
      <c r="AD17">
        <v>1</v>
      </c>
      <c r="AE17">
        <v>1</v>
      </c>
      <c r="AF17">
        <v>0</v>
      </c>
      <c r="AG17">
        <v>0</v>
      </c>
      <c r="AH17">
        <v>0</v>
      </c>
      <c r="AI17">
        <v>2</v>
      </c>
      <c r="AJ17">
        <v>0</v>
      </c>
      <c r="AK17">
        <v>0</v>
      </c>
      <c r="AL17">
        <v>0</v>
      </c>
      <c r="AM17">
        <v>0</v>
      </c>
      <c r="AN17">
        <v>1</v>
      </c>
      <c r="AO17">
        <v>1</v>
      </c>
      <c r="AP17">
        <v>2</v>
      </c>
      <c r="AQ17">
        <v>1</v>
      </c>
      <c r="AR17">
        <v>0</v>
      </c>
      <c r="AS17">
        <v>28</v>
      </c>
      <c r="AT17">
        <v>8</v>
      </c>
      <c r="AU17">
        <v>0</v>
      </c>
      <c r="AV17">
        <v>2</v>
      </c>
      <c r="AW17">
        <v>0</v>
      </c>
      <c r="AX17">
        <v>0.5</v>
      </c>
      <c r="AY17">
        <v>2</v>
      </c>
      <c r="AZ17">
        <v>2</v>
      </c>
      <c r="BA17">
        <v>0</v>
      </c>
      <c r="BB17">
        <v>4</v>
      </c>
      <c r="BC17">
        <v>0</v>
      </c>
      <c r="BD17">
        <v>2</v>
      </c>
      <c r="BE17">
        <v>1028</v>
      </c>
      <c r="BF17">
        <f>Folha1!G17</f>
        <v>129</v>
      </c>
    </row>
    <row r="18" spans="1:58" x14ac:dyDescent="0.25">
      <c r="A18" t="s">
        <v>73</v>
      </c>
      <c r="B18">
        <v>6</v>
      </c>
      <c r="C18">
        <v>2</v>
      </c>
      <c r="D18">
        <v>1</v>
      </c>
      <c r="E18">
        <v>0</v>
      </c>
      <c r="F18">
        <v>3</v>
      </c>
      <c r="G18">
        <v>1</v>
      </c>
      <c r="H18">
        <v>0</v>
      </c>
      <c r="I18">
        <v>2</v>
      </c>
      <c r="J18">
        <v>0</v>
      </c>
      <c r="K18">
        <v>0</v>
      </c>
      <c r="L18">
        <v>1</v>
      </c>
      <c r="M18">
        <v>0</v>
      </c>
      <c r="N18">
        <v>3</v>
      </c>
      <c r="O18">
        <v>1</v>
      </c>
      <c r="P18">
        <v>0</v>
      </c>
      <c r="Q18">
        <v>6</v>
      </c>
      <c r="R18">
        <v>0</v>
      </c>
      <c r="S18">
        <v>0</v>
      </c>
      <c r="T18">
        <v>44</v>
      </c>
      <c r="U18">
        <v>11</v>
      </c>
      <c r="V18">
        <v>0</v>
      </c>
      <c r="W18">
        <v>0</v>
      </c>
      <c r="X18">
        <v>1</v>
      </c>
      <c r="Y18">
        <v>0</v>
      </c>
      <c r="Z18">
        <v>42</v>
      </c>
      <c r="AA18">
        <v>3</v>
      </c>
      <c r="AB18">
        <v>10</v>
      </c>
      <c r="AC18">
        <v>0</v>
      </c>
      <c r="AD18">
        <v>12</v>
      </c>
      <c r="AE18">
        <v>2</v>
      </c>
      <c r="AF18">
        <v>0</v>
      </c>
      <c r="AG18">
        <v>0</v>
      </c>
      <c r="AH18">
        <v>0</v>
      </c>
      <c r="AI18">
        <v>5</v>
      </c>
      <c r="AJ18">
        <v>0</v>
      </c>
      <c r="AK18">
        <v>0</v>
      </c>
      <c r="AL18">
        <v>0</v>
      </c>
      <c r="AM18">
        <v>0</v>
      </c>
      <c r="AN18">
        <v>1</v>
      </c>
      <c r="AO18">
        <v>1</v>
      </c>
      <c r="AP18">
        <v>5</v>
      </c>
      <c r="AQ18">
        <v>1</v>
      </c>
      <c r="AR18">
        <v>0</v>
      </c>
      <c r="AS18">
        <v>95</v>
      </c>
      <c r="AT18">
        <v>31</v>
      </c>
      <c r="AU18">
        <v>0</v>
      </c>
      <c r="AV18">
        <v>6</v>
      </c>
      <c r="AW18">
        <v>0</v>
      </c>
      <c r="AX18">
        <v>0.5</v>
      </c>
      <c r="AY18">
        <v>2</v>
      </c>
      <c r="AZ18">
        <v>1</v>
      </c>
      <c r="BA18">
        <v>0</v>
      </c>
      <c r="BB18">
        <v>3</v>
      </c>
      <c r="BC18">
        <v>0</v>
      </c>
      <c r="BD18">
        <v>1</v>
      </c>
      <c r="BE18">
        <v>10909</v>
      </c>
      <c r="BF18">
        <f>Folha1!G18</f>
        <v>5632</v>
      </c>
    </row>
    <row r="19" spans="1:58" x14ac:dyDescent="0.25">
      <c r="A19" t="s">
        <v>74</v>
      </c>
      <c r="B19">
        <v>6</v>
      </c>
      <c r="C19">
        <v>2</v>
      </c>
      <c r="D19">
        <v>1</v>
      </c>
      <c r="E19">
        <v>0</v>
      </c>
      <c r="F19">
        <v>3</v>
      </c>
      <c r="G19">
        <v>1</v>
      </c>
      <c r="H19">
        <v>0</v>
      </c>
      <c r="I19">
        <v>2</v>
      </c>
      <c r="J19">
        <v>0</v>
      </c>
      <c r="K19">
        <v>0</v>
      </c>
      <c r="L19">
        <v>1</v>
      </c>
      <c r="M19">
        <v>0</v>
      </c>
      <c r="N19">
        <v>4</v>
      </c>
      <c r="O19">
        <v>0</v>
      </c>
      <c r="P19">
        <v>0</v>
      </c>
      <c r="Q19">
        <v>6</v>
      </c>
      <c r="R19">
        <v>0</v>
      </c>
      <c r="S19">
        <v>0</v>
      </c>
      <c r="T19">
        <v>12</v>
      </c>
      <c r="U19">
        <v>3</v>
      </c>
      <c r="V19">
        <v>0</v>
      </c>
      <c r="W19">
        <v>0</v>
      </c>
      <c r="X19">
        <v>1</v>
      </c>
      <c r="Y19">
        <v>0</v>
      </c>
      <c r="Z19">
        <v>10</v>
      </c>
      <c r="AA19">
        <v>2</v>
      </c>
      <c r="AB19">
        <v>2</v>
      </c>
      <c r="AC19">
        <v>0</v>
      </c>
      <c r="AD19">
        <v>2</v>
      </c>
      <c r="AE19">
        <v>1</v>
      </c>
      <c r="AF19">
        <v>0</v>
      </c>
      <c r="AG19">
        <v>0</v>
      </c>
      <c r="AH19">
        <v>0</v>
      </c>
      <c r="AI19">
        <v>2</v>
      </c>
      <c r="AJ19">
        <v>0</v>
      </c>
      <c r="AK19">
        <v>0</v>
      </c>
      <c r="AL19">
        <v>0</v>
      </c>
      <c r="AM19">
        <v>0</v>
      </c>
      <c r="AN19">
        <v>1</v>
      </c>
      <c r="AO19">
        <v>1</v>
      </c>
      <c r="AP19">
        <v>2</v>
      </c>
      <c r="AQ19">
        <v>1</v>
      </c>
      <c r="AR19">
        <v>0</v>
      </c>
      <c r="AS19">
        <v>25</v>
      </c>
      <c r="AT19">
        <v>10</v>
      </c>
      <c r="AU19">
        <v>0</v>
      </c>
      <c r="AV19">
        <v>4</v>
      </c>
      <c r="AW19">
        <v>0</v>
      </c>
      <c r="AX19">
        <v>0.5</v>
      </c>
      <c r="AY19">
        <v>2</v>
      </c>
      <c r="AZ19">
        <v>1</v>
      </c>
      <c r="BA19">
        <v>0</v>
      </c>
      <c r="BB19">
        <v>3</v>
      </c>
      <c r="BC19">
        <v>0</v>
      </c>
      <c r="BD19">
        <v>1</v>
      </c>
      <c r="BE19">
        <v>5011</v>
      </c>
      <c r="BF19">
        <f>Folha1!G19</f>
        <v>512</v>
      </c>
    </row>
    <row r="20" spans="1:58" x14ac:dyDescent="0.25">
      <c r="A20" t="s">
        <v>75</v>
      </c>
      <c r="B20">
        <v>6</v>
      </c>
      <c r="C20">
        <v>2</v>
      </c>
      <c r="D20">
        <v>1</v>
      </c>
      <c r="E20">
        <v>0</v>
      </c>
      <c r="F20">
        <v>3</v>
      </c>
      <c r="G20">
        <v>1</v>
      </c>
      <c r="H20">
        <v>0</v>
      </c>
      <c r="I20">
        <v>2</v>
      </c>
      <c r="J20">
        <v>0</v>
      </c>
      <c r="K20">
        <v>0</v>
      </c>
      <c r="L20">
        <v>1</v>
      </c>
      <c r="M20">
        <v>0</v>
      </c>
      <c r="N20">
        <v>4</v>
      </c>
      <c r="O20">
        <v>0</v>
      </c>
      <c r="P20">
        <v>0</v>
      </c>
      <c r="Q20">
        <v>6</v>
      </c>
      <c r="R20">
        <v>0</v>
      </c>
      <c r="S20">
        <v>0</v>
      </c>
      <c r="T20">
        <v>13</v>
      </c>
      <c r="U20">
        <v>3.25</v>
      </c>
      <c r="V20">
        <v>0</v>
      </c>
      <c r="W20">
        <v>0</v>
      </c>
      <c r="X20">
        <v>1</v>
      </c>
      <c r="Y20">
        <v>0</v>
      </c>
      <c r="Z20">
        <v>11</v>
      </c>
      <c r="AA20">
        <v>2</v>
      </c>
      <c r="AB20">
        <v>3</v>
      </c>
      <c r="AC20">
        <v>1</v>
      </c>
      <c r="AD20">
        <v>2</v>
      </c>
      <c r="AE20">
        <v>1</v>
      </c>
      <c r="AF20">
        <v>0</v>
      </c>
      <c r="AG20">
        <v>0</v>
      </c>
      <c r="AH20">
        <v>0</v>
      </c>
      <c r="AI20">
        <v>3</v>
      </c>
      <c r="AJ20">
        <v>0</v>
      </c>
      <c r="AK20">
        <v>0</v>
      </c>
      <c r="AL20">
        <v>0</v>
      </c>
      <c r="AM20">
        <v>0</v>
      </c>
      <c r="AN20">
        <v>1</v>
      </c>
      <c r="AO20">
        <v>1</v>
      </c>
      <c r="AP20">
        <v>2</v>
      </c>
      <c r="AQ20">
        <v>2</v>
      </c>
      <c r="AR20">
        <v>0</v>
      </c>
      <c r="AS20">
        <v>27</v>
      </c>
      <c r="AT20">
        <v>12</v>
      </c>
      <c r="AU20">
        <v>0</v>
      </c>
      <c r="AV20">
        <v>4</v>
      </c>
      <c r="AW20">
        <v>0</v>
      </c>
      <c r="AX20">
        <v>0.5</v>
      </c>
      <c r="AY20">
        <v>2</v>
      </c>
      <c r="AZ20">
        <v>1</v>
      </c>
      <c r="BA20">
        <v>0</v>
      </c>
      <c r="BB20">
        <v>3</v>
      </c>
      <c r="BC20">
        <v>0</v>
      </c>
      <c r="BD20">
        <v>1</v>
      </c>
      <c r="BE20">
        <v>8147</v>
      </c>
      <c r="BF20">
        <f>Folha1!G20</f>
        <v>60</v>
      </c>
    </row>
    <row r="21" spans="1:58" x14ac:dyDescent="0.25">
      <c r="A21" t="s">
        <v>76</v>
      </c>
      <c r="B21">
        <v>6</v>
      </c>
      <c r="C21">
        <v>2</v>
      </c>
      <c r="D21">
        <v>1</v>
      </c>
      <c r="E21">
        <v>0</v>
      </c>
      <c r="F21">
        <v>3</v>
      </c>
      <c r="G21">
        <v>1</v>
      </c>
      <c r="H21">
        <v>0</v>
      </c>
      <c r="I21">
        <v>2</v>
      </c>
      <c r="J21">
        <v>0</v>
      </c>
      <c r="K21">
        <v>0</v>
      </c>
      <c r="L21">
        <v>1</v>
      </c>
      <c r="M21">
        <v>0</v>
      </c>
      <c r="N21">
        <v>4</v>
      </c>
      <c r="O21">
        <v>0</v>
      </c>
      <c r="P21">
        <v>0</v>
      </c>
      <c r="Q21">
        <v>6</v>
      </c>
      <c r="R21">
        <v>0</v>
      </c>
      <c r="S21">
        <v>0</v>
      </c>
      <c r="T21">
        <v>10</v>
      </c>
      <c r="U21">
        <v>2.5</v>
      </c>
      <c r="V21">
        <v>0</v>
      </c>
      <c r="W21">
        <v>0</v>
      </c>
      <c r="X21">
        <v>1</v>
      </c>
      <c r="Y21">
        <v>0</v>
      </c>
      <c r="Z21">
        <v>8</v>
      </c>
      <c r="AA21">
        <v>1</v>
      </c>
      <c r="AB21">
        <v>4</v>
      </c>
      <c r="AC21">
        <v>0</v>
      </c>
      <c r="AD21">
        <v>2</v>
      </c>
      <c r="AE21">
        <v>1</v>
      </c>
      <c r="AF21">
        <v>0</v>
      </c>
      <c r="AG21">
        <v>0</v>
      </c>
      <c r="AH21">
        <v>0</v>
      </c>
      <c r="AI21">
        <v>2</v>
      </c>
      <c r="AJ21">
        <v>0</v>
      </c>
      <c r="AK21">
        <v>0</v>
      </c>
      <c r="AL21">
        <v>0</v>
      </c>
      <c r="AM21">
        <v>0</v>
      </c>
      <c r="AN21">
        <v>2</v>
      </c>
      <c r="AO21">
        <v>1</v>
      </c>
      <c r="AP21">
        <v>3</v>
      </c>
      <c r="AQ21">
        <v>1</v>
      </c>
      <c r="AR21">
        <v>0</v>
      </c>
      <c r="AS21">
        <v>24</v>
      </c>
      <c r="AT21">
        <v>10</v>
      </c>
      <c r="AU21">
        <v>0</v>
      </c>
      <c r="AV21">
        <v>2</v>
      </c>
      <c r="AW21">
        <v>0</v>
      </c>
      <c r="AX21">
        <v>0.5</v>
      </c>
      <c r="AY21">
        <v>2</v>
      </c>
      <c r="AZ21">
        <v>1</v>
      </c>
      <c r="BA21">
        <v>0</v>
      </c>
      <c r="BB21">
        <v>3</v>
      </c>
      <c r="BC21">
        <v>0</v>
      </c>
      <c r="BD21">
        <v>1</v>
      </c>
      <c r="BE21">
        <v>3520</v>
      </c>
      <c r="BF21">
        <f>Folha1!G21</f>
        <v>1026</v>
      </c>
    </row>
    <row r="22" spans="1:58" x14ac:dyDescent="0.25">
      <c r="A22" t="s">
        <v>77</v>
      </c>
      <c r="B22">
        <v>6</v>
      </c>
      <c r="C22">
        <v>2</v>
      </c>
      <c r="D22">
        <v>1</v>
      </c>
      <c r="E22">
        <v>0</v>
      </c>
      <c r="F22">
        <v>3</v>
      </c>
      <c r="G22">
        <v>1</v>
      </c>
      <c r="H22">
        <v>0</v>
      </c>
      <c r="I22">
        <v>2</v>
      </c>
      <c r="J22">
        <v>0</v>
      </c>
      <c r="K22">
        <v>0</v>
      </c>
      <c r="L22">
        <v>1</v>
      </c>
      <c r="M22">
        <v>0</v>
      </c>
      <c r="N22">
        <v>3</v>
      </c>
      <c r="O22">
        <v>1</v>
      </c>
      <c r="P22">
        <v>0</v>
      </c>
      <c r="Q22">
        <v>6</v>
      </c>
      <c r="R22">
        <v>0</v>
      </c>
      <c r="S22">
        <v>0</v>
      </c>
      <c r="T22">
        <v>23</v>
      </c>
      <c r="U22">
        <v>5.75</v>
      </c>
      <c r="V22">
        <v>0</v>
      </c>
      <c r="W22">
        <v>0</v>
      </c>
      <c r="X22">
        <v>1</v>
      </c>
      <c r="Y22">
        <v>0</v>
      </c>
      <c r="Z22">
        <v>21</v>
      </c>
      <c r="AA22">
        <v>3</v>
      </c>
      <c r="AB22">
        <v>5</v>
      </c>
      <c r="AC22">
        <v>0</v>
      </c>
      <c r="AD22">
        <v>6</v>
      </c>
      <c r="AE22">
        <v>2</v>
      </c>
      <c r="AF22">
        <v>0</v>
      </c>
      <c r="AG22">
        <v>0</v>
      </c>
      <c r="AH22">
        <v>0</v>
      </c>
      <c r="AI22">
        <v>3</v>
      </c>
      <c r="AJ22">
        <v>0</v>
      </c>
      <c r="AK22">
        <v>0</v>
      </c>
      <c r="AL22">
        <v>0</v>
      </c>
      <c r="AM22">
        <v>0</v>
      </c>
      <c r="AN22">
        <v>1</v>
      </c>
      <c r="AO22">
        <v>1</v>
      </c>
      <c r="AP22">
        <v>3</v>
      </c>
      <c r="AQ22">
        <v>1</v>
      </c>
      <c r="AR22">
        <v>0</v>
      </c>
      <c r="AS22">
        <v>50</v>
      </c>
      <c r="AT22">
        <v>21</v>
      </c>
      <c r="AU22">
        <v>0</v>
      </c>
      <c r="AV22">
        <v>6</v>
      </c>
      <c r="AW22">
        <v>0</v>
      </c>
      <c r="AX22">
        <v>0.5</v>
      </c>
      <c r="AY22">
        <v>2</v>
      </c>
      <c r="AZ22">
        <v>1</v>
      </c>
      <c r="BA22">
        <v>0</v>
      </c>
      <c r="BB22">
        <v>3</v>
      </c>
      <c r="BC22">
        <v>0</v>
      </c>
      <c r="BD22">
        <v>1</v>
      </c>
      <c r="BE22">
        <v>8042</v>
      </c>
      <c r="BF22">
        <f>Folha1!G22</f>
        <v>1024</v>
      </c>
    </row>
    <row r="23" spans="1:58" x14ac:dyDescent="0.25">
      <c r="A23" t="s">
        <v>78</v>
      </c>
      <c r="B23">
        <v>10</v>
      </c>
      <c r="C23">
        <v>4</v>
      </c>
      <c r="D23">
        <v>3</v>
      </c>
      <c r="E23">
        <v>0</v>
      </c>
      <c r="F23">
        <v>5</v>
      </c>
      <c r="G23">
        <v>3</v>
      </c>
      <c r="H23">
        <v>0</v>
      </c>
      <c r="I23">
        <v>4</v>
      </c>
      <c r="J23">
        <v>1</v>
      </c>
      <c r="K23">
        <v>0</v>
      </c>
      <c r="L23">
        <v>2</v>
      </c>
      <c r="M23">
        <v>0</v>
      </c>
      <c r="N23">
        <v>7</v>
      </c>
      <c r="O23">
        <v>1</v>
      </c>
      <c r="P23">
        <v>0</v>
      </c>
      <c r="Q23">
        <v>12</v>
      </c>
      <c r="R23">
        <v>2</v>
      </c>
      <c r="S23">
        <v>0</v>
      </c>
      <c r="T23">
        <v>30</v>
      </c>
      <c r="U23">
        <v>3.75</v>
      </c>
      <c r="V23">
        <v>0</v>
      </c>
      <c r="W23">
        <v>0</v>
      </c>
      <c r="X23">
        <v>3</v>
      </c>
      <c r="Y23">
        <v>0</v>
      </c>
      <c r="Z23">
        <v>26</v>
      </c>
      <c r="AA23">
        <v>2</v>
      </c>
      <c r="AB23">
        <v>10</v>
      </c>
      <c r="AC23">
        <v>0</v>
      </c>
      <c r="AD23">
        <v>7</v>
      </c>
      <c r="AE23">
        <v>2</v>
      </c>
      <c r="AF23">
        <v>0</v>
      </c>
      <c r="AG23">
        <v>0</v>
      </c>
      <c r="AH23">
        <v>0</v>
      </c>
      <c r="AI23">
        <v>6</v>
      </c>
      <c r="AJ23">
        <v>0</v>
      </c>
      <c r="AK23">
        <v>0</v>
      </c>
      <c r="AL23">
        <v>0</v>
      </c>
      <c r="AM23">
        <v>0</v>
      </c>
      <c r="AN23">
        <v>4</v>
      </c>
      <c r="AO23">
        <v>3</v>
      </c>
      <c r="AP23">
        <v>7</v>
      </c>
      <c r="AQ23">
        <v>2</v>
      </c>
      <c r="AR23">
        <v>0</v>
      </c>
      <c r="AS23">
        <v>67</v>
      </c>
      <c r="AT23">
        <v>26</v>
      </c>
      <c r="AU23">
        <v>0</v>
      </c>
      <c r="AV23">
        <v>4</v>
      </c>
      <c r="AW23">
        <v>0</v>
      </c>
      <c r="AX23">
        <v>0.75</v>
      </c>
      <c r="AY23">
        <v>1.83</v>
      </c>
      <c r="AZ23">
        <v>3</v>
      </c>
      <c r="BA23">
        <v>0</v>
      </c>
      <c r="BB23">
        <v>5</v>
      </c>
      <c r="BC23">
        <v>0</v>
      </c>
      <c r="BD23">
        <v>3</v>
      </c>
      <c r="BE23">
        <v>3069</v>
      </c>
      <c r="BF23">
        <f>Folha1!G23</f>
        <v>580</v>
      </c>
    </row>
    <row r="24" spans="1:58" x14ac:dyDescent="0.25">
      <c r="A24" t="s">
        <v>79</v>
      </c>
      <c r="B24">
        <v>9</v>
      </c>
      <c r="C24">
        <v>4</v>
      </c>
      <c r="D24">
        <v>2</v>
      </c>
      <c r="E24">
        <v>0</v>
      </c>
      <c r="F24">
        <v>5</v>
      </c>
      <c r="G24">
        <v>2</v>
      </c>
      <c r="H24">
        <v>0</v>
      </c>
      <c r="I24">
        <v>4</v>
      </c>
      <c r="J24">
        <v>0</v>
      </c>
      <c r="K24">
        <v>0</v>
      </c>
      <c r="L24">
        <v>2</v>
      </c>
      <c r="M24">
        <v>0</v>
      </c>
      <c r="N24">
        <v>6</v>
      </c>
      <c r="O24">
        <v>1</v>
      </c>
      <c r="P24">
        <v>0</v>
      </c>
      <c r="Q24">
        <v>10</v>
      </c>
      <c r="R24">
        <v>0</v>
      </c>
      <c r="S24">
        <v>0</v>
      </c>
      <c r="T24">
        <v>21</v>
      </c>
      <c r="U24">
        <v>3</v>
      </c>
      <c r="V24">
        <v>0</v>
      </c>
      <c r="W24">
        <v>0</v>
      </c>
      <c r="X24">
        <v>2</v>
      </c>
      <c r="Y24">
        <v>0</v>
      </c>
      <c r="Z24">
        <v>18</v>
      </c>
      <c r="AA24">
        <v>2</v>
      </c>
      <c r="AB24">
        <v>8</v>
      </c>
      <c r="AC24">
        <v>0</v>
      </c>
      <c r="AD24">
        <v>6</v>
      </c>
      <c r="AE24">
        <v>2</v>
      </c>
      <c r="AF24">
        <v>0</v>
      </c>
      <c r="AG24">
        <v>0</v>
      </c>
      <c r="AH24">
        <v>0</v>
      </c>
      <c r="AI24">
        <v>3</v>
      </c>
      <c r="AJ24">
        <v>0</v>
      </c>
      <c r="AK24">
        <v>0</v>
      </c>
      <c r="AL24">
        <v>0</v>
      </c>
      <c r="AM24">
        <v>0</v>
      </c>
      <c r="AN24">
        <v>4</v>
      </c>
      <c r="AO24">
        <v>2</v>
      </c>
      <c r="AP24">
        <v>9</v>
      </c>
      <c r="AQ24">
        <v>0</v>
      </c>
      <c r="AR24">
        <v>0</v>
      </c>
      <c r="AS24">
        <v>52</v>
      </c>
      <c r="AT24">
        <v>21</v>
      </c>
      <c r="AU24">
        <v>0</v>
      </c>
      <c r="AV24">
        <v>4</v>
      </c>
      <c r="AW24">
        <v>0</v>
      </c>
      <c r="AX24">
        <v>0.86</v>
      </c>
      <c r="AY24">
        <v>1.67</v>
      </c>
      <c r="AZ24">
        <v>3</v>
      </c>
      <c r="BA24">
        <v>0</v>
      </c>
      <c r="BB24">
        <v>4</v>
      </c>
      <c r="BC24">
        <v>0</v>
      </c>
      <c r="BD24">
        <v>3</v>
      </c>
      <c r="BE24">
        <v>6432</v>
      </c>
      <c r="BF24">
        <f>Folha1!G24</f>
        <v>2049</v>
      </c>
    </row>
    <row r="25" spans="1:58" x14ac:dyDescent="0.25">
      <c r="A25" t="s">
        <v>80</v>
      </c>
      <c r="B25">
        <v>9</v>
      </c>
      <c r="C25">
        <v>4</v>
      </c>
      <c r="D25">
        <v>2</v>
      </c>
      <c r="E25">
        <v>0</v>
      </c>
      <c r="F25">
        <v>5</v>
      </c>
      <c r="G25">
        <v>2</v>
      </c>
      <c r="H25">
        <v>0</v>
      </c>
      <c r="I25">
        <v>4</v>
      </c>
      <c r="J25">
        <v>0</v>
      </c>
      <c r="K25">
        <v>0</v>
      </c>
      <c r="L25">
        <v>2</v>
      </c>
      <c r="M25">
        <v>0</v>
      </c>
      <c r="N25">
        <v>6</v>
      </c>
      <c r="O25">
        <v>1</v>
      </c>
      <c r="P25">
        <v>0</v>
      </c>
      <c r="Q25">
        <v>10</v>
      </c>
      <c r="R25">
        <v>0</v>
      </c>
      <c r="S25">
        <v>0</v>
      </c>
      <c r="T25">
        <v>21</v>
      </c>
      <c r="U25">
        <v>3</v>
      </c>
      <c r="V25">
        <v>0</v>
      </c>
      <c r="W25">
        <v>0</v>
      </c>
      <c r="X25">
        <v>2</v>
      </c>
      <c r="Y25">
        <v>0</v>
      </c>
      <c r="Z25">
        <v>18</v>
      </c>
      <c r="AA25">
        <v>2</v>
      </c>
      <c r="AB25">
        <v>8</v>
      </c>
      <c r="AC25">
        <v>0</v>
      </c>
      <c r="AD25">
        <v>6</v>
      </c>
      <c r="AE25">
        <v>2</v>
      </c>
      <c r="AF25">
        <v>0</v>
      </c>
      <c r="AG25">
        <v>0</v>
      </c>
      <c r="AH25">
        <v>0</v>
      </c>
      <c r="AI25">
        <v>3</v>
      </c>
      <c r="AJ25">
        <v>0</v>
      </c>
      <c r="AK25">
        <v>0</v>
      </c>
      <c r="AL25">
        <v>0</v>
      </c>
      <c r="AM25">
        <v>0</v>
      </c>
      <c r="AN25">
        <v>4</v>
      </c>
      <c r="AO25">
        <v>2</v>
      </c>
      <c r="AP25">
        <v>9</v>
      </c>
      <c r="AQ25">
        <v>0</v>
      </c>
      <c r="AR25">
        <v>0</v>
      </c>
      <c r="AS25">
        <v>52</v>
      </c>
      <c r="AT25">
        <v>21</v>
      </c>
      <c r="AU25">
        <v>0</v>
      </c>
      <c r="AV25">
        <v>4</v>
      </c>
      <c r="AW25">
        <v>0</v>
      </c>
      <c r="AX25">
        <v>0.86</v>
      </c>
      <c r="AY25">
        <v>1.67</v>
      </c>
      <c r="AZ25">
        <v>3</v>
      </c>
      <c r="BA25">
        <v>0</v>
      </c>
      <c r="BB25">
        <v>4</v>
      </c>
      <c r="BC25">
        <v>0</v>
      </c>
      <c r="BD25">
        <v>3</v>
      </c>
      <c r="BE25">
        <v>1860</v>
      </c>
      <c r="BF25">
        <f>Folha1!G25</f>
        <v>513</v>
      </c>
    </row>
    <row r="26" spans="1:58" x14ac:dyDescent="0.25">
      <c r="A26" t="s">
        <v>81</v>
      </c>
      <c r="B26">
        <v>8</v>
      </c>
      <c r="C26">
        <v>3</v>
      </c>
      <c r="D26">
        <v>2</v>
      </c>
      <c r="E26">
        <v>0</v>
      </c>
      <c r="F26">
        <v>4</v>
      </c>
      <c r="G26">
        <v>2</v>
      </c>
      <c r="H26">
        <v>0</v>
      </c>
      <c r="I26">
        <v>2</v>
      </c>
      <c r="J26">
        <v>1</v>
      </c>
      <c r="K26">
        <v>1</v>
      </c>
      <c r="L26">
        <v>1</v>
      </c>
      <c r="M26">
        <v>0</v>
      </c>
      <c r="N26">
        <v>5</v>
      </c>
      <c r="O26">
        <v>1</v>
      </c>
      <c r="P26">
        <v>0</v>
      </c>
      <c r="Q26">
        <v>9</v>
      </c>
      <c r="R26">
        <v>1</v>
      </c>
      <c r="S26">
        <v>0</v>
      </c>
      <c r="T26">
        <v>76</v>
      </c>
      <c r="U26">
        <v>12.67</v>
      </c>
      <c r="V26">
        <v>0</v>
      </c>
      <c r="W26">
        <v>0</v>
      </c>
      <c r="X26">
        <v>2</v>
      </c>
      <c r="Y26">
        <v>0</v>
      </c>
      <c r="Z26">
        <v>73</v>
      </c>
      <c r="AA26">
        <v>9</v>
      </c>
      <c r="AB26">
        <v>26</v>
      </c>
      <c r="AC26">
        <v>0</v>
      </c>
      <c r="AD26">
        <v>16</v>
      </c>
      <c r="AE26">
        <v>8</v>
      </c>
      <c r="AF26">
        <v>0</v>
      </c>
      <c r="AG26">
        <v>0</v>
      </c>
      <c r="AH26">
        <v>0</v>
      </c>
      <c r="AI26">
        <v>12</v>
      </c>
      <c r="AJ26">
        <v>0</v>
      </c>
      <c r="AK26">
        <v>0</v>
      </c>
      <c r="AL26">
        <v>0</v>
      </c>
      <c r="AM26">
        <v>0</v>
      </c>
      <c r="AN26">
        <v>1</v>
      </c>
      <c r="AO26">
        <v>3</v>
      </c>
      <c r="AP26">
        <v>10</v>
      </c>
      <c r="AQ26">
        <v>5</v>
      </c>
      <c r="AR26">
        <v>0</v>
      </c>
      <c r="AS26">
        <v>174</v>
      </c>
      <c r="AT26">
        <v>64</v>
      </c>
      <c r="AU26">
        <v>0</v>
      </c>
      <c r="AV26">
        <v>11</v>
      </c>
      <c r="AW26">
        <v>0</v>
      </c>
      <c r="AX26">
        <v>0.5</v>
      </c>
      <c r="AY26">
        <v>2</v>
      </c>
      <c r="AZ26">
        <v>2</v>
      </c>
      <c r="BA26">
        <v>0</v>
      </c>
      <c r="BB26">
        <v>4</v>
      </c>
      <c r="BC26">
        <v>0</v>
      </c>
      <c r="BD26">
        <v>2</v>
      </c>
      <c r="BE26">
        <v>29511</v>
      </c>
      <c r="BF26">
        <f>Folha1!G26</f>
        <v>11430</v>
      </c>
    </row>
    <row r="27" spans="1:58" x14ac:dyDescent="0.25">
      <c r="A27" t="s">
        <v>82</v>
      </c>
      <c r="B27">
        <v>15</v>
      </c>
      <c r="C27">
        <v>8</v>
      </c>
      <c r="D27">
        <v>4</v>
      </c>
      <c r="E27">
        <v>0</v>
      </c>
      <c r="F27">
        <v>9</v>
      </c>
      <c r="G27">
        <v>4</v>
      </c>
      <c r="H27">
        <v>0</v>
      </c>
      <c r="I27">
        <v>8</v>
      </c>
      <c r="J27">
        <v>0</v>
      </c>
      <c r="K27">
        <v>0</v>
      </c>
      <c r="L27">
        <v>4</v>
      </c>
      <c r="M27">
        <v>0</v>
      </c>
      <c r="N27">
        <v>11</v>
      </c>
      <c r="O27">
        <v>2</v>
      </c>
      <c r="P27">
        <v>0</v>
      </c>
      <c r="Q27">
        <v>18</v>
      </c>
      <c r="R27">
        <v>0</v>
      </c>
      <c r="S27">
        <v>0</v>
      </c>
      <c r="T27">
        <v>55</v>
      </c>
      <c r="U27">
        <v>4.2300000000000004</v>
      </c>
      <c r="V27">
        <v>0</v>
      </c>
      <c r="W27">
        <v>0</v>
      </c>
      <c r="X27">
        <v>4</v>
      </c>
      <c r="Y27">
        <v>0</v>
      </c>
      <c r="Z27">
        <v>50</v>
      </c>
      <c r="AA27">
        <v>6</v>
      </c>
      <c r="AB27">
        <v>26</v>
      </c>
      <c r="AC27">
        <v>0</v>
      </c>
      <c r="AD27">
        <v>12</v>
      </c>
      <c r="AE27">
        <v>4</v>
      </c>
      <c r="AF27">
        <v>0</v>
      </c>
      <c r="AG27">
        <v>0</v>
      </c>
      <c r="AH27">
        <v>0</v>
      </c>
      <c r="AI27">
        <v>16</v>
      </c>
      <c r="AJ27">
        <v>0</v>
      </c>
      <c r="AK27">
        <v>0</v>
      </c>
      <c r="AL27">
        <v>0</v>
      </c>
      <c r="AM27">
        <v>0</v>
      </c>
      <c r="AN27">
        <v>7</v>
      </c>
      <c r="AO27">
        <v>4</v>
      </c>
      <c r="AP27">
        <v>23</v>
      </c>
      <c r="AQ27">
        <v>6</v>
      </c>
      <c r="AR27">
        <v>0</v>
      </c>
      <c r="AS27">
        <v>128</v>
      </c>
      <c r="AT27">
        <v>50</v>
      </c>
      <c r="AU27">
        <v>0</v>
      </c>
      <c r="AV27">
        <v>10</v>
      </c>
      <c r="AW27">
        <v>0</v>
      </c>
      <c r="AX27">
        <v>1</v>
      </c>
      <c r="AY27">
        <v>1.62</v>
      </c>
      <c r="AZ27">
        <v>7</v>
      </c>
      <c r="BA27">
        <v>0</v>
      </c>
      <c r="BB27">
        <v>6</v>
      </c>
      <c r="BC27">
        <v>0</v>
      </c>
      <c r="BD27">
        <v>7</v>
      </c>
      <c r="BE27">
        <v>598251</v>
      </c>
      <c r="BF27">
        <f>Folha1!G27</f>
        <v>29440</v>
      </c>
    </row>
    <row r="28" spans="1:58" x14ac:dyDescent="0.25">
      <c r="A28" t="s">
        <v>83</v>
      </c>
      <c r="B28">
        <v>15</v>
      </c>
      <c r="C28">
        <v>8</v>
      </c>
      <c r="D28">
        <v>4</v>
      </c>
      <c r="E28">
        <v>0</v>
      </c>
      <c r="F28">
        <v>9</v>
      </c>
      <c r="G28">
        <v>4</v>
      </c>
      <c r="H28">
        <v>0</v>
      </c>
      <c r="I28">
        <v>8</v>
      </c>
      <c r="J28">
        <v>0</v>
      </c>
      <c r="K28">
        <v>0</v>
      </c>
      <c r="L28">
        <v>4</v>
      </c>
      <c r="M28">
        <v>0</v>
      </c>
      <c r="N28">
        <v>11</v>
      </c>
      <c r="O28">
        <v>2</v>
      </c>
      <c r="P28">
        <v>0</v>
      </c>
      <c r="Q28">
        <v>18</v>
      </c>
      <c r="R28">
        <v>0</v>
      </c>
      <c r="S28">
        <v>0</v>
      </c>
      <c r="T28">
        <v>50</v>
      </c>
      <c r="U28">
        <v>3.85</v>
      </c>
      <c r="V28">
        <v>0</v>
      </c>
      <c r="W28">
        <v>0</v>
      </c>
      <c r="X28">
        <v>4</v>
      </c>
      <c r="Y28">
        <v>0</v>
      </c>
      <c r="Z28">
        <v>45</v>
      </c>
      <c r="AA28">
        <v>6</v>
      </c>
      <c r="AB28">
        <v>21</v>
      </c>
      <c r="AC28">
        <v>0</v>
      </c>
      <c r="AD28">
        <v>12</v>
      </c>
      <c r="AE28">
        <v>4</v>
      </c>
      <c r="AF28">
        <v>0</v>
      </c>
      <c r="AG28">
        <v>0</v>
      </c>
      <c r="AH28">
        <v>0</v>
      </c>
      <c r="AI28">
        <v>15</v>
      </c>
      <c r="AJ28">
        <v>0</v>
      </c>
      <c r="AK28">
        <v>0</v>
      </c>
      <c r="AL28">
        <v>0</v>
      </c>
      <c r="AM28">
        <v>0</v>
      </c>
      <c r="AN28">
        <v>7</v>
      </c>
      <c r="AO28">
        <v>4</v>
      </c>
      <c r="AP28">
        <v>22</v>
      </c>
      <c r="AQ28">
        <v>6</v>
      </c>
      <c r="AR28">
        <v>0</v>
      </c>
      <c r="AS28">
        <v>114</v>
      </c>
      <c r="AT28">
        <v>38</v>
      </c>
      <c r="AU28">
        <v>0</v>
      </c>
      <c r="AV28">
        <v>10</v>
      </c>
      <c r="AW28">
        <v>0</v>
      </c>
      <c r="AX28">
        <v>1</v>
      </c>
      <c r="AY28">
        <v>1.62</v>
      </c>
      <c r="AZ28">
        <v>7</v>
      </c>
      <c r="BA28">
        <v>0</v>
      </c>
      <c r="BB28">
        <v>6</v>
      </c>
      <c r="BC28">
        <v>0</v>
      </c>
      <c r="BD28">
        <v>7</v>
      </c>
      <c r="BE28">
        <v>10899</v>
      </c>
      <c r="BF28">
        <f>Folha1!G28</f>
        <v>6144</v>
      </c>
    </row>
    <row r="29" spans="1:58" x14ac:dyDescent="0.25">
      <c r="A29" t="s">
        <v>84</v>
      </c>
      <c r="B29">
        <v>18</v>
      </c>
      <c r="C29">
        <v>8</v>
      </c>
      <c r="D29">
        <v>7</v>
      </c>
      <c r="E29">
        <v>0</v>
      </c>
      <c r="F29">
        <v>9</v>
      </c>
      <c r="G29">
        <v>7</v>
      </c>
      <c r="H29">
        <v>0</v>
      </c>
      <c r="I29">
        <v>7</v>
      </c>
      <c r="J29">
        <v>1</v>
      </c>
      <c r="K29">
        <v>1</v>
      </c>
      <c r="L29">
        <v>6</v>
      </c>
      <c r="M29">
        <v>0</v>
      </c>
      <c r="N29">
        <v>14</v>
      </c>
      <c r="O29">
        <v>2</v>
      </c>
      <c r="P29">
        <v>0</v>
      </c>
      <c r="Q29">
        <v>24</v>
      </c>
      <c r="R29">
        <v>6</v>
      </c>
      <c r="S29">
        <v>0</v>
      </c>
      <c r="T29">
        <v>97</v>
      </c>
      <c r="U29">
        <v>6.06</v>
      </c>
      <c r="V29">
        <v>0</v>
      </c>
      <c r="W29">
        <v>0</v>
      </c>
      <c r="X29">
        <v>7</v>
      </c>
      <c r="Y29">
        <v>0</v>
      </c>
      <c r="Z29">
        <v>89</v>
      </c>
      <c r="AA29">
        <v>10</v>
      </c>
      <c r="AB29">
        <v>39</v>
      </c>
      <c r="AC29">
        <v>0</v>
      </c>
      <c r="AD29">
        <v>24</v>
      </c>
      <c r="AE29">
        <v>9</v>
      </c>
      <c r="AF29">
        <v>0</v>
      </c>
      <c r="AG29">
        <v>0</v>
      </c>
      <c r="AH29">
        <v>0</v>
      </c>
      <c r="AI29">
        <v>32</v>
      </c>
      <c r="AJ29">
        <v>0</v>
      </c>
      <c r="AK29">
        <v>0</v>
      </c>
      <c r="AL29">
        <v>0</v>
      </c>
      <c r="AM29">
        <v>0</v>
      </c>
      <c r="AN29">
        <v>13</v>
      </c>
      <c r="AO29">
        <v>5</v>
      </c>
      <c r="AP29">
        <v>31</v>
      </c>
      <c r="AQ29">
        <v>10</v>
      </c>
      <c r="AR29">
        <v>0</v>
      </c>
      <c r="AS29">
        <v>218</v>
      </c>
      <c r="AT29">
        <v>79</v>
      </c>
      <c r="AU29">
        <v>0</v>
      </c>
      <c r="AV29">
        <v>9</v>
      </c>
      <c r="AW29">
        <v>0</v>
      </c>
      <c r="AX29">
        <v>0.75</v>
      </c>
      <c r="AY29">
        <v>2</v>
      </c>
      <c r="AZ29">
        <v>6</v>
      </c>
      <c r="BA29">
        <v>1</v>
      </c>
      <c r="BB29">
        <v>9</v>
      </c>
      <c r="BC29">
        <v>0</v>
      </c>
      <c r="BD29">
        <v>7</v>
      </c>
      <c r="BE29">
        <v>6506</v>
      </c>
      <c r="BF29">
        <f>Folha1!G29</f>
        <v>2759</v>
      </c>
    </row>
    <row r="30" spans="1:58" x14ac:dyDescent="0.25">
      <c r="A30" t="s">
        <v>85</v>
      </c>
      <c r="B30">
        <v>6</v>
      </c>
      <c r="C30">
        <v>2</v>
      </c>
      <c r="D30">
        <v>1</v>
      </c>
      <c r="E30">
        <v>0</v>
      </c>
      <c r="F30">
        <v>3</v>
      </c>
      <c r="G30">
        <v>1</v>
      </c>
      <c r="H30">
        <v>0</v>
      </c>
      <c r="I30">
        <v>2</v>
      </c>
      <c r="J30">
        <v>0</v>
      </c>
      <c r="K30">
        <v>0</v>
      </c>
      <c r="L30">
        <v>1</v>
      </c>
      <c r="M30">
        <v>0</v>
      </c>
      <c r="N30">
        <v>3</v>
      </c>
      <c r="O30">
        <v>1</v>
      </c>
      <c r="P30">
        <v>0</v>
      </c>
      <c r="Q30">
        <v>6</v>
      </c>
      <c r="R30">
        <v>0</v>
      </c>
      <c r="S30">
        <v>0</v>
      </c>
      <c r="T30">
        <v>46</v>
      </c>
      <c r="U30">
        <v>11.5</v>
      </c>
      <c r="V30">
        <v>0</v>
      </c>
      <c r="W30">
        <v>0</v>
      </c>
      <c r="X30">
        <v>1</v>
      </c>
      <c r="Y30">
        <v>0</v>
      </c>
      <c r="Z30">
        <v>44</v>
      </c>
      <c r="AA30">
        <v>8</v>
      </c>
      <c r="AB30">
        <v>12</v>
      </c>
      <c r="AC30">
        <v>0</v>
      </c>
      <c r="AD30">
        <v>7</v>
      </c>
      <c r="AE30">
        <v>4</v>
      </c>
      <c r="AF30">
        <v>0</v>
      </c>
      <c r="AG30">
        <v>0</v>
      </c>
      <c r="AH30">
        <v>0</v>
      </c>
      <c r="AI30">
        <v>12</v>
      </c>
      <c r="AJ30">
        <v>0</v>
      </c>
      <c r="AK30">
        <v>0</v>
      </c>
      <c r="AL30">
        <v>0</v>
      </c>
      <c r="AM30">
        <v>0</v>
      </c>
      <c r="AN30">
        <v>1</v>
      </c>
      <c r="AO30">
        <v>5</v>
      </c>
      <c r="AP30">
        <v>7</v>
      </c>
      <c r="AQ30">
        <v>6</v>
      </c>
      <c r="AR30">
        <v>0</v>
      </c>
      <c r="AS30">
        <v>99</v>
      </c>
      <c r="AT30">
        <v>37</v>
      </c>
      <c r="AU30">
        <v>0</v>
      </c>
      <c r="AV30">
        <v>12</v>
      </c>
      <c r="AW30">
        <v>0</v>
      </c>
      <c r="AX30">
        <v>0.5</v>
      </c>
      <c r="AY30">
        <v>2</v>
      </c>
      <c r="AZ30">
        <v>1</v>
      </c>
      <c r="BA30">
        <v>0</v>
      </c>
      <c r="BB30">
        <v>3</v>
      </c>
      <c r="BC30">
        <v>0</v>
      </c>
      <c r="BD30">
        <v>1</v>
      </c>
      <c r="BE30">
        <v>886</v>
      </c>
      <c r="BF30">
        <f>Folha1!G30</f>
        <v>240</v>
      </c>
    </row>
    <row r="31" spans="1:58" x14ac:dyDescent="0.25">
      <c r="A31" t="s">
        <v>86</v>
      </c>
      <c r="B31">
        <v>6</v>
      </c>
      <c r="C31">
        <v>2</v>
      </c>
      <c r="D31">
        <v>1</v>
      </c>
      <c r="E31">
        <v>0</v>
      </c>
      <c r="F31">
        <v>3</v>
      </c>
      <c r="G31">
        <v>1</v>
      </c>
      <c r="H31">
        <v>0</v>
      </c>
      <c r="I31">
        <v>2</v>
      </c>
      <c r="J31">
        <v>0</v>
      </c>
      <c r="K31">
        <v>0</v>
      </c>
      <c r="L31">
        <v>1</v>
      </c>
      <c r="M31">
        <v>0</v>
      </c>
      <c r="N31">
        <v>3</v>
      </c>
      <c r="O31">
        <v>1</v>
      </c>
      <c r="P31">
        <v>0</v>
      </c>
      <c r="Q31">
        <v>6</v>
      </c>
      <c r="R31">
        <v>0</v>
      </c>
      <c r="S31">
        <v>0</v>
      </c>
      <c r="T31">
        <v>46</v>
      </c>
      <c r="U31">
        <v>11.5</v>
      </c>
      <c r="V31">
        <v>0</v>
      </c>
      <c r="W31">
        <v>0</v>
      </c>
      <c r="X31">
        <v>1</v>
      </c>
      <c r="Y31">
        <v>0</v>
      </c>
      <c r="Z31">
        <v>44</v>
      </c>
      <c r="AA31">
        <v>8</v>
      </c>
      <c r="AB31">
        <v>12</v>
      </c>
      <c r="AC31">
        <v>0</v>
      </c>
      <c r="AD31">
        <v>7</v>
      </c>
      <c r="AE31">
        <v>4</v>
      </c>
      <c r="AF31">
        <v>0</v>
      </c>
      <c r="AG31">
        <v>0</v>
      </c>
      <c r="AH31">
        <v>0</v>
      </c>
      <c r="AI31">
        <v>12</v>
      </c>
      <c r="AJ31">
        <v>0</v>
      </c>
      <c r="AK31">
        <v>0</v>
      </c>
      <c r="AL31">
        <v>0</v>
      </c>
      <c r="AM31">
        <v>0</v>
      </c>
      <c r="AN31">
        <v>1</v>
      </c>
      <c r="AO31">
        <v>5</v>
      </c>
      <c r="AP31">
        <v>7</v>
      </c>
      <c r="AQ31">
        <v>6</v>
      </c>
      <c r="AR31">
        <v>0</v>
      </c>
      <c r="AS31">
        <v>99</v>
      </c>
      <c r="AT31">
        <v>37</v>
      </c>
      <c r="AU31">
        <v>0</v>
      </c>
      <c r="AV31">
        <v>12</v>
      </c>
      <c r="AW31">
        <v>0</v>
      </c>
      <c r="AX31">
        <v>0.5</v>
      </c>
      <c r="AY31">
        <v>2</v>
      </c>
      <c r="AZ31">
        <v>1</v>
      </c>
      <c r="BA31">
        <v>0</v>
      </c>
      <c r="BB31">
        <v>3</v>
      </c>
      <c r="BC31">
        <v>0</v>
      </c>
      <c r="BD31">
        <v>1</v>
      </c>
      <c r="BE31">
        <v>875</v>
      </c>
      <c r="BF31">
        <f>Folha1!G31</f>
        <v>240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opLeftCell="A13" workbookViewId="0">
      <selection activeCell="G26" sqref="G26"/>
    </sheetView>
  </sheetViews>
  <sheetFormatPr defaultRowHeight="15" x14ac:dyDescent="0.25"/>
  <cols>
    <col min="1" max="1" width="23.5703125" customWidth="1"/>
    <col min="8" max="8" width="9.140625" style="1"/>
    <col min="10" max="10" width="15" customWidth="1"/>
  </cols>
  <sheetData>
    <row r="1" spans="1:13" x14ac:dyDescent="0.25">
      <c r="A1" t="s">
        <v>0</v>
      </c>
      <c r="B1" t="s">
        <v>56</v>
      </c>
      <c r="C1" t="s">
        <v>91</v>
      </c>
      <c r="D1" t="s">
        <v>94</v>
      </c>
      <c r="E1" t="s">
        <v>95</v>
      </c>
      <c r="F1" t="s">
        <v>100</v>
      </c>
      <c r="G1" t="s">
        <v>98</v>
      </c>
      <c r="H1" s="1" t="s">
        <v>99</v>
      </c>
      <c r="J1" t="s">
        <v>87</v>
      </c>
      <c r="K1" t="s">
        <v>88</v>
      </c>
      <c r="L1" t="s">
        <v>89</v>
      </c>
      <c r="M1" t="s">
        <v>90</v>
      </c>
    </row>
    <row r="2" spans="1:13" x14ac:dyDescent="0.25">
      <c r="A2" t="s">
        <v>57</v>
      </c>
      <c r="B2">
        <v>10777</v>
      </c>
      <c r="C2" t="s">
        <v>93</v>
      </c>
      <c r="D2">
        <v>16</v>
      </c>
      <c r="E2">
        <f>40*4+3</f>
        <v>163</v>
      </c>
      <c r="F2">
        <v>0</v>
      </c>
      <c r="G2">
        <f>D2*E2+F2</f>
        <v>2608</v>
      </c>
      <c r="H2" s="1">
        <f>B2/G2</f>
        <v>4.1322852760736195</v>
      </c>
      <c r="J2">
        <f>-1740*TEXAS42_MILEPOST_features_avg_p!U2+37658</f>
        <v>31446.2</v>
      </c>
      <c r="K2">
        <f>6634-594.6*TEXAS42_MILEPOST_features_avg_p!U2+589.5*TEXAS42_MILEPOST_features_avg_p!AD2+655.2*TEXAS42_MILEPOST_features_avg_p!AO2</f>
        <v>9358.6779999999999</v>
      </c>
      <c r="L2">
        <f>5851-627.7*TEXAS42_MILEPOST_features_avg_p!AD2+2390.9*TEXAS42_MILEPOST_features_avg_p!AO2</f>
        <v>6866.6</v>
      </c>
      <c r="M2">
        <f>-81862-25836.66*TEXAS42_MILEPOST_features_avg_p!B2+48376.62*TEXAS42_MILEPOST_features_avg_p!C2-3101.27*TEXAS42_MILEPOST_features_avg_p!I2+8795.08*TEXAS42_MILEPOST_features_avg_p!J2+5158.92*TEXAS42_MILEPOST_features_avg_p!N2+7831.08*TEXAS42_MILEPOST_features_avg_p!T2+6725.32*TEXAS42_MILEPOST_features_avg_p!U2+6291.03*TEXAS42_MILEPOST_features_avg_p!AA2+4420.67*TEXAS42_MILEPOST_features_avg_p!AB2+1058.75*TEXAS42_MILEPOST_features_avg_p!AC2-5074.01*TEXAS42_MILEPOST_features_avg_p!AD2-25.13*TEXAS42_MILEPOST_features_avg_p!AE2-786.02*TEXAS42_MILEPOST_features_avg_p!AI2+5508.54*TEXAS42_MILEPOST_features_avg_p!AN2-7721.37*TEXAS42_MILEPOST_features_avg_p!AO2-2430.57*TEXAS42_MILEPOST_features_avg_p!AP2-6318.95*TEXAS42_MILEPOST_features_avg_p!AQ2-4685.3*TEXAS42_MILEPOST_features_avg_p!AS2+2933.89*TEXAS42_MILEPOST_features_avg_p!AT2-3460.33*TEXAS42_MILEPOST_features_avg_p!AV2+28603.53*TEXAS42_MILEPOST_features_avg_p!AX2+52184.71*TEXAS42_MILEPOST_features_avg_p!AY2+1988.27*TEXAS42_MILEPOST_features_avg_p!AZ2+7115.18*TEXAS42_MILEPOST_features_avg_p!BA2</f>
        <v>10660.163900000001</v>
      </c>
    </row>
    <row r="3" spans="1:13" x14ac:dyDescent="0.25">
      <c r="A3" t="s">
        <v>58</v>
      </c>
      <c r="B3">
        <v>5279</v>
      </c>
      <c r="C3" t="s">
        <v>92</v>
      </c>
      <c r="D3">
        <v>200</v>
      </c>
      <c r="E3">
        <v>12</v>
      </c>
      <c r="F3">
        <v>5</v>
      </c>
      <c r="G3">
        <f t="shared" ref="G3:G31" si="0">D3*E3+F3</f>
        <v>2405</v>
      </c>
      <c r="H3" s="1">
        <f>B3/G3</f>
        <v>2.195010395010395</v>
      </c>
      <c r="J3">
        <f>-1740*TEXAS42_MILEPOST_features_avg_p!U3+37658</f>
        <v>31202.6</v>
      </c>
      <c r="K3">
        <f>6634-594.6*TEXAS42_MILEPOST_features_avg_p!U3+589.5*TEXAS42_MILEPOST_features_avg_p!AD3+655.2*TEXAS42_MILEPOST_features_avg_p!AO3</f>
        <v>8096.4339999999993</v>
      </c>
      <c r="L3">
        <f>5851-627.7*TEXAS42_MILEPOST_features_avg_p!AD3+2390.9*TEXAS42_MILEPOST_features_avg_p!AO3</f>
        <v>8122</v>
      </c>
      <c r="M3">
        <f>-81862-25836.66*TEXAS42_MILEPOST_features_avg_p!B3+48376.62*TEXAS42_MILEPOST_features_avg_p!C3-3101.27*TEXAS42_MILEPOST_features_avg_p!I3+8795.08*TEXAS42_MILEPOST_features_avg_p!J3+5158.92*TEXAS42_MILEPOST_features_avg_p!N3+7831.08*TEXAS42_MILEPOST_features_avg_p!T3+6725.32*TEXAS42_MILEPOST_features_avg_p!U3+6291.03*TEXAS42_MILEPOST_features_avg_p!AA3+4420.67*TEXAS42_MILEPOST_features_avg_p!AB3+1058.75*TEXAS42_MILEPOST_features_avg_p!AC3-5074.01*TEXAS42_MILEPOST_features_avg_p!AD3-25.13*TEXAS42_MILEPOST_features_avg_p!AE3-786.02*TEXAS42_MILEPOST_features_avg_p!AI3+5508.54*TEXAS42_MILEPOST_features_avg_p!AN3-7721.37*TEXAS42_MILEPOST_features_avg_p!AO3-2430.57*TEXAS42_MILEPOST_features_avg_p!AP3-6318.95*TEXAS42_MILEPOST_features_avg_p!AQ3-4685.3*TEXAS42_MILEPOST_features_avg_p!AS3+2933.89*TEXAS42_MILEPOST_features_avg_p!AT3-3460.33*TEXAS42_MILEPOST_features_avg_p!AV3+28603.53*TEXAS42_MILEPOST_features_avg_p!AX3+52184.71*TEXAS42_MILEPOST_features_avg_p!AY3+1988.27*TEXAS42_MILEPOST_features_avg_p!AZ3+7115.18*TEXAS42_MILEPOST_features_avg_p!BA3</f>
        <v>5032.0792999999749</v>
      </c>
    </row>
    <row r="4" spans="1:13" x14ac:dyDescent="0.25">
      <c r="A4" t="s">
        <v>59</v>
      </c>
      <c r="B4">
        <v>4849</v>
      </c>
      <c r="C4" t="s">
        <v>92</v>
      </c>
      <c r="D4">
        <v>100</v>
      </c>
      <c r="E4">
        <v>24</v>
      </c>
      <c r="F4">
        <v>5</v>
      </c>
      <c r="G4">
        <f t="shared" si="0"/>
        <v>2405</v>
      </c>
      <c r="H4" s="1">
        <f t="shared" ref="H4:H31" si="1">B4/G4</f>
        <v>2.0162162162162161</v>
      </c>
      <c r="J4">
        <f>-1740*TEXAS42_MILEPOST_features_avg_p!U4+37658</f>
        <v>25721.599999999999</v>
      </c>
      <c r="K4">
        <f>6634-594.6*TEXAS42_MILEPOST_features_avg_p!U4+589.5*TEXAS42_MILEPOST_features_avg_p!AD4+655.2*TEXAS42_MILEPOST_features_avg_p!AO4</f>
        <v>7468.1440000000002</v>
      </c>
      <c r="L4">
        <f>5851-627.7*TEXAS42_MILEPOST_features_avg_p!AD4+2390.9*TEXAS42_MILEPOST_features_avg_p!AO4</f>
        <v>9885.2000000000007</v>
      </c>
      <c r="M4">
        <f>-81862-25836.66*TEXAS42_MILEPOST_features_avg_p!B4+48376.62*TEXAS42_MILEPOST_features_avg_p!C4-3101.27*TEXAS42_MILEPOST_features_avg_p!I4+8795.08*TEXAS42_MILEPOST_features_avg_p!J4+5158.92*TEXAS42_MILEPOST_features_avg_p!N4+7831.08*TEXAS42_MILEPOST_features_avg_p!T4+6725.32*TEXAS42_MILEPOST_features_avg_p!U4+6291.03*TEXAS42_MILEPOST_features_avg_p!AA4+4420.67*TEXAS42_MILEPOST_features_avg_p!AB4+1058.75*TEXAS42_MILEPOST_features_avg_p!AC4-5074.01*TEXAS42_MILEPOST_features_avg_p!AD4-25.13*TEXAS42_MILEPOST_features_avg_p!AE4-786.02*TEXAS42_MILEPOST_features_avg_p!AI4+5508.54*TEXAS42_MILEPOST_features_avg_p!AN4-7721.37*TEXAS42_MILEPOST_features_avg_p!AO4-2430.57*TEXAS42_MILEPOST_features_avg_p!AP4-6318.95*TEXAS42_MILEPOST_features_avg_p!AQ4-4685.3*TEXAS42_MILEPOST_features_avg_p!AS4+2933.89*TEXAS42_MILEPOST_features_avg_p!AT4-3460.33*TEXAS42_MILEPOST_features_avg_p!AV4+28603.53*TEXAS42_MILEPOST_features_avg_p!AX4+52184.71*TEXAS42_MILEPOST_features_avg_p!AY4+1988.27*TEXAS42_MILEPOST_features_avg_p!AZ4+7115.18*TEXAS42_MILEPOST_features_avg_p!BA4</f>
        <v>5284.0872999999328</v>
      </c>
    </row>
    <row r="5" spans="1:13" x14ac:dyDescent="0.25">
      <c r="A5" t="s">
        <v>60</v>
      </c>
      <c r="B5">
        <v>4734</v>
      </c>
      <c r="C5" t="s">
        <v>92</v>
      </c>
      <c r="D5">
        <v>50</v>
      </c>
      <c r="E5">
        <v>48</v>
      </c>
      <c r="F5">
        <v>5</v>
      </c>
      <c r="G5">
        <f t="shared" si="0"/>
        <v>2405</v>
      </c>
      <c r="H5" s="1">
        <f t="shared" si="1"/>
        <v>1.9683991683991684</v>
      </c>
      <c r="J5">
        <f>-1740*TEXAS42_MILEPOST_features_avg_p!U5+37658</f>
        <v>15281.600000000002</v>
      </c>
      <c r="K5">
        <f>6634-594.6*TEXAS42_MILEPOST_features_avg_p!U5+589.5*TEXAS42_MILEPOST_features_avg_p!AD5+655.2*TEXAS42_MILEPOST_features_avg_p!AO5</f>
        <v>5145.2440000000006</v>
      </c>
      <c r="L5">
        <f>5851-627.7*TEXAS42_MILEPOST_features_avg_p!AD5+2390.9*TEXAS42_MILEPOST_features_avg_p!AO5</f>
        <v>11648.4</v>
      </c>
      <c r="M5">
        <f>-81862-25836.66*TEXAS42_MILEPOST_features_avg_p!B5+48376.62*TEXAS42_MILEPOST_features_avg_p!C5-3101.27*TEXAS42_MILEPOST_features_avg_p!I5+8795.08*TEXAS42_MILEPOST_features_avg_p!J5+5158.92*TEXAS42_MILEPOST_features_avg_p!N5+7831.08*TEXAS42_MILEPOST_features_avg_p!T5+6725.32*TEXAS42_MILEPOST_features_avg_p!U5+6291.03*TEXAS42_MILEPOST_features_avg_p!AA5+4420.67*TEXAS42_MILEPOST_features_avg_p!AB5+1058.75*TEXAS42_MILEPOST_features_avg_p!AC5-5074.01*TEXAS42_MILEPOST_features_avg_p!AD5-25.13*TEXAS42_MILEPOST_features_avg_p!AE5-786.02*TEXAS42_MILEPOST_features_avg_p!AI5+5508.54*TEXAS42_MILEPOST_features_avg_p!AN5-7721.37*TEXAS42_MILEPOST_features_avg_p!AO5-2430.57*TEXAS42_MILEPOST_features_avg_p!AP5-6318.95*TEXAS42_MILEPOST_features_avg_p!AQ5-4685.3*TEXAS42_MILEPOST_features_avg_p!AS5+2933.89*TEXAS42_MILEPOST_features_avg_p!AT5-3460.33*TEXAS42_MILEPOST_features_avg_p!AV5+28603.53*TEXAS42_MILEPOST_features_avg_p!AX5+52184.71*TEXAS42_MILEPOST_features_avg_p!AY5+1988.27*TEXAS42_MILEPOST_features_avg_p!AZ5+7115.18*TEXAS42_MILEPOST_features_avg_p!BA5</f>
        <v>4546.717299999792</v>
      </c>
    </row>
    <row r="6" spans="1:13" x14ac:dyDescent="0.25">
      <c r="A6" t="s">
        <v>61</v>
      </c>
      <c r="B6">
        <v>1101</v>
      </c>
      <c r="C6" t="s">
        <v>92</v>
      </c>
      <c r="D6">
        <v>64</v>
      </c>
      <c r="E6">
        <v>1</v>
      </c>
      <c r="F6">
        <v>1</v>
      </c>
      <c r="G6">
        <f t="shared" si="0"/>
        <v>65</v>
      </c>
      <c r="H6" s="1">
        <f t="shared" si="1"/>
        <v>16.938461538461539</v>
      </c>
      <c r="J6">
        <f>-1740*TEXAS42_MILEPOST_features_avg_p!U6+37658</f>
        <v>32646.799999999999</v>
      </c>
      <c r="K6">
        <f>6634-594.6*TEXAS42_MILEPOST_features_avg_p!U6+589.5*TEXAS42_MILEPOST_features_avg_p!AD6+655.2*TEXAS42_MILEPOST_features_avg_p!AO6</f>
        <v>6755.7519999999995</v>
      </c>
      <c r="L6">
        <f>5851-627.7*TEXAS42_MILEPOST_features_avg_p!AD6+2390.9*TEXAS42_MILEPOST_features_avg_p!AO6</f>
        <v>6986.5</v>
      </c>
      <c r="M6">
        <f>-81862-25836.66*TEXAS42_MILEPOST_features_avg_p!B6+48376.62*TEXAS42_MILEPOST_features_avg_p!C6-3101.27*TEXAS42_MILEPOST_features_avg_p!I6+8795.08*TEXAS42_MILEPOST_features_avg_p!J6+5158.92*TEXAS42_MILEPOST_features_avg_p!N6+7831.08*TEXAS42_MILEPOST_features_avg_p!T6+6725.32*TEXAS42_MILEPOST_features_avg_p!U6+6291.03*TEXAS42_MILEPOST_features_avg_p!AA6+4420.67*TEXAS42_MILEPOST_features_avg_p!AB6+1058.75*TEXAS42_MILEPOST_features_avg_p!AC6-5074.01*TEXAS42_MILEPOST_features_avg_p!AD6-25.13*TEXAS42_MILEPOST_features_avg_p!AE6-786.02*TEXAS42_MILEPOST_features_avg_p!AI6+5508.54*TEXAS42_MILEPOST_features_avg_p!AN6-7721.37*TEXAS42_MILEPOST_features_avg_p!AO6-2430.57*TEXAS42_MILEPOST_features_avg_p!AP6-6318.95*TEXAS42_MILEPOST_features_avg_p!AQ6-4685.3*TEXAS42_MILEPOST_features_avg_p!AS6+2933.89*TEXAS42_MILEPOST_features_avg_p!AT6-3460.33*TEXAS42_MILEPOST_features_avg_p!AV6+28603.53*TEXAS42_MILEPOST_features_avg_p!AX6+52184.71*TEXAS42_MILEPOST_features_avg_p!AY6+1988.27*TEXAS42_MILEPOST_features_avg_p!AZ6+7115.18*TEXAS42_MILEPOST_features_avg_p!BA6</f>
        <v>1075.188200000006</v>
      </c>
    </row>
    <row r="7" spans="1:13" x14ac:dyDescent="0.25">
      <c r="A7" t="s">
        <v>62</v>
      </c>
      <c r="B7">
        <v>805</v>
      </c>
      <c r="C7" t="s">
        <v>92</v>
      </c>
      <c r="D7">
        <v>40</v>
      </c>
      <c r="E7">
        <v>3</v>
      </c>
      <c r="F7">
        <v>1</v>
      </c>
      <c r="G7">
        <f t="shared" si="0"/>
        <v>121</v>
      </c>
      <c r="H7" s="1">
        <f t="shared" si="1"/>
        <v>6.6528925619834709</v>
      </c>
      <c r="J7">
        <f>-1740*TEXAS42_MILEPOST_features_avg_p!U7+37658</f>
        <v>31133</v>
      </c>
      <c r="K7">
        <f>6634-594.6*TEXAS42_MILEPOST_features_avg_p!U7+589.5*TEXAS42_MILEPOST_features_avg_p!AD7+655.2*TEXAS42_MILEPOST_features_avg_p!AO7</f>
        <v>6827.95</v>
      </c>
      <c r="L7">
        <f>5851-627.7*TEXAS42_MILEPOST_features_avg_p!AD7+2390.9*TEXAS42_MILEPOST_features_avg_p!AO7</f>
        <v>6358.7999999999993</v>
      </c>
      <c r="M7">
        <f>-81862-25836.66*TEXAS42_MILEPOST_features_avg_p!B7+48376.62*TEXAS42_MILEPOST_features_avg_p!C7-3101.27*TEXAS42_MILEPOST_features_avg_p!I7+8795.08*TEXAS42_MILEPOST_features_avg_p!J7+5158.92*TEXAS42_MILEPOST_features_avg_p!N7+7831.08*TEXAS42_MILEPOST_features_avg_p!T7+6725.32*TEXAS42_MILEPOST_features_avg_p!U7+6291.03*TEXAS42_MILEPOST_features_avg_p!AA7+4420.67*TEXAS42_MILEPOST_features_avg_p!AB7+1058.75*TEXAS42_MILEPOST_features_avg_p!AC7-5074.01*TEXAS42_MILEPOST_features_avg_p!AD7-25.13*TEXAS42_MILEPOST_features_avg_p!AE7-786.02*TEXAS42_MILEPOST_features_avg_p!AI7+5508.54*TEXAS42_MILEPOST_features_avg_p!AN7-7721.37*TEXAS42_MILEPOST_features_avg_p!AO7-2430.57*TEXAS42_MILEPOST_features_avg_p!AP7-6318.95*TEXAS42_MILEPOST_features_avg_p!AQ7-4685.3*TEXAS42_MILEPOST_features_avg_p!AS7+2933.89*TEXAS42_MILEPOST_features_avg_p!AT7-3460.33*TEXAS42_MILEPOST_features_avg_p!AV7+28603.53*TEXAS42_MILEPOST_features_avg_p!AX7+52184.71*TEXAS42_MILEPOST_features_avg_p!AY7+1988.27*TEXAS42_MILEPOST_features_avg_p!AZ7+7115.18*TEXAS42_MILEPOST_features_avg_p!BA7</f>
        <v>4003.1249999999814</v>
      </c>
    </row>
    <row r="8" spans="1:13" x14ac:dyDescent="0.25">
      <c r="A8" t="s">
        <v>63</v>
      </c>
      <c r="B8">
        <v>2607</v>
      </c>
      <c r="C8" t="s">
        <v>92</v>
      </c>
      <c r="D8">
        <v>100</v>
      </c>
      <c r="E8">
        <v>6</v>
      </c>
      <c r="F8">
        <v>0</v>
      </c>
      <c r="G8">
        <f t="shared" si="0"/>
        <v>600</v>
      </c>
      <c r="H8" s="1">
        <f t="shared" si="1"/>
        <v>4.3449999999999998</v>
      </c>
      <c r="J8">
        <f>-1740*TEXAS42_MILEPOST_features_avg_p!U8+37658</f>
        <v>27218</v>
      </c>
      <c r="K8">
        <f>6634-594.6*TEXAS42_MILEPOST_features_avg_p!U8+589.5*TEXAS42_MILEPOST_features_avg_p!AD8+655.2*TEXAS42_MILEPOST_features_avg_p!AO8</f>
        <v>6079.5999999999995</v>
      </c>
      <c r="L8">
        <f>5851-627.7*TEXAS42_MILEPOST_features_avg_p!AD8+2390.9*TEXAS42_MILEPOST_features_avg_p!AO8</f>
        <v>5731.1</v>
      </c>
      <c r="M8">
        <f>-81862-25836.66*TEXAS42_MILEPOST_features_avg_p!B8+48376.62*TEXAS42_MILEPOST_features_avg_p!C8-3101.27*TEXAS42_MILEPOST_features_avg_p!I8+8795.08*TEXAS42_MILEPOST_features_avg_p!J8+5158.92*TEXAS42_MILEPOST_features_avg_p!N8+7831.08*TEXAS42_MILEPOST_features_avg_p!T8+6725.32*TEXAS42_MILEPOST_features_avg_p!U8+6291.03*TEXAS42_MILEPOST_features_avg_p!AA8+4420.67*TEXAS42_MILEPOST_features_avg_p!AB8+1058.75*TEXAS42_MILEPOST_features_avg_p!AC8-5074.01*TEXAS42_MILEPOST_features_avg_p!AD8-25.13*TEXAS42_MILEPOST_features_avg_p!AE8-786.02*TEXAS42_MILEPOST_features_avg_p!AI8+5508.54*TEXAS42_MILEPOST_features_avg_p!AN8-7721.37*TEXAS42_MILEPOST_features_avg_p!AO8-2430.57*TEXAS42_MILEPOST_features_avg_p!AP8-6318.95*TEXAS42_MILEPOST_features_avg_p!AQ8-4685.3*TEXAS42_MILEPOST_features_avg_p!AS8+2933.89*TEXAS42_MILEPOST_features_avg_p!AT8-3460.33*TEXAS42_MILEPOST_features_avg_p!AV8+28603.53*TEXAS42_MILEPOST_features_avg_p!AX8+52184.71*TEXAS42_MILEPOST_features_avg_p!AY8+1988.27*TEXAS42_MILEPOST_features_avg_p!AZ8+7115.18*TEXAS42_MILEPOST_features_avg_p!BA8</f>
        <v>2129.8074999999621</v>
      </c>
    </row>
    <row r="9" spans="1:13" x14ac:dyDescent="0.25">
      <c r="A9" t="s">
        <v>64</v>
      </c>
      <c r="B9">
        <v>10543</v>
      </c>
      <c r="C9" t="s">
        <v>93</v>
      </c>
      <c r="D9">
        <v>20</v>
      </c>
      <c r="E9">
        <f>10*18+7</f>
        <v>187</v>
      </c>
      <c r="F9">
        <v>0</v>
      </c>
      <c r="G9">
        <f t="shared" si="0"/>
        <v>3740</v>
      </c>
      <c r="H9" s="1">
        <f t="shared" si="1"/>
        <v>2.8189839572192512</v>
      </c>
      <c r="J9">
        <f>-1740*TEXAS42_MILEPOST_features_avg_p!U9+37658</f>
        <v>15281.600000000002</v>
      </c>
      <c r="K9">
        <f>6634-594.6*TEXAS42_MILEPOST_features_avg_p!U9+589.5*TEXAS42_MILEPOST_features_avg_p!AD9+655.2*TEXAS42_MILEPOST_features_avg_p!AO9</f>
        <v>10385.044</v>
      </c>
      <c r="L9">
        <f>5851-627.7*TEXAS42_MILEPOST_features_avg_p!AD9+2390.9*TEXAS42_MILEPOST_features_avg_p!AO9</f>
        <v>2980.5</v>
      </c>
      <c r="M9">
        <f>-81862-25836.66*TEXAS42_MILEPOST_features_avg_p!B9+48376.62*TEXAS42_MILEPOST_features_avg_p!C9-3101.27*TEXAS42_MILEPOST_features_avg_p!I9+8795.08*TEXAS42_MILEPOST_features_avg_p!J9+5158.92*TEXAS42_MILEPOST_features_avg_p!N9+7831.08*TEXAS42_MILEPOST_features_avg_p!T9+6725.32*TEXAS42_MILEPOST_features_avg_p!U9+6291.03*TEXAS42_MILEPOST_features_avg_p!AA9+4420.67*TEXAS42_MILEPOST_features_avg_p!AB9+1058.75*TEXAS42_MILEPOST_features_avg_p!AC9-5074.01*TEXAS42_MILEPOST_features_avg_p!AD9-25.13*TEXAS42_MILEPOST_features_avg_p!AE9-786.02*TEXAS42_MILEPOST_features_avg_p!AI9+5508.54*TEXAS42_MILEPOST_features_avg_p!AN9-7721.37*TEXAS42_MILEPOST_features_avg_p!AO9-2430.57*TEXAS42_MILEPOST_features_avg_p!AP9-6318.95*TEXAS42_MILEPOST_features_avg_p!AQ9-4685.3*TEXAS42_MILEPOST_features_avg_p!AS9+2933.89*TEXAS42_MILEPOST_features_avg_p!AT9-3460.33*TEXAS42_MILEPOST_features_avg_p!AV9+28603.53*TEXAS42_MILEPOST_features_avg_p!AX9+52184.71*TEXAS42_MILEPOST_features_avg_p!AY9+1988.27*TEXAS42_MILEPOST_features_avg_p!AZ9+7115.18*TEXAS42_MILEPOST_features_avg_p!BA9</f>
        <v>10523.2996</v>
      </c>
    </row>
    <row r="10" spans="1:13" x14ac:dyDescent="0.25">
      <c r="A10" t="s">
        <v>65</v>
      </c>
      <c r="B10">
        <v>1299</v>
      </c>
      <c r="C10" t="s">
        <v>92</v>
      </c>
      <c r="D10">
        <v>24</v>
      </c>
      <c r="E10">
        <v>8</v>
      </c>
      <c r="F10">
        <v>1</v>
      </c>
      <c r="G10">
        <f t="shared" si="0"/>
        <v>193</v>
      </c>
      <c r="H10" s="1">
        <f t="shared" si="1"/>
        <v>6.7305699481865284</v>
      </c>
      <c r="J10">
        <f>-1740*TEXAS42_MILEPOST_features_avg_p!U10+37658</f>
        <v>22868</v>
      </c>
      <c r="K10">
        <f>6634-594.6*TEXAS42_MILEPOST_features_avg_p!U10+589.5*TEXAS42_MILEPOST_features_avg_p!AD10+655.2*TEXAS42_MILEPOST_features_avg_p!AO10</f>
        <v>8195.7999999999993</v>
      </c>
      <c r="L10">
        <f>5851-627.7*TEXAS42_MILEPOST_features_avg_p!AD10+2390.9*TEXAS42_MILEPOST_features_avg_p!AO10</f>
        <v>4983.5</v>
      </c>
      <c r="M10">
        <f>-81862-25836.66*TEXAS42_MILEPOST_features_avg_p!B10+48376.62*TEXAS42_MILEPOST_features_avg_p!C10-3101.27*TEXAS42_MILEPOST_features_avg_p!I10+8795.08*TEXAS42_MILEPOST_features_avg_p!J10+5158.92*TEXAS42_MILEPOST_features_avg_p!N10+7831.08*TEXAS42_MILEPOST_features_avg_p!T10+6725.32*TEXAS42_MILEPOST_features_avg_p!U10+6291.03*TEXAS42_MILEPOST_features_avg_p!AA10+4420.67*TEXAS42_MILEPOST_features_avg_p!AB10+1058.75*TEXAS42_MILEPOST_features_avg_p!AC10-5074.01*TEXAS42_MILEPOST_features_avg_p!AD10-25.13*TEXAS42_MILEPOST_features_avg_p!AE10-786.02*TEXAS42_MILEPOST_features_avg_p!AI10+5508.54*TEXAS42_MILEPOST_features_avg_p!AN10-7721.37*TEXAS42_MILEPOST_features_avg_p!AO10-2430.57*TEXAS42_MILEPOST_features_avg_p!AP10-6318.95*TEXAS42_MILEPOST_features_avg_p!AQ10-4685.3*TEXAS42_MILEPOST_features_avg_p!AS10+2933.89*TEXAS42_MILEPOST_features_avg_p!AT10-3460.33*TEXAS42_MILEPOST_features_avg_p!AV10+28603.53*TEXAS42_MILEPOST_features_avg_p!AX10+52184.71*TEXAS42_MILEPOST_features_avg_p!AY10+1988.27*TEXAS42_MILEPOST_features_avg_p!AZ10+7115.18*TEXAS42_MILEPOST_features_avg_p!BA10</f>
        <v>1136.6174999999598</v>
      </c>
    </row>
    <row r="11" spans="1:13" x14ac:dyDescent="0.25">
      <c r="A11" t="s">
        <v>66</v>
      </c>
      <c r="B11">
        <v>6972</v>
      </c>
      <c r="C11" t="s">
        <v>92</v>
      </c>
      <c r="D11">
        <v>20</v>
      </c>
      <c r="E11">
        <v>10</v>
      </c>
      <c r="F11">
        <v>0</v>
      </c>
      <c r="G11">
        <f t="shared" si="0"/>
        <v>200</v>
      </c>
      <c r="H11" s="1">
        <f t="shared" si="1"/>
        <v>34.86</v>
      </c>
      <c r="J11">
        <f>-1740*TEXAS42_MILEPOST_features_avg_p!U11+37658</f>
        <v>34178</v>
      </c>
      <c r="K11">
        <f>6634-594.6*TEXAS42_MILEPOST_features_avg_p!U11+589.5*TEXAS42_MILEPOST_features_avg_p!AD11+655.2*TEXAS42_MILEPOST_features_avg_p!AO11</f>
        <v>7868.5</v>
      </c>
      <c r="L11">
        <f>5851-627.7*TEXAS42_MILEPOST_features_avg_p!AD11+2390.9*TEXAS42_MILEPOST_features_avg_p!AO11</f>
        <v>6358.7999999999993</v>
      </c>
      <c r="M11">
        <f>-81862-25836.66*TEXAS42_MILEPOST_features_avg_p!B11+48376.62*TEXAS42_MILEPOST_features_avg_p!C11-3101.27*TEXAS42_MILEPOST_features_avg_p!I11+8795.08*TEXAS42_MILEPOST_features_avg_p!J11+5158.92*TEXAS42_MILEPOST_features_avg_p!N11+7831.08*TEXAS42_MILEPOST_features_avg_p!T11+6725.32*TEXAS42_MILEPOST_features_avg_p!U11+6291.03*TEXAS42_MILEPOST_features_avg_p!AA11+4420.67*TEXAS42_MILEPOST_features_avg_p!AB11+1058.75*TEXAS42_MILEPOST_features_avg_p!AC11-5074.01*TEXAS42_MILEPOST_features_avg_p!AD11-25.13*TEXAS42_MILEPOST_features_avg_p!AE11-786.02*TEXAS42_MILEPOST_features_avg_p!AI11+5508.54*TEXAS42_MILEPOST_features_avg_p!AN11-7721.37*TEXAS42_MILEPOST_features_avg_p!AO11-2430.57*TEXAS42_MILEPOST_features_avg_p!AP11-6318.95*TEXAS42_MILEPOST_features_avg_p!AQ11-4685.3*TEXAS42_MILEPOST_features_avg_p!AS11+2933.89*TEXAS42_MILEPOST_features_avg_p!AT11-3460.33*TEXAS42_MILEPOST_features_avg_p!AV11+28603.53*TEXAS42_MILEPOST_features_avg_p!AX11+52184.71*TEXAS42_MILEPOST_features_avg_p!AY11+1988.27*TEXAS42_MILEPOST_features_avg_p!AZ11+7115.18*TEXAS42_MILEPOST_features_avg_p!BA11</f>
        <v>6972.2250000000367</v>
      </c>
    </row>
    <row r="12" spans="1:13" x14ac:dyDescent="0.25">
      <c r="A12" t="s">
        <v>67</v>
      </c>
      <c r="B12">
        <v>55655</v>
      </c>
      <c r="C12" t="s">
        <v>97</v>
      </c>
      <c r="D12">
        <v>12</v>
      </c>
      <c r="E12">
        <f>18*(5+14*7)</f>
        <v>1854</v>
      </c>
      <c r="F12">
        <v>0</v>
      </c>
      <c r="G12">
        <f t="shared" si="0"/>
        <v>22248</v>
      </c>
      <c r="H12" s="1">
        <f t="shared" si="1"/>
        <v>2.5015731751168646</v>
      </c>
      <c r="J12">
        <f>-1740*TEXAS42_MILEPOST_features_avg_p!U12+37658</f>
        <v>32264</v>
      </c>
      <c r="K12">
        <f>6634-594.6*TEXAS42_MILEPOST_features_avg_p!U12+589.5*TEXAS42_MILEPOST_features_avg_p!AD12+655.2*TEXAS42_MILEPOST_features_avg_p!AO12</f>
        <v>10293.34</v>
      </c>
      <c r="L12">
        <f>5851-627.7*TEXAS42_MILEPOST_features_avg_p!AD12+2390.9*TEXAS42_MILEPOST_features_avg_p!AO12</f>
        <v>9257.5</v>
      </c>
      <c r="M12">
        <f>-81862-25836.66*TEXAS42_MILEPOST_features_avg_p!B12+48376.62*TEXAS42_MILEPOST_features_avg_p!C12-3101.27*TEXAS42_MILEPOST_features_avg_p!I12+8795.08*TEXAS42_MILEPOST_features_avg_p!J12+5158.92*TEXAS42_MILEPOST_features_avg_p!N12+7831.08*TEXAS42_MILEPOST_features_avg_p!T12+6725.32*TEXAS42_MILEPOST_features_avg_p!U12+6291.03*TEXAS42_MILEPOST_features_avg_p!AA12+4420.67*TEXAS42_MILEPOST_features_avg_p!AB12+1058.75*TEXAS42_MILEPOST_features_avg_p!AC12-5074.01*TEXAS42_MILEPOST_features_avg_p!AD12-25.13*TEXAS42_MILEPOST_features_avg_p!AE12-786.02*TEXAS42_MILEPOST_features_avg_p!AI12+5508.54*TEXAS42_MILEPOST_features_avg_p!AN12-7721.37*TEXAS42_MILEPOST_features_avg_p!AO12-2430.57*TEXAS42_MILEPOST_features_avg_p!AP12-6318.95*TEXAS42_MILEPOST_features_avg_p!AQ12-4685.3*TEXAS42_MILEPOST_features_avg_p!AS12+2933.89*TEXAS42_MILEPOST_features_avg_p!AT12-3460.33*TEXAS42_MILEPOST_features_avg_p!AV12+28603.53*TEXAS42_MILEPOST_features_avg_p!AX12+52184.71*TEXAS42_MILEPOST_features_avg_p!AY12+1988.27*TEXAS42_MILEPOST_features_avg_p!AZ12+7115.18*TEXAS42_MILEPOST_features_avg_p!BA12</f>
        <v>54704.834700000014</v>
      </c>
    </row>
    <row r="13" spans="1:13" x14ac:dyDescent="0.25">
      <c r="A13" t="s">
        <v>68</v>
      </c>
      <c r="B13">
        <v>18005</v>
      </c>
      <c r="C13" t="s">
        <v>93</v>
      </c>
      <c r="D13">
        <v>64</v>
      </c>
      <c r="E13">
        <f>16*5</f>
        <v>80</v>
      </c>
      <c r="F13">
        <v>0</v>
      </c>
      <c r="G13">
        <f t="shared" si="0"/>
        <v>5120</v>
      </c>
      <c r="H13" s="1">
        <f t="shared" si="1"/>
        <v>3.5166015625</v>
      </c>
      <c r="J13">
        <f>-1740*TEXAS42_MILEPOST_features_avg_p!U13+37658</f>
        <v>32438</v>
      </c>
      <c r="K13">
        <f>6634-594.6*TEXAS42_MILEPOST_features_avg_p!U13+589.5*TEXAS42_MILEPOST_features_avg_p!AD13+655.2*TEXAS42_MILEPOST_features_avg_p!AO13</f>
        <v>8518.6</v>
      </c>
      <c r="L13">
        <f>5851-627.7*TEXAS42_MILEPOST_features_avg_p!AD13+2390.9*TEXAS42_MILEPOST_features_avg_p!AO13</f>
        <v>8122</v>
      </c>
      <c r="M13">
        <f>-81862-25836.66*TEXAS42_MILEPOST_features_avg_p!B13+48376.62*TEXAS42_MILEPOST_features_avg_p!C13-3101.27*TEXAS42_MILEPOST_features_avg_p!I13+8795.08*TEXAS42_MILEPOST_features_avg_p!J13+5158.92*TEXAS42_MILEPOST_features_avg_p!N13+7831.08*TEXAS42_MILEPOST_features_avg_p!T13+6725.32*TEXAS42_MILEPOST_features_avg_p!U13+6291.03*TEXAS42_MILEPOST_features_avg_p!AA13+4420.67*TEXAS42_MILEPOST_features_avg_p!AB13+1058.75*TEXAS42_MILEPOST_features_avg_p!AC13-5074.01*TEXAS42_MILEPOST_features_avg_p!AD13-25.13*TEXAS42_MILEPOST_features_avg_p!AE13-786.02*TEXAS42_MILEPOST_features_avg_p!AI13+5508.54*TEXAS42_MILEPOST_features_avg_p!AN13-7721.37*TEXAS42_MILEPOST_features_avg_p!AO13-2430.57*TEXAS42_MILEPOST_features_avg_p!AP13-6318.95*TEXAS42_MILEPOST_features_avg_p!AQ13-4685.3*TEXAS42_MILEPOST_features_avg_p!AS13+2933.89*TEXAS42_MILEPOST_features_avg_p!AT13-3460.33*TEXAS42_MILEPOST_features_avg_p!AV13+28603.53*TEXAS42_MILEPOST_features_avg_p!AX13+52184.71*TEXAS42_MILEPOST_features_avg_p!AY13+1988.27*TEXAS42_MILEPOST_features_avg_p!AZ13+7115.18*TEXAS42_MILEPOST_features_avg_p!BA13</f>
        <v>20279.90429999998</v>
      </c>
    </row>
    <row r="14" spans="1:13" x14ac:dyDescent="0.25">
      <c r="A14" t="s">
        <v>69</v>
      </c>
      <c r="B14">
        <v>1490</v>
      </c>
      <c r="C14" t="s">
        <v>92</v>
      </c>
      <c r="D14">
        <v>64</v>
      </c>
      <c r="E14">
        <v>3</v>
      </c>
      <c r="F14">
        <v>3</v>
      </c>
      <c r="G14">
        <f t="shared" si="0"/>
        <v>195</v>
      </c>
      <c r="H14" s="1">
        <f t="shared" si="1"/>
        <v>7.6410256410256414</v>
      </c>
      <c r="J14">
        <f>-1740*TEXAS42_MILEPOST_features_avg_p!U14+37658</f>
        <v>34178</v>
      </c>
      <c r="K14">
        <f>6634-594.6*TEXAS42_MILEPOST_features_avg_p!U14+589.5*TEXAS42_MILEPOST_features_avg_p!AD14+655.2*TEXAS42_MILEPOST_features_avg_p!AO14</f>
        <v>6689.5</v>
      </c>
      <c r="L14">
        <f>5851-627.7*TEXAS42_MILEPOST_features_avg_p!AD14+2390.9*TEXAS42_MILEPOST_features_avg_p!AO14</f>
        <v>7614.2000000000007</v>
      </c>
      <c r="M14">
        <f>-81862-25836.66*TEXAS42_MILEPOST_features_avg_p!B14+48376.62*TEXAS42_MILEPOST_features_avg_p!C14-3101.27*TEXAS42_MILEPOST_features_avg_p!I14+8795.08*TEXAS42_MILEPOST_features_avg_p!J14+5158.92*TEXAS42_MILEPOST_features_avg_p!N14+7831.08*TEXAS42_MILEPOST_features_avg_p!T14+6725.32*TEXAS42_MILEPOST_features_avg_p!U14+6291.03*TEXAS42_MILEPOST_features_avg_p!AA14+4420.67*TEXAS42_MILEPOST_features_avg_p!AB14+1058.75*TEXAS42_MILEPOST_features_avg_p!AC14-5074.01*TEXAS42_MILEPOST_features_avg_p!AD14-25.13*TEXAS42_MILEPOST_features_avg_p!AE14-786.02*TEXAS42_MILEPOST_features_avg_p!AI14+5508.54*TEXAS42_MILEPOST_features_avg_p!AN14-7721.37*TEXAS42_MILEPOST_features_avg_p!AO14-2430.57*TEXAS42_MILEPOST_features_avg_p!AP14-6318.95*TEXAS42_MILEPOST_features_avg_p!AQ14-4685.3*TEXAS42_MILEPOST_features_avg_p!AS14+2933.89*TEXAS42_MILEPOST_features_avg_p!AT14-3460.33*TEXAS42_MILEPOST_features_avg_p!AV14+28603.53*TEXAS42_MILEPOST_features_avg_p!AX14+52184.71*TEXAS42_MILEPOST_features_avg_p!AY14+1988.27*TEXAS42_MILEPOST_features_avg_p!AZ14+7115.18*TEXAS42_MILEPOST_features_avg_p!BA14</f>
        <v>2017.4198999999271</v>
      </c>
    </row>
    <row r="15" spans="1:13" x14ac:dyDescent="0.25">
      <c r="A15" t="s">
        <v>70</v>
      </c>
      <c r="B15">
        <v>1026</v>
      </c>
      <c r="C15" t="s">
        <v>92</v>
      </c>
      <c r="D15">
        <v>64</v>
      </c>
      <c r="E15">
        <v>2</v>
      </c>
      <c r="F15">
        <v>1</v>
      </c>
      <c r="G15">
        <f t="shared" si="0"/>
        <v>129</v>
      </c>
      <c r="H15" s="1">
        <f t="shared" si="1"/>
        <v>7.9534883720930232</v>
      </c>
      <c r="J15">
        <f>-1740*TEXAS42_MILEPOST_features_avg_p!U15+37658</f>
        <v>34178</v>
      </c>
      <c r="K15">
        <f>6634-594.6*TEXAS42_MILEPOST_features_avg_p!U15+589.5*TEXAS42_MILEPOST_features_avg_p!AD15+655.2*TEXAS42_MILEPOST_features_avg_p!AO15</f>
        <v>6689.5</v>
      </c>
      <c r="L15">
        <f>5851-627.7*TEXAS42_MILEPOST_features_avg_p!AD15+2390.9*TEXAS42_MILEPOST_features_avg_p!AO15</f>
        <v>7614.2000000000007</v>
      </c>
      <c r="M15">
        <f>-81862-25836.66*TEXAS42_MILEPOST_features_avg_p!B15+48376.62*TEXAS42_MILEPOST_features_avg_p!C15-3101.27*TEXAS42_MILEPOST_features_avg_p!I15+8795.08*TEXAS42_MILEPOST_features_avg_p!J15+5158.92*TEXAS42_MILEPOST_features_avg_p!N15+7831.08*TEXAS42_MILEPOST_features_avg_p!T15+6725.32*TEXAS42_MILEPOST_features_avg_p!U15+6291.03*TEXAS42_MILEPOST_features_avg_p!AA15+4420.67*TEXAS42_MILEPOST_features_avg_p!AB15+1058.75*TEXAS42_MILEPOST_features_avg_p!AC15-5074.01*TEXAS42_MILEPOST_features_avg_p!AD15-25.13*TEXAS42_MILEPOST_features_avg_p!AE15-786.02*TEXAS42_MILEPOST_features_avg_p!AI15+5508.54*TEXAS42_MILEPOST_features_avg_p!AN15-7721.37*TEXAS42_MILEPOST_features_avg_p!AO15-2430.57*TEXAS42_MILEPOST_features_avg_p!AP15-6318.95*TEXAS42_MILEPOST_features_avg_p!AQ15-4685.3*TEXAS42_MILEPOST_features_avg_p!AS15+2933.89*TEXAS42_MILEPOST_features_avg_p!AT15-3460.33*TEXAS42_MILEPOST_features_avg_p!AV15+28603.53*TEXAS42_MILEPOST_features_avg_p!AX15+52184.71*TEXAS42_MILEPOST_features_avg_p!AY15+1988.27*TEXAS42_MILEPOST_features_avg_p!AZ15+7115.18*TEXAS42_MILEPOST_features_avg_p!BA15</f>
        <v>622.29499999994641</v>
      </c>
    </row>
    <row r="16" spans="1:13" x14ac:dyDescent="0.25">
      <c r="A16" t="s">
        <v>71</v>
      </c>
      <c r="B16">
        <v>26793</v>
      </c>
      <c r="C16" t="s">
        <v>93</v>
      </c>
      <c r="D16">
        <v>256</v>
      </c>
      <c r="E16">
        <f>9*5+3</f>
        <v>48</v>
      </c>
      <c r="F16">
        <v>2</v>
      </c>
      <c r="G16">
        <f t="shared" si="0"/>
        <v>12290</v>
      </c>
      <c r="H16" s="1">
        <f t="shared" si="1"/>
        <v>2.1800650935720096</v>
      </c>
      <c r="J16">
        <f>-1740*TEXAS42_MILEPOST_features_avg_p!U16+37658</f>
        <v>33412.400000000001</v>
      </c>
      <c r="K16">
        <f>6634-594.6*TEXAS42_MILEPOST_features_avg_p!U16+589.5*TEXAS42_MILEPOST_features_avg_p!AD16+655.2*TEXAS42_MILEPOST_features_avg_p!AO16</f>
        <v>8851.5759999999991</v>
      </c>
      <c r="L16">
        <f>5851-627.7*TEXAS42_MILEPOST_features_avg_p!AD16+2390.9*TEXAS42_MILEPOST_features_avg_p!AO16</f>
        <v>8122</v>
      </c>
      <c r="M16">
        <f>-81862-25836.66*TEXAS42_MILEPOST_features_avg_p!B16+48376.62*TEXAS42_MILEPOST_features_avg_p!C16-3101.27*TEXAS42_MILEPOST_features_avg_p!I16+8795.08*TEXAS42_MILEPOST_features_avg_p!J16+5158.92*TEXAS42_MILEPOST_features_avg_p!N16+7831.08*TEXAS42_MILEPOST_features_avg_p!T16+6725.32*TEXAS42_MILEPOST_features_avg_p!U16+6291.03*TEXAS42_MILEPOST_features_avg_p!AA16+4420.67*TEXAS42_MILEPOST_features_avg_p!AB16+1058.75*TEXAS42_MILEPOST_features_avg_p!AC16-5074.01*TEXAS42_MILEPOST_features_avg_p!AD16-25.13*TEXAS42_MILEPOST_features_avg_p!AE16-786.02*TEXAS42_MILEPOST_features_avg_p!AI16+5508.54*TEXAS42_MILEPOST_features_avg_p!AN16-7721.37*TEXAS42_MILEPOST_features_avg_p!AO16-2430.57*TEXAS42_MILEPOST_features_avg_p!AP16-6318.95*TEXAS42_MILEPOST_features_avg_p!AQ16-4685.3*TEXAS42_MILEPOST_features_avg_p!AS16+2933.89*TEXAS42_MILEPOST_features_avg_p!AT16-3460.33*TEXAS42_MILEPOST_features_avg_p!AV16+28603.53*TEXAS42_MILEPOST_features_avg_p!AX16+52184.71*TEXAS42_MILEPOST_features_avg_p!AY16+1988.27*TEXAS42_MILEPOST_features_avg_p!AZ16+7115.18*TEXAS42_MILEPOST_features_avg_p!BA16</f>
        <v>26959.574600000036</v>
      </c>
    </row>
    <row r="17" spans="1:13" x14ac:dyDescent="0.25">
      <c r="A17" t="s">
        <v>72</v>
      </c>
      <c r="B17">
        <v>1028</v>
      </c>
      <c r="C17" t="s">
        <v>92</v>
      </c>
      <c r="D17">
        <v>64</v>
      </c>
      <c r="E17">
        <v>2</v>
      </c>
      <c r="F17">
        <v>1</v>
      </c>
      <c r="G17">
        <f t="shared" si="0"/>
        <v>129</v>
      </c>
      <c r="H17" s="1">
        <f t="shared" si="1"/>
        <v>7.9689922480620154</v>
      </c>
      <c r="J17">
        <f>-1740*TEXAS42_MILEPOST_features_avg_p!U17+37658</f>
        <v>34178</v>
      </c>
      <c r="K17">
        <f>6634-594.6*TEXAS42_MILEPOST_features_avg_p!U17+589.5*TEXAS42_MILEPOST_features_avg_p!AD17+655.2*TEXAS42_MILEPOST_features_avg_p!AO17</f>
        <v>6689.5</v>
      </c>
      <c r="L17">
        <f>5851-627.7*TEXAS42_MILEPOST_features_avg_p!AD17+2390.9*TEXAS42_MILEPOST_features_avg_p!AO17</f>
        <v>7614.2000000000007</v>
      </c>
      <c r="M17">
        <f>-81862-25836.66*TEXAS42_MILEPOST_features_avg_p!B17+48376.62*TEXAS42_MILEPOST_features_avg_p!C17-3101.27*TEXAS42_MILEPOST_features_avg_p!I17+8795.08*TEXAS42_MILEPOST_features_avg_p!J17+5158.92*TEXAS42_MILEPOST_features_avg_p!N17+7831.08*TEXAS42_MILEPOST_features_avg_p!T17+6725.32*TEXAS42_MILEPOST_features_avg_p!U17+6291.03*TEXAS42_MILEPOST_features_avg_p!AA17+4420.67*TEXAS42_MILEPOST_features_avg_p!AB17+1058.75*TEXAS42_MILEPOST_features_avg_p!AC17-5074.01*TEXAS42_MILEPOST_features_avg_p!AD17-25.13*TEXAS42_MILEPOST_features_avg_p!AE17-786.02*TEXAS42_MILEPOST_features_avg_p!AI17+5508.54*TEXAS42_MILEPOST_features_avg_p!AN17-7721.37*TEXAS42_MILEPOST_features_avg_p!AO17-2430.57*TEXAS42_MILEPOST_features_avg_p!AP17-6318.95*TEXAS42_MILEPOST_features_avg_p!AQ17-4685.3*TEXAS42_MILEPOST_features_avg_p!AS17+2933.89*TEXAS42_MILEPOST_features_avg_p!AT17-3460.33*TEXAS42_MILEPOST_features_avg_p!AV17+28603.53*TEXAS42_MILEPOST_features_avg_p!AX17+52184.71*TEXAS42_MILEPOST_features_avg_p!AY17+1988.27*TEXAS42_MILEPOST_features_avg_p!AZ17+7115.18*TEXAS42_MILEPOST_features_avg_p!BA17</f>
        <v>622.29499999994641</v>
      </c>
    </row>
    <row r="18" spans="1:13" x14ac:dyDescent="0.25">
      <c r="A18" t="s">
        <v>73</v>
      </c>
      <c r="B18">
        <v>10909</v>
      </c>
      <c r="C18" t="s">
        <v>92</v>
      </c>
      <c r="D18">
        <v>256</v>
      </c>
      <c r="E18">
        <v>22</v>
      </c>
      <c r="F18">
        <v>0</v>
      </c>
      <c r="G18">
        <f t="shared" si="0"/>
        <v>5632</v>
      </c>
      <c r="H18" s="1">
        <f t="shared" si="1"/>
        <v>1.9369673295454546</v>
      </c>
      <c r="J18">
        <f>-1740*TEXAS42_MILEPOST_features_avg_p!U18+37658</f>
        <v>18518</v>
      </c>
      <c r="K18">
        <f>6634-594.6*TEXAS42_MILEPOST_features_avg_p!U18+589.5*TEXAS42_MILEPOST_features_avg_p!AD18+655.2*TEXAS42_MILEPOST_features_avg_p!AO18</f>
        <v>7822.5999999999995</v>
      </c>
      <c r="L18">
        <f>5851-627.7*TEXAS42_MILEPOST_features_avg_p!AD18+2390.9*TEXAS42_MILEPOST_features_avg_p!AO18</f>
        <v>709.49999999999955</v>
      </c>
      <c r="M18">
        <f>-81862-25836.66*TEXAS42_MILEPOST_features_avg_p!B18+48376.62*TEXAS42_MILEPOST_features_avg_p!C18-3101.27*TEXAS42_MILEPOST_features_avg_p!I18+8795.08*TEXAS42_MILEPOST_features_avg_p!J18+5158.92*TEXAS42_MILEPOST_features_avg_p!N18+7831.08*TEXAS42_MILEPOST_features_avg_p!T18+6725.32*TEXAS42_MILEPOST_features_avg_p!U18+6291.03*TEXAS42_MILEPOST_features_avg_p!AA18+4420.67*TEXAS42_MILEPOST_features_avg_p!AB18+1058.75*TEXAS42_MILEPOST_features_avg_p!AC18-5074.01*TEXAS42_MILEPOST_features_avg_p!AD18-25.13*TEXAS42_MILEPOST_features_avg_p!AE18-786.02*TEXAS42_MILEPOST_features_avg_p!AI18+5508.54*TEXAS42_MILEPOST_features_avg_p!AN18-7721.37*TEXAS42_MILEPOST_features_avg_p!AO18-2430.57*TEXAS42_MILEPOST_features_avg_p!AP18-6318.95*TEXAS42_MILEPOST_features_avg_p!AQ18-4685.3*TEXAS42_MILEPOST_features_avg_p!AS18+2933.89*TEXAS42_MILEPOST_features_avg_p!AT18-3460.33*TEXAS42_MILEPOST_features_avg_p!AV18+28603.53*TEXAS42_MILEPOST_features_avg_p!AX18+52184.71*TEXAS42_MILEPOST_features_avg_p!AY18+1988.27*TEXAS42_MILEPOST_features_avg_p!AZ18+7115.18*TEXAS42_MILEPOST_features_avg_p!BA18</f>
        <v>10962.785000000087</v>
      </c>
    </row>
    <row r="19" spans="1:13" x14ac:dyDescent="0.25">
      <c r="A19" t="s">
        <v>74</v>
      </c>
      <c r="B19">
        <v>5011</v>
      </c>
      <c r="C19" t="s">
        <v>92</v>
      </c>
      <c r="D19">
        <v>256</v>
      </c>
      <c r="E19">
        <v>2</v>
      </c>
      <c r="F19">
        <v>0</v>
      </c>
      <c r="G19">
        <f t="shared" si="0"/>
        <v>512</v>
      </c>
      <c r="H19" s="1">
        <f t="shared" si="1"/>
        <v>9.787109375</v>
      </c>
      <c r="J19">
        <f>-1740*TEXAS42_MILEPOST_features_avg_p!U19+37658</f>
        <v>32438</v>
      </c>
      <c r="K19">
        <f>6634-594.6*TEXAS42_MILEPOST_features_avg_p!U19+589.5*TEXAS42_MILEPOST_features_avg_p!AD19+655.2*TEXAS42_MILEPOST_features_avg_p!AO19</f>
        <v>6684.4</v>
      </c>
      <c r="L19">
        <f>5851-627.7*TEXAS42_MILEPOST_features_avg_p!AD19+2390.9*TEXAS42_MILEPOST_features_avg_p!AO19</f>
        <v>6986.5</v>
      </c>
      <c r="M19">
        <f>-81862-25836.66*TEXAS42_MILEPOST_features_avg_p!B19+48376.62*TEXAS42_MILEPOST_features_avg_p!C19-3101.27*TEXAS42_MILEPOST_features_avg_p!I19+8795.08*TEXAS42_MILEPOST_features_avg_p!J19+5158.92*TEXAS42_MILEPOST_features_avg_p!N19+7831.08*TEXAS42_MILEPOST_features_avg_p!T19+6725.32*TEXAS42_MILEPOST_features_avg_p!U19+6291.03*TEXAS42_MILEPOST_features_avg_p!AA19+4420.67*TEXAS42_MILEPOST_features_avg_p!AB19+1058.75*TEXAS42_MILEPOST_features_avg_p!AC19-5074.01*TEXAS42_MILEPOST_features_avg_p!AD19-25.13*TEXAS42_MILEPOST_features_avg_p!AE19-786.02*TEXAS42_MILEPOST_features_avg_p!AI19+5508.54*TEXAS42_MILEPOST_features_avg_p!AN19-7721.37*TEXAS42_MILEPOST_features_avg_p!AO19-2430.57*TEXAS42_MILEPOST_features_avg_p!AP19-6318.95*TEXAS42_MILEPOST_features_avg_p!AQ19-4685.3*TEXAS42_MILEPOST_features_avg_p!AS19+2933.89*TEXAS42_MILEPOST_features_avg_p!AT19-3460.33*TEXAS42_MILEPOST_features_avg_p!AV19+28603.53*TEXAS42_MILEPOST_features_avg_p!AX19+52184.71*TEXAS42_MILEPOST_features_avg_p!AY19+1988.27*TEXAS42_MILEPOST_features_avg_p!AZ19+7115.18*TEXAS42_MILEPOST_features_avg_p!BA19</f>
        <v>3763.1649999999895</v>
      </c>
    </row>
    <row r="20" spans="1:13" x14ac:dyDescent="0.25">
      <c r="A20" t="s">
        <v>75</v>
      </c>
      <c r="B20">
        <v>8147</v>
      </c>
      <c r="C20" t="s">
        <v>92</v>
      </c>
      <c r="D20">
        <v>20</v>
      </c>
      <c r="E20">
        <v>3</v>
      </c>
      <c r="F20">
        <v>0</v>
      </c>
      <c r="G20">
        <f t="shared" si="0"/>
        <v>60</v>
      </c>
      <c r="H20" s="1">
        <f t="shared" si="1"/>
        <v>135.78333333333333</v>
      </c>
      <c r="J20">
        <f>-1740*TEXAS42_MILEPOST_features_avg_p!U20+37658</f>
        <v>32003</v>
      </c>
      <c r="K20">
        <f>6634-594.6*TEXAS42_MILEPOST_features_avg_p!U20+589.5*TEXAS42_MILEPOST_features_avg_p!AD20+655.2*TEXAS42_MILEPOST_features_avg_p!AO20</f>
        <v>6535.75</v>
      </c>
      <c r="L20">
        <f>5851-627.7*TEXAS42_MILEPOST_features_avg_p!AD20+2390.9*TEXAS42_MILEPOST_features_avg_p!AO20</f>
        <v>6986.5</v>
      </c>
      <c r="M20">
        <f>-81862-25836.66*TEXAS42_MILEPOST_features_avg_p!B20+48376.62*TEXAS42_MILEPOST_features_avg_p!C20-3101.27*TEXAS42_MILEPOST_features_avg_p!I20+8795.08*TEXAS42_MILEPOST_features_avg_p!J20+5158.92*TEXAS42_MILEPOST_features_avg_p!N20+7831.08*TEXAS42_MILEPOST_features_avg_p!T20+6725.32*TEXAS42_MILEPOST_features_avg_p!U20+6291.03*TEXAS42_MILEPOST_features_avg_p!AA20+4420.67*TEXAS42_MILEPOST_features_avg_p!AB20+1058.75*TEXAS42_MILEPOST_features_avg_p!AC20-5074.01*TEXAS42_MILEPOST_features_avg_p!AD20-25.13*TEXAS42_MILEPOST_features_avg_p!AE20-786.02*TEXAS42_MILEPOST_features_avg_p!AI20+5508.54*TEXAS42_MILEPOST_features_avg_p!AN20-7721.37*TEXAS42_MILEPOST_features_avg_p!AO20-2430.57*TEXAS42_MILEPOST_features_avg_p!AP20-6318.95*TEXAS42_MILEPOST_features_avg_p!AQ20-4685.3*TEXAS42_MILEPOST_features_avg_p!AS20+2933.89*TEXAS42_MILEPOST_features_avg_p!AT20-3460.33*TEXAS42_MILEPOST_features_avg_p!AV20+28603.53*TEXAS42_MILEPOST_features_avg_p!AX20+52184.71*TEXAS42_MILEPOST_features_avg_p!AY20+1988.27*TEXAS42_MILEPOST_features_avg_p!AZ20+7115.18*TEXAS42_MILEPOST_features_avg_p!BA20</f>
        <v>8147.2049999999981</v>
      </c>
    </row>
    <row r="21" spans="1:13" x14ac:dyDescent="0.25">
      <c r="A21" t="s">
        <v>76</v>
      </c>
      <c r="B21">
        <v>3520</v>
      </c>
      <c r="C21" t="s">
        <v>92</v>
      </c>
      <c r="D21">
        <v>256</v>
      </c>
      <c r="E21">
        <v>4</v>
      </c>
      <c r="F21">
        <v>2</v>
      </c>
      <c r="G21">
        <f t="shared" si="0"/>
        <v>1026</v>
      </c>
      <c r="H21" s="1">
        <f t="shared" si="1"/>
        <v>3.4307992202729043</v>
      </c>
      <c r="J21">
        <f>-1740*TEXAS42_MILEPOST_features_avg_p!U21+37658</f>
        <v>33308</v>
      </c>
      <c r="K21">
        <f>6634-594.6*TEXAS42_MILEPOST_features_avg_p!U21+589.5*TEXAS42_MILEPOST_features_avg_p!AD21+655.2*TEXAS42_MILEPOST_features_avg_p!AO21</f>
        <v>6981.7</v>
      </c>
      <c r="L21">
        <f>5851-627.7*TEXAS42_MILEPOST_features_avg_p!AD21+2390.9*TEXAS42_MILEPOST_features_avg_p!AO21</f>
        <v>6986.5</v>
      </c>
      <c r="M21">
        <f>-81862-25836.66*TEXAS42_MILEPOST_features_avg_p!B21+48376.62*TEXAS42_MILEPOST_features_avg_p!C21-3101.27*TEXAS42_MILEPOST_features_avg_p!I21+8795.08*TEXAS42_MILEPOST_features_avg_p!J21+5158.92*TEXAS42_MILEPOST_features_avg_p!N21+7831.08*TEXAS42_MILEPOST_features_avg_p!T21+6725.32*TEXAS42_MILEPOST_features_avg_p!U21+6291.03*TEXAS42_MILEPOST_features_avg_p!AA21+4420.67*TEXAS42_MILEPOST_features_avg_p!AB21+1058.75*TEXAS42_MILEPOST_features_avg_p!AC21-5074.01*TEXAS42_MILEPOST_features_avg_p!AD21-25.13*TEXAS42_MILEPOST_features_avg_p!AE21-786.02*TEXAS42_MILEPOST_features_avg_p!AI21+5508.54*TEXAS42_MILEPOST_features_avg_p!AN21-7721.37*TEXAS42_MILEPOST_features_avg_p!AO21-2430.57*TEXAS42_MILEPOST_features_avg_p!AP21-6318.95*TEXAS42_MILEPOST_features_avg_p!AQ21-4685.3*TEXAS42_MILEPOST_features_avg_p!AS21+2933.89*TEXAS42_MILEPOST_features_avg_p!AT21-3460.33*TEXAS42_MILEPOST_features_avg_p!AV21+28603.53*TEXAS42_MILEPOST_features_avg_p!AX21+52184.71*TEXAS42_MILEPOST_features_avg_p!AY21+1988.27*TEXAS42_MILEPOST_features_avg_p!AZ21+7115.18*TEXAS42_MILEPOST_features_avg_p!BA21</f>
        <v>1972.5849999999732</v>
      </c>
    </row>
    <row r="22" spans="1:13" x14ac:dyDescent="0.25">
      <c r="A22" t="s">
        <v>77</v>
      </c>
      <c r="B22">
        <v>8042</v>
      </c>
      <c r="C22" t="s">
        <v>92</v>
      </c>
      <c r="D22">
        <v>256</v>
      </c>
      <c r="E22">
        <v>4</v>
      </c>
      <c r="F22">
        <v>0</v>
      </c>
      <c r="G22">
        <f t="shared" si="0"/>
        <v>1024</v>
      </c>
      <c r="H22" s="1">
        <f t="shared" si="1"/>
        <v>7.853515625</v>
      </c>
      <c r="J22">
        <f>-1740*TEXAS42_MILEPOST_features_avg_p!U22+37658</f>
        <v>27653</v>
      </c>
      <c r="K22">
        <f>6634-594.6*TEXAS42_MILEPOST_features_avg_p!U22+589.5*TEXAS42_MILEPOST_features_avg_p!AD22+655.2*TEXAS42_MILEPOST_features_avg_p!AO22</f>
        <v>7407.2499999999991</v>
      </c>
      <c r="L22">
        <f>5851-627.7*TEXAS42_MILEPOST_features_avg_p!AD22+2390.9*TEXAS42_MILEPOST_features_avg_p!AO22</f>
        <v>4475.7</v>
      </c>
      <c r="M22">
        <f>-81862-25836.66*TEXAS42_MILEPOST_features_avg_p!B22+48376.62*TEXAS42_MILEPOST_features_avg_p!C22-3101.27*TEXAS42_MILEPOST_features_avg_p!I22+8795.08*TEXAS42_MILEPOST_features_avg_p!J22+5158.92*TEXAS42_MILEPOST_features_avg_p!N22+7831.08*TEXAS42_MILEPOST_features_avg_p!T22+6725.32*TEXAS42_MILEPOST_features_avg_p!U22+6291.03*TEXAS42_MILEPOST_features_avg_p!AA22+4420.67*TEXAS42_MILEPOST_features_avg_p!AB22+1058.75*TEXAS42_MILEPOST_features_avg_p!AC22-5074.01*TEXAS42_MILEPOST_features_avg_p!AD22-25.13*TEXAS42_MILEPOST_features_avg_p!AE22-786.02*TEXAS42_MILEPOST_features_avg_p!AI22+5508.54*TEXAS42_MILEPOST_features_avg_p!AN22-7721.37*TEXAS42_MILEPOST_features_avg_p!AO22-2430.57*TEXAS42_MILEPOST_features_avg_p!AP22-6318.95*TEXAS42_MILEPOST_features_avg_p!AQ22-4685.3*TEXAS42_MILEPOST_features_avg_p!AS22+2933.89*TEXAS42_MILEPOST_features_avg_p!AT22-3460.33*TEXAS42_MILEPOST_features_avg_p!AV22+28603.53*TEXAS42_MILEPOST_features_avg_p!AX22+52184.71*TEXAS42_MILEPOST_features_avg_p!AY22+1988.27*TEXAS42_MILEPOST_features_avg_p!AZ22+7115.18*TEXAS42_MILEPOST_features_avg_p!BA22</f>
        <v>7475.6650000000045</v>
      </c>
    </row>
    <row r="23" spans="1:13" x14ac:dyDescent="0.25">
      <c r="A23" t="s">
        <v>78</v>
      </c>
      <c r="B23">
        <v>3069</v>
      </c>
      <c r="C23" t="s">
        <v>96</v>
      </c>
      <c r="D23">
        <v>64</v>
      </c>
      <c r="E23">
        <v>9</v>
      </c>
      <c r="F23">
        <v>4</v>
      </c>
      <c r="G23">
        <f t="shared" si="0"/>
        <v>580</v>
      </c>
      <c r="H23" s="1">
        <f t="shared" si="1"/>
        <v>5.2913793103448272</v>
      </c>
      <c r="J23">
        <f>-1740*TEXAS42_MILEPOST_features_avg_p!U23+37658</f>
        <v>31133</v>
      </c>
      <c r="K23">
        <f>6634-594.6*TEXAS42_MILEPOST_features_avg_p!U23+589.5*TEXAS42_MILEPOST_features_avg_p!AD23+655.2*TEXAS42_MILEPOST_features_avg_p!AO23</f>
        <v>10496.35</v>
      </c>
      <c r="L23">
        <f>5851-627.7*TEXAS42_MILEPOST_features_avg_p!AD23+2390.9*TEXAS42_MILEPOST_features_avg_p!AO23</f>
        <v>8629.7999999999993</v>
      </c>
      <c r="M23">
        <f>-81862-25836.66*TEXAS42_MILEPOST_features_avg_p!B23+48376.62*TEXAS42_MILEPOST_features_avg_p!C23-3101.27*TEXAS42_MILEPOST_features_avg_p!I23+8795.08*TEXAS42_MILEPOST_features_avg_p!J23+5158.92*TEXAS42_MILEPOST_features_avg_p!N23+7831.08*TEXAS42_MILEPOST_features_avg_p!T23+6725.32*TEXAS42_MILEPOST_features_avg_p!U23+6291.03*TEXAS42_MILEPOST_features_avg_p!AA23+4420.67*TEXAS42_MILEPOST_features_avg_p!AB23+1058.75*TEXAS42_MILEPOST_features_avg_p!AC23-5074.01*TEXAS42_MILEPOST_features_avg_p!AD23-25.13*TEXAS42_MILEPOST_features_avg_p!AE23-786.02*TEXAS42_MILEPOST_features_avg_p!AI23+5508.54*TEXAS42_MILEPOST_features_avg_p!AN23-7721.37*TEXAS42_MILEPOST_features_avg_p!AO23-2430.57*TEXAS42_MILEPOST_features_avg_p!AP23-6318.95*TEXAS42_MILEPOST_features_avg_p!AQ23-4685.3*TEXAS42_MILEPOST_features_avg_p!AS23+2933.89*TEXAS42_MILEPOST_features_avg_p!AT23-3460.33*TEXAS42_MILEPOST_features_avg_p!AV23+28603.53*TEXAS42_MILEPOST_features_avg_p!AX23+52184.71*TEXAS42_MILEPOST_features_avg_p!AY23+1988.27*TEXAS42_MILEPOST_features_avg_p!AZ23+7115.18*TEXAS42_MILEPOST_features_avg_p!BA23</f>
        <v>3095.3368000000064</v>
      </c>
    </row>
    <row r="24" spans="1:13" x14ac:dyDescent="0.25">
      <c r="A24" t="s">
        <v>79</v>
      </c>
      <c r="B24">
        <v>6432</v>
      </c>
      <c r="C24" t="s">
        <v>93</v>
      </c>
      <c r="D24">
        <v>16</v>
      </c>
      <c r="E24">
        <f>16*8</f>
        <v>128</v>
      </c>
      <c r="F24">
        <v>1</v>
      </c>
      <c r="G24">
        <f t="shared" si="0"/>
        <v>2049</v>
      </c>
      <c r="H24" s="1">
        <f t="shared" si="1"/>
        <v>3.1390922401171304</v>
      </c>
      <c r="J24">
        <f>-1740*TEXAS42_MILEPOST_features_avg_p!U24+37658</f>
        <v>32438</v>
      </c>
      <c r="K24">
        <f>6634-594.6*TEXAS42_MILEPOST_features_avg_p!U24+589.5*TEXAS42_MILEPOST_features_avg_p!AD24+655.2*TEXAS42_MILEPOST_features_avg_p!AO24</f>
        <v>9697.6</v>
      </c>
      <c r="L24">
        <f>5851-627.7*TEXAS42_MILEPOST_features_avg_p!AD24+2390.9*TEXAS42_MILEPOST_features_avg_p!AO24</f>
        <v>6866.6</v>
      </c>
      <c r="M24">
        <f>-81862-25836.66*TEXAS42_MILEPOST_features_avg_p!B24+48376.62*TEXAS42_MILEPOST_features_avg_p!C24-3101.27*TEXAS42_MILEPOST_features_avg_p!I24+8795.08*TEXAS42_MILEPOST_features_avg_p!J24+5158.92*TEXAS42_MILEPOST_features_avg_p!N24+7831.08*TEXAS42_MILEPOST_features_avg_p!T24+6725.32*TEXAS42_MILEPOST_features_avg_p!U24+6291.03*TEXAS42_MILEPOST_features_avg_p!AA24+4420.67*TEXAS42_MILEPOST_features_avg_p!AB24+1058.75*TEXAS42_MILEPOST_features_avg_p!AC24-5074.01*TEXAS42_MILEPOST_features_avg_p!AD24-25.13*TEXAS42_MILEPOST_features_avg_p!AE24-786.02*TEXAS42_MILEPOST_features_avg_p!AI24+5508.54*TEXAS42_MILEPOST_features_avg_p!AN24-7721.37*TEXAS42_MILEPOST_features_avg_p!AO24-2430.57*TEXAS42_MILEPOST_features_avg_p!AP24-6318.95*TEXAS42_MILEPOST_features_avg_p!AQ24-4685.3*TEXAS42_MILEPOST_features_avg_p!AS24+2933.89*TEXAS42_MILEPOST_features_avg_p!AT24-3460.33*TEXAS42_MILEPOST_features_avg_p!AV24+28603.53*TEXAS42_MILEPOST_features_avg_p!AX24+52184.71*TEXAS42_MILEPOST_features_avg_p!AY24+1988.27*TEXAS42_MILEPOST_features_avg_p!AZ24+7115.18*TEXAS42_MILEPOST_features_avg_p!BA24</f>
        <v>3950.0315000000282</v>
      </c>
    </row>
    <row r="25" spans="1:13" x14ac:dyDescent="0.25">
      <c r="A25" t="s">
        <v>80</v>
      </c>
      <c r="B25">
        <v>1860</v>
      </c>
      <c r="C25" t="s">
        <v>93</v>
      </c>
      <c r="D25">
        <v>8</v>
      </c>
      <c r="E25">
        <f>8*8</f>
        <v>64</v>
      </c>
      <c r="F25">
        <v>1</v>
      </c>
      <c r="G25">
        <f t="shared" si="0"/>
        <v>513</v>
      </c>
      <c r="H25" s="1">
        <f t="shared" si="1"/>
        <v>3.6257309941520468</v>
      </c>
      <c r="J25">
        <f>-1740*TEXAS42_MILEPOST_features_avg_p!U25+37658</f>
        <v>32438</v>
      </c>
      <c r="K25">
        <f>6634-594.6*TEXAS42_MILEPOST_features_avg_p!U25+589.5*TEXAS42_MILEPOST_features_avg_p!AD25+655.2*TEXAS42_MILEPOST_features_avg_p!AO25</f>
        <v>9697.6</v>
      </c>
      <c r="L25">
        <f>5851-627.7*TEXAS42_MILEPOST_features_avg_p!AD25+2390.9*TEXAS42_MILEPOST_features_avg_p!AO25</f>
        <v>6866.6</v>
      </c>
      <c r="M25">
        <f>-81862-25836.66*TEXAS42_MILEPOST_features_avg_p!B25+48376.62*TEXAS42_MILEPOST_features_avg_p!C25-3101.27*TEXAS42_MILEPOST_features_avg_p!I25+8795.08*TEXAS42_MILEPOST_features_avg_p!J25+5158.92*TEXAS42_MILEPOST_features_avg_p!N25+7831.08*TEXAS42_MILEPOST_features_avg_p!T25+6725.32*TEXAS42_MILEPOST_features_avg_p!U25+6291.03*TEXAS42_MILEPOST_features_avg_p!AA25+4420.67*TEXAS42_MILEPOST_features_avg_p!AB25+1058.75*TEXAS42_MILEPOST_features_avg_p!AC25-5074.01*TEXAS42_MILEPOST_features_avg_p!AD25-25.13*TEXAS42_MILEPOST_features_avg_p!AE25-786.02*TEXAS42_MILEPOST_features_avg_p!AI25+5508.54*TEXAS42_MILEPOST_features_avg_p!AN25-7721.37*TEXAS42_MILEPOST_features_avg_p!AO25-2430.57*TEXAS42_MILEPOST_features_avg_p!AP25-6318.95*TEXAS42_MILEPOST_features_avg_p!AQ25-4685.3*TEXAS42_MILEPOST_features_avg_p!AS25+2933.89*TEXAS42_MILEPOST_features_avg_p!AT25-3460.33*TEXAS42_MILEPOST_features_avg_p!AV25+28603.53*TEXAS42_MILEPOST_features_avg_p!AX25+52184.71*TEXAS42_MILEPOST_features_avg_p!AY25+1988.27*TEXAS42_MILEPOST_features_avg_p!AZ25+7115.18*TEXAS42_MILEPOST_features_avg_p!BA25</f>
        <v>3950.0315000000282</v>
      </c>
    </row>
    <row r="26" spans="1:13" x14ac:dyDescent="0.25">
      <c r="A26" t="s">
        <v>81</v>
      </c>
      <c r="B26">
        <v>29511</v>
      </c>
      <c r="C26" t="s">
        <v>92</v>
      </c>
      <c r="D26">
        <v>254</v>
      </c>
      <c r="E26">
        <v>45</v>
      </c>
      <c r="F26">
        <v>0</v>
      </c>
      <c r="G26">
        <f t="shared" si="0"/>
        <v>11430</v>
      </c>
      <c r="H26" s="1">
        <f t="shared" si="1"/>
        <v>2.5818897637795275</v>
      </c>
      <c r="J26">
        <f>-1740*TEXAS42_MILEPOST_features_avg_p!U26+37658</f>
        <v>15612.2</v>
      </c>
      <c r="K26">
        <f>6634-594.6*TEXAS42_MILEPOST_features_avg_p!U26+589.5*TEXAS42_MILEPOST_features_avg_p!AD26+655.2*TEXAS42_MILEPOST_features_avg_p!AO26</f>
        <v>10498.018</v>
      </c>
      <c r="L26">
        <f>5851-627.7*TEXAS42_MILEPOST_features_avg_p!AD26+2390.9*TEXAS42_MILEPOST_features_avg_p!AO26</f>
        <v>2980.5</v>
      </c>
      <c r="M26">
        <f>-81862-25836.66*TEXAS42_MILEPOST_features_avg_p!B26+48376.62*TEXAS42_MILEPOST_features_avg_p!C26-3101.27*TEXAS42_MILEPOST_features_avg_p!I26+8795.08*TEXAS42_MILEPOST_features_avg_p!J26+5158.92*TEXAS42_MILEPOST_features_avg_p!N26+7831.08*TEXAS42_MILEPOST_features_avg_p!T26+6725.32*TEXAS42_MILEPOST_features_avg_p!U26+6291.03*TEXAS42_MILEPOST_features_avg_p!AA26+4420.67*TEXAS42_MILEPOST_features_avg_p!AB26+1058.75*TEXAS42_MILEPOST_features_avg_p!AC26-5074.01*TEXAS42_MILEPOST_features_avg_p!AD26-25.13*TEXAS42_MILEPOST_features_avg_p!AE26-786.02*TEXAS42_MILEPOST_features_avg_p!AI26+5508.54*TEXAS42_MILEPOST_features_avg_p!AN26-7721.37*TEXAS42_MILEPOST_features_avg_p!AO26-2430.57*TEXAS42_MILEPOST_features_avg_p!AP26-6318.95*TEXAS42_MILEPOST_features_avg_p!AQ26-4685.3*TEXAS42_MILEPOST_features_avg_p!AS26+2933.89*TEXAS42_MILEPOST_features_avg_p!AT26-3460.33*TEXAS42_MILEPOST_features_avg_p!AV26+28603.53*TEXAS42_MILEPOST_features_avg_p!AX26+52184.71*TEXAS42_MILEPOST_features_avg_p!AY26+1988.27*TEXAS42_MILEPOST_features_avg_p!AZ26+7115.18*TEXAS42_MILEPOST_features_avg_p!BA26</f>
        <v>29627.689399999967</v>
      </c>
    </row>
    <row r="27" spans="1:13" x14ac:dyDescent="0.25">
      <c r="A27" t="s">
        <v>82</v>
      </c>
      <c r="B27">
        <v>598251</v>
      </c>
      <c r="C27" t="s">
        <v>93</v>
      </c>
      <c r="D27">
        <v>256</v>
      </c>
      <c r="E27">
        <f>5+5*8+6+8*8</f>
        <v>115</v>
      </c>
      <c r="F27">
        <v>0</v>
      </c>
      <c r="G27">
        <f t="shared" si="0"/>
        <v>29440</v>
      </c>
      <c r="H27" s="1">
        <f t="shared" si="1"/>
        <v>20.321025815217393</v>
      </c>
      <c r="J27">
        <f>-1740*TEXAS42_MILEPOST_features_avg_p!U27+37658</f>
        <v>30297.8</v>
      </c>
      <c r="K27">
        <f>6634-594.6*TEXAS42_MILEPOST_features_avg_p!U27+589.5*TEXAS42_MILEPOST_features_avg_p!AD27+655.2*TEXAS42_MILEPOST_features_avg_p!AO27</f>
        <v>13813.642</v>
      </c>
      <c r="L27">
        <f>5851-627.7*TEXAS42_MILEPOST_features_avg_p!AD27+2390.9*TEXAS42_MILEPOST_features_avg_p!AO27</f>
        <v>7882.2</v>
      </c>
      <c r="M27">
        <f>-81862-25836.66*TEXAS42_MILEPOST_features_avg_p!B27+48376.62*TEXAS42_MILEPOST_features_avg_p!C27-3101.27*TEXAS42_MILEPOST_features_avg_p!I27+8795.08*TEXAS42_MILEPOST_features_avg_p!J27+5158.92*TEXAS42_MILEPOST_features_avg_p!N27+7831.08*TEXAS42_MILEPOST_features_avg_p!T27+6725.32*TEXAS42_MILEPOST_features_avg_p!U27+6291.03*TEXAS42_MILEPOST_features_avg_p!AA27+4420.67*TEXAS42_MILEPOST_features_avg_p!AB27+1058.75*TEXAS42_MILEPOST_features_avg_p!AC27-5074.01*TEXAS42_MILEPOST_features_avg_p!AD27-25.13*TEXAS42_MILEPOST_features_avg_p!AE27-786.02*TEXAS42_MILEPOST_features_avg_p!AI27+5508.54*TEXAS42_MILEPOST_features_avg_p!AN27-7721.37*TEXAS42_MILEPOST_features_avg_p!AO27-2430.57*TEXAS42_MILEPOST_features_avg_p!AP27-6318.95*TEXAS42_MILEPOST_features_avg_p!AQ27-4685.3*TEXAS42_MILEPOST_features_avg_p!AS27+2933.89*TEXAS42_MILEPOST_features_avg_p!AT27-3460.33*TEXAS42_MILEPOST_features_avg_p!AV27+28603.53*TEXAS42_MILEPOST_features_avg_p!AX27+52184.71*TEXAS42_MILEPOST_features_avg_p!AY27+1988.27*TEXAS42_MILEPOST_features_avg_p!AZ27+7115.18*TEXAS42_MILEPOST_features_avg_p!BA27</f>
        <v>41106.103799999997</v>
      </c>
    </row>
    <row r="28" spans="1:13" x14ac:dyDescent="0.25">
      <c r="A28" t="s">
        <v>83</v>
      </c>
      <c r="B28">
        <v>10899</v>
      </c>
      <c r="C28" t="s">
        <v>93</v>
      </c>
      <c r="D28">
        <v>64</v>
      </c>
      <c r="E28">
        <f>4+5*8+4+6*8</f>
        <v>96</v>
      </c>
      <c r="F28">
        <v>0</v>
      </c>
      <c r="G28">
        <f t="shared" si="0"/>
        <v>6144</v>
      </c>
      <c r="H28" s="1">
        <f t="shared" si="1"/>
        <v>1.77392578125</v>
      </c>
      <c r="J28">
        <f>-1740*TEXAS42_MILEPOST_features_avg_p!U28+37658</f>
        <v>30959</v>
      </c>
      <c r="K28">
        <f>6634-594.6*TEXAS42_MILEPOST_features_avg_p!U28+589.5*TEXAS42_MILEPOST_features_avg_p!AD28+655.2*TEXAS42_MILEPOST_features_avg_p!AO28</f>
        <v>14039.59</v>
      </c>
      <c r="L28">
        <f>5851-627.7*TEXAS42_MILEPOST_features_avg_p!AD28+2390.9*TEXAS42_MILEPOST_features_avg_p!AO28</f>
        <v>7882.2</v>
      </c>
      <c r="M28">
        <f>-81862-25836.66*TEXAS42_MILEPOST_features_avg_p!B28+48376.62*TEXAS42_MILEPOST_features_avg_p!C28-3101.27*TEXAS42_MILEPOST_features_avg_p!I28+8795.08*TEXAS42_MILEPOST_features_avg_p!J28+5158.92*TEXAS42_MILEPOST_features_avg_p!N28+7831.08*TEXAS42_MILEPOST_features_avg_p!T28+6725.32*TEXAS42_MILEPOST_features_avg_p!U28+6291.03*TEXAS42_MILEPOST_features_avg_p!AA28+4420.67*TEXAS42_MILEPOST_features_avg_p!AB28+1058.75*TEXAS42_MILEPOST_features_avg_p!AC28-5074.01*TEXAS42_MILEPOST_features_avg_p!AD28-25.13*TEXAS42_MILEPOST_features_avg_p!AE28-786.02*TEXAS42_MILEPOST_features_avg_p!AI28+5508.54*TEXAS42_MILEPOST_features_avg_p!AN28-7721.37*TEXAS42_MILEPOST_features_avg_p!AO28-2430.57*TEXAS42_MILEPOST_features_avg_p!AP28-6318.95*TEXAS42_MILEPOST_features_avg_p!AQ28-4685.3*TEXAS42_MILEPOST_features_avg_p!AS28+2933.89*TEXAS42_MILEPOST_features_avg_p!AT28-3460.33*TEXAS42_MILEPOST_features_avg_p!AV28+28603.53*TEXAS42_MILEPOST_features_avg_p!AX28+52184.71*TEXAS42_MILEPOST_features_avg_p!AY28+1988.27*TEXAS42_MILEPOST_features_avg_p!AZ28+7115.18*TEXAS42_MILEPOST_features_avg_p!BA28</f>
        <v>10895.842200000014</v>
      </c>
    </row>
    <row r="29" spans="1:13" x14ac:dyDescent="0.25">
      <c r="A29" t="s">
        <v>84</v>
      </c>
      <c r="B29">
        <v>6506</v>
      </c>
      <c r="C29" t="s">
        <v>92</v>
      </c>
      <c r="D29">
        <v>32</v>
      </c>
      <c r="E29">
        <v>86</v>
      </c>
      <c r="F29">
        <v>7</v>
      </c>
      <c r="G29">
        <f t="shared" si="0"/>
        <v>2759</v>
      </c>
      <c r="H29" s="1">
        <f t="shared" si="1"/>
        <v>2.3581007611453426</v>
      </c>
      <c r="J29">
        <f>-1740*TEXAS42_MILEPOST_features_avg_p!U29+37658</f>
        <v>27113.599999999999</v>
      </c>
      <c r="K29">
        <f>6634-594.6*TEXAS42_MILEPOST_features_avg_p!U29+589.5*TEXAS42_MILEPOST_features_avg_p!AD29+655.2*TEXAS42_MILEPOST_features_avg_p!AO29</f>
        <v>20454.724000000002</v>
      </c>
      <c r="L29">
        <f>5851-627.7*TEXAS42_MILEPOST_features_avg_p!AD29+2390.9*TEXAS42_MILEPOST_features_avg_p!AO29</f>
        <v>2740.6999999999989</v>
      </c>
      <c r="M29">
        <f>-81862-25836.66*TEXAS42_MILEPOST_features_avg_p!B29+48376.62*TEXAS42_MILEPOST_features_avg_p!C29-3101.27*TEXAS42_MILEPOST_features_avg_p!I29+8795.08*TEXAS42_MILEPOST_features_avg_p!J29+5158.92*TEXAS42_MILEPOST_features_avg_p!N29+7831.08*TEXAS42_MILEPOST_features_avg_p!T29+6725.32*TEXAS42_MILEPOST_features_avg_p!U29+6291.03*TEXAS42_MILEPOST_features_avg_p!AA29+4420.67*TEXAS42_MILEPOST_features_avg_p!AB29+1058.75*TEXAS42_MILEPOST_features_avg_p!AC29-5074.01*TEXAS42_MILEPOST_features_avg_p!AD29-25.13*TEXAS42_MILEPOST_features_avg_p!AE29-786.02*TEXAS42_MILEPOST_features_avg_p!AI29+5508.54*TEXAS42_MILEPOST_features_avg_p!AN29-7721.37*TEXAS42_MILEPOST_features_avg_p!AO29-2430.57*TEXAS42_MILEPOST_features_avg_p!AP29-6318.95*TEXAS42_MILEPOST_features_avg_p!AQ29-4685.3*TEXAS42_MILEPOST_features_avg_p!AS29+2933.89*TEXAS42_MILEPOST_features_avg_p!AT29-3460.33*TEXAS42_MILEPOST_features_avg_p!AV29+28603.53*TEXAS42_MILEPOST_features_avg_p!AX29+52184.71*TEXAS42_MILEPOST_features_avg_p!AY29+1988.27*TEXAS42_MILEPOST_features_avg_p!AZ29+7115.18*TEXAS42_MILEPOST_features_avg_p!BA29</f>
        <v>6506.5367000000224</v>
      </c>
    </row>
    <row r="30" spans="1:13" x14ac:dyDescent="0.25">
      <c r="A30" t="s">
        <v>85</v>
      </c>
      <c r="B30">
        <v>886</v>
      </c>
      <c r="C30" t="s">
        <v>92</v>
      </c>
      <c r="D30">
        <v>16</v>
      </c>
      <c r="E30">
        <v>15</v>
      </c>
      <c r="F30">
        <v>0</v>
      </c>
      <c r="G30">
        <f t="shared" si="0"/>
        <v>240</v>
      </c>
      <c r="H30" s="1">
        <f t="shared" si="1"/>
        <v>3.6916666666666669</v>
      </c>
      <c r="J30">
        <f>-1740*TEXAS42_MILEPOST_features_avg_p!U30+37658</f>
        <v>17648</v>
      </c>
      <c r="K30">
        <f>6634-594.6*TEXAS42_MILEPOST_features_avg_p!U30+589.5*TEXAS42_MILEPOST_features_avg_p!AD30+655.2*TEXAS42_MILEPOST_features_avg_p!AO30</f>
        <v>7198.5999999999995</v>
      </c>
      <c r="L30">
        <f>5851-627.7*TEXAS42_MILEPOST_features_avg_p!AD30+2390.9*TEXAS42_MILEPOST_features_avg_p!AO30</f>
        <v>13411.599999999999</v>
      </c>
      <c r="M30">
        <f>-81862-25836.66*TEXAS42_MILEPOST_features_avg_p!B30+48376.62*TEXAS42_MILEPOST_features_avg_p!C30-3101.27*TEXAS42_MILEPOST_features_avg_p!I30+8795.08*TEXAS42_MILEPOST_features_avg_p!J30+5158.92*TEXAS42_MILEPOST_features_avg_p!N30+7831.08*TEXAS42_MILEPOST_features_avg_p!T30+6725.32*TEXAS42_MILEPOST_features_avg_p!U30+6291.03*TEXAS42_MILEPOST_features_avg_p!AA30+4420.67*TEXAS42_MILEPOST_features_avg_p!AB30+1058.75*TEXAS42_MILEPOST_features_avg_p!AC30-5074.01*TEXAS42_MILEPOST_features_avg_p!AD30-25.13*TEXAS42_MILEPOST_features_avg_p!AE30-786.02*TEXAS42_MILEPOST_features_avg_p!AI30+5508.54*TEXAS42_MILEPOST_features_avg_p!AN30-7721.37*TEXAS42_MILEPOST_features_avg_p!AO30-2430.57*TEXAS42_MILEPOST_features_avg_p!AP30-6318.95*TEXAS42_MILEPOST_features_avg_p!AQ30-4685.3*TEXAS42_MILEPOST_features_avg_p!AS30+2933.89*TEXAS42_MILEPOST_features_avg_p!AT30-3460.33*TEXAS42_MILEPOST_features_avg_p!AV30+28603.53*TEXAS42_MILEPOST_features_avg_p!AX30+52184.71*TEXAS42_MILEPOST_features_avg_p!AY30+1988.27*TEXAS42_MILEPOST_features_avg_p!AZ30+7115.18*TEXAS42_MILEPOST_features_avg_p!BA30</f>
        <v>860.53499999992664</v>
      </c>
    </row>
    <row r="31" spans="1:13" x14ac:dyDescent="0.25">
      <c r="A31" t="s">
        <v>86</v>
      </c>
      <c r="B31">
        <v>875</v>
      </c>
      <c r="C31" t="s">
        <v>92</v>
      </c>
      <c r="D31">
        <v>16</v>
      </c>
      <c r="E31">
        <v>15</v>
      </c>
      <c r="F31">
        <v>0</v>
      </c>
      <c r="G31">
        <f t="shared" si="0"/>
        <v>240</v>
      </c>
      <c r="H31" s="1">
        <f t="shared" si="1"/>
        <v>3.6458333333333335</v>
      </c>
      <c r="J31">
        <f>-1740*TEXAS42_MILEPOST_features_avg_p!U31+37658</f>
        <v>17648</v>
      </c>
      <c r="K31">
        <f>6634-594.6*TEXAS42_MILEPOST_features_avg_p!U31+589.5*TEXAS42_MILEPOST_features_avg_p!AD31+655.2*TEXAS42_MILEPOST_features_avg_p!AO31</f>
        <v>7198.5999999999995</v>
      </c>
      <c r="L31">
        <f>5851-627.7*TEXAS42_MILEPOST_features_avg_p!AD31+2390.9*TEXAS42_MILEPOST_features_avg_p!AO31</f>
        <v>13411.599999999999</v>
      </c>
      <c r="M31">
        <f>-81862-25836.66*TEXAS42_MILEPOST_features_avg_p!B31+48376.62*TEXAS42_MILEPOST_features_avg_p!C31-3101.27*TEXAS42_MILEPOST_features_avg_p!I31+8795.08*TEXAS42_MILEPOST_features_avg_p!J31+5158.92*TEXAS42_MILEPOST_features_avg_p!N31+7831.08*TEXAS42_MILEPOST_features_avg_p!T31+6725.32*TEXAS42_MILEPOST_features_avg_p!U31+6291.03*TEXAS42_MILEPOST_features_avg_p!AA31+4420.67*TEXAS42_MILEPOST_features_avg_p!AB31+1058.75*TEXAS42_MILEPOST_features_avg_p!AC31-5074.01*TEXAS42_MILEPOST_features_avg_p!AD31-25.13*TEXAS42_MILEPOST_features_avg_p!AE31-786.02*TEXAS42_MILEPOST_features_avg_p!AI31+5508.54*TEXAS42_MILEPOST_features_avg_p!AN31-7721.37*TEXAS42_MILEPOST_features_avg_p!AO31-2430.57*TEXAS42_MILEPOST_features_avg_p!AP31-6318.95*TEXAS42_MILEPOST_features_avg_p!AQ31-4685.3*TEXAS42_MILEPOST_features_avg_p!AS31+2933.89*TEXAS42_MILEPOST_features_avg_p!AT31-3460.33*TEXAS42_MILEPOST_features_avg_p!AV31+28603.53*TEXAS42_MILEPOST_features_avg_p!AX31+52184.71*TEXAS42_MILEPOST_features_avg_p!AY31+1988.27*TEXAS42_MILEPOST_features_avg_p!AZ31+7115.18*TEXAS42_MILEPOST_features_avg_p!BA31</f>
        <v>860.53499999992664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TEXAS42_MILEPOST_features_avg_p</vt:lpstr>
      <vt:lpstr>Folha1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</dc:creator>
  <cp:lastModifiedBy>Utilizador do Windows</cp:lastModifiedBy>
  <dcterms:created xsi:type="dcterms:W3CDTF">2019-05-03T15:35:42Z</dcterms:created>
  <dcterms:modified xsi:type="dcterms:W3CDTF">2019-05-06T11:57:49Z</dcterms:modified>
</cp:coreProperties>
</file>