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hnchri\Google Drive\Projekte\myKMU\IPIP-120\IPIP-NEO120-Paper-Pencil\"/>
    </mc:Choice>
  </mc:AlternateContent>
  <bookViews>
    <workbookView xWindow="0" yWindow="465" windowWidth="25605" windowHeight="15465" tabRatio="500"/>
  </bookViews>
  <sheets>
    <sheet name="IPIP-NEO 120" sheetId="1" r:id="rId1"/>
    <sheet name="Scores" sheetId="2" r:id="rId2"/>
    <sheet name="Stanines" sheetId="6" r:id="rId3"/>
    <sheet name="Settings" sheetId="5" r:id="rId4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7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0" i="2"/>
  <c r="D19" i="2"/>
  <c r="D18" i="2"/>
  <c r="D17" i="2"/>
  <c r="D16" i="2"/>
  <c r="D15" i="2"/>
  <c r="D14" i="2"/>
  <c r="D8" i="2"/>
  <c r="D9" i="2"/>
  <c r="D10" i="2"/>
  <c r="D11" i="2"/>
  <c r="D12" i="2"/>
  <c r="D13" i="2"/>
  <c r="D7" i="2"/>
  <c r="D21" i="2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C8" i="2"/>
  <c r="C9" i="2"/>
  <c r="C10" i="2"/>
  <c r="C11" i="2"/>
  <c r="C12" i="2"/>
  <c r="C13" i="2"/>
  <c r="C7" i="2"/>
  <c r="J10" i="6"/>
  <c r="I10" i="6"/>
  <c r="H10" i="6"/>
  <c r="G10" i="6"/>
  <c r="F10" i="6"/>
  <c r="E10" i="6"/>
  <c r="D10" i="6"/>
  <c r="C10" i="6"/>
  <c r="B10" i="6"/>
  <c r="C19" i="1"/>
  <c r="B4" i="6"/>
  <c r="B3" i="6"/>
  <c r="C15" i="2"/>
  <c r="C16" i="2"/>
  <c r="C17" i="2"/>
  <c r="C18" i="2"/>
  <c r="C19" i="2"/>
  <c r="C20" i="2"/>
  <c r="C14" i="2"/>
  <c r="C22" i="2"/>
  <c r="C23" i="2"/>
  <c r="C24" i="2"/>
  <c r="C25" i="2"/>
  <c r="C26" i="2"/>
  <c r="C27" i="2"/>
  <c r="C21" i="2"/>
  <c r="C29" i="2"/>
  <c r="C30" i="2"/>
  <c r="C31" i="2"/>
  <c r="C32" i="2"/>
  <c r="C33" i="2"/>
  <c r="C34" i="2"/>
  <c r="C28" i="2"/>
  <c r="C36" i="2"/>
  <c r="C37" i="2"/>
  <c r="C38" i="2"/>
  <c r="C39" i="2"/>
  <c r="C40" i="2"/>
  <c r="C41" i="2"/>
  <c r="C35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7" i="2"/>
  <c r="I24" i="1"/>
  <c r="I54" i="1"/>
  <c r="I84" i="1"/>
  <c r="I114" i="1"/>
  <c r="I29" i="1"/>
  <c r="I59" i="1"/>
  <c r="I89" i="1"/>
  <c r="I119" i="1"/>
  <c r="I34" i="1"/>
  <c r="I64" i="1"/>
  <c r="I94" i="1"/>
  <c r="I124" i="1"/>
  <c r="I39" i="1"/>
  <c r="I69" i="1"/>
  <c r="I99" i="1"/>
  <c r="I129" i="1"/>
  <c r="I44" i="1"/>
  <c r="I74" i="1"/>
  <c r="I104" i="1"/>
  <c r="I134" i="1"/>
  <c r="I49" i="1"/>
  <c r="I79" i="1"/>
  <c r="I109" i="1"/>
  <c r="I139" i="1"/>
  <c r="I23" i="1"/>
  <c r="I53" i="1"/>
  <c r="I83" i="1"/>
  <c r="I113" i="1"/>
  <c r="I28" i="1"/>
  <c r="I58" i="1"/>
  <c r="I88" i="1"/>
  <c r="I118" i="1"/>
  <c r="I33" i="1"/>
  <c r="I63" i="1"/>
  <c r="I93" i="1"/>
  <c r="I123" i="1"/>
  <c r="I38" i="1"/>
  <c r="I68" i="1"/>
  <c r="I98" i="1"/>
  <c r="I128" i="1"/>
  <c r="I43" i="1"/>
  <c r="I73" i="1"/>
  <c r="I103" i="1"/>
  <c r="I133" i="1"/>
  <c r="I48" i="1"/>
  <c r="I78" i="1"/>
  <c r="I108" i="1"/>
  <c r="I138" i="1"/>
  <c r="C4" i="2"/>
  <c r="C3" i="2"/>
  <c r="J23" i="1"/>
  <c r="J24" i="1"/>
  <c r="I25" i="1"/>
  <c r="J25" i="1"/>
  <c r="I26" i="1"/>
  <c r="J26" i="1"/>
  <c r="I27" i="1"/>
  <c r="J27" i="1"/>
  <c r="J28" i="1"/>
  <c r="J29" i="1"/>
  <c r="I30" i="1"/>
  <c r="J30" i="1"/>
  <c r="I31" i="1"/>
  <c r="J31" i="1"/>
  <c r="I32" i="1"/>
  <c r="J32" i="1"/>
  <c r="J33" i="1"/>
  <c r="J34" i="1"/>
  <c r="I35" i="1"/>
  <c r="J35" i="1"/>
  <c r="I36" i="1"/>
  <c r="J36" i="1"/>
  <c r="I37" i="1"/>
  <c r="J37" i="1"/>
  <c r="J38" i="1"/>
  <c r="J39" i="1"/>
  <c r="I40" i="1"/>
  <c r="J40" i="1"/>
  <c r="I41" i="1"/>
  <c r="J41" i="1"/>
  <c r="I42" i="1"/>
  <c r="J42" i="1"/>
  <c r="J43" i="1"/>
  <c r="J44" i="1"/>
  <c r="I45" i="1"/>
  <c r="J45" i="1"/>
  <c r="I46" i="1"/>
  <c r="J46" i="1"/>
  <c r="I47" i="1"/>
  <c r="J47" i="1"/>
  <c r="J48" i="1"/>
  <c r="J49" i="1"/>
  <c r="I50" i="1"/>
  <c r="J50" i="1"/>
  <c r="I51" i="1"/>
  <c r="J51" i="1"/>
  <c r="I52" i="1"/>
  <c r="J52" i="1"/>
  <c r="J53" i="1"/>
  <c r="J54" i="1"/>
  <c r="I55" i="1"/>
  <c r="J55" i="1"/>
  <c r="I56" i="1"/>
  <c r="J56" i="1"/>
  <c r="I57" i="1"/>
  <c r="J57" i="1"/>
  <c r="J58" i="1"/>
  <c r="J59" i="1"/>
  <c r="I60" i="1"/>
  <c r="J60" i="1"/>
  <c r="I61" i="1"/>
  <c r="J61" i="1"/>
  <c r="I62" i="1"/>
  <c r="J62" i="1"/>
  <c r="J63" i="1"/>
  <c r="J64" i="1"/>
  <c r="I65" i="1"/>
  <c r="J65" i="1"/>
  <c r="I66" i="1"/>
  <c r="J66" i="1"/>
  <c r="I67" i="1"/>
  <c r="J67" i="1"/>
  <c r="J68" i="1"/>
  <c r="J69" i="1"/>
  <c r="I70" i="1"/>
  <c r="J70" i="1"/>
  <c r="I71" i="1"/>
  <c r="J71" i="1"/>
  <c r="I72" i="1"/>
  <c r="J72" i="1"/>
  <c r="J73" i="1"/>
  <c r="J74" i="1"/>
  <c r="I75" i="1"/>
  <c r="J75" i="1"/>
  <c r="I76" i="1"/>
  <c r="J76" i="1"/>
  <c r="I77" i="1"/>
  <c r="J77" i="1"/>
  <c r="J78" i="1"/>
  <c r="J79" i="1"/>
  <c r="I80" i="1"/>
  <c r="J80" i="1"/>
  <c r="I81" i="1"/>
  <c r="J81" i="1"/>
  <c r="I82" i="1"/>
  <c r="J82" i="1"/>
  <c r="J83" i="1"/>
  <c r="J84" i="1"/>
  <c r="I85" i="1"/>
  <c r="J85" i="1"/>
  <c r="I86" i="1"/>
  <c r="J86" i="1"/>
  <c r="I87" i="1"/>
  <c r="J87" i="1"/>
  <c r="J88" i="1"/>
  <c r="J89" i="1"/>
  <c r="I90" i="1"/>
  <c r="J90" i="1"/>
  <c r="I91" i="1"/>
  <c r="J91" i="1"/>
  <c r="I92" i="1"/>
  <c r="J92" i="1"/>
  <c r="J93" i="1"/>
  <c r="J94" i="1"/>
  <c r="I95" i="1"/>
  <c r="J95" i="1"/>
  <c r="I96" i="1"/>
  <c r="J96" i="1"/>
  <c r="I97" i="1"/>
  <c r="J97" i="1"/>
  <c r="J98" i="1"/>
  <c r="J99" i="1"/>
  <c r="I100" i="1"/>
  <c r="J100" i="1"/>
  <c r="I101" i="1"/>
  <c r="J101" i="1"/>
  <c r="I102" i="1"/>
  <c r="J102" i="1"/>
  <c r="J103" i="1"/>
  <c r="J104" i="1"/>
  <c r="I105" i="1"/>
  <c r="J105" i="1"/>
  <c r="I106" i="1"/>
  <c r="J106" i="1"/>
  <c r="I107" i="1"/>
  <c r="J107" i="1"/>
  <c r="J108" i="1"/>
  <c r="J109" i="1"/>
  <c r="I110" i="1"/>
  <c r="J110" i="1"/>
  <c r="I111" i="1"/>
  <c r="J111" i="1"/>
  <c r="I112" i="1"/>
  <c r="J112" i="1"/>
  <c r="J113" i="1"/>
  <c r="J114" i="1"/>
  <c r="I115" i="1"/>
  <c r="J115" i="1"/>
  <c r="I116" i="1"/>
  <c r="J116" i="1"/>
  <c r="I117" i="1"/>
  <c r="J117" i="1"/>
  <c r="J118" i="1"/>
  <c r="J119" i="1"/>
  <c r="I120" i="1"/>
  <c r="J120" i="1"/>
  <c r="I121" i="1"/>
  <c r="J121" i="1"/>
  <c r="I122" i="1"/>
  <c r="J122" i="1"/>
  <c r="J123" i="1"/>
  <c r="J124" i="1"/>
  <c r="I125" i="1"/>
  <c r="J125" i="1"/>
  <c r="I126" i="1"/>
  <c r="J126" i="1"/>
  <c r="I127" i="1"/>
  <c r="J127" i="1"/>
  <c r="J128" i="1"/>
  <c r="J129" i="1"/>
  <c r="I130" i="1"/>
  <c r="J130" i="1"/>
  <c r="I131" i="1"/>
  <c r="J131" i="1"/>
  <c r="I132" i="1"/>
  <c r="J132" i="1"/>
  <c r="J133" i="1"/>
  <c r="J134" i="1"/>
  <c r="I135" i="1"/>
  <c r="J135" i="1"/>
  <c r="I136" i="1"/>
  <c r="J136" i="1"/>
  <c r="I137" i="1"/>
  <c r="J137" i="1"/>
  <c r="J138" i="1"/>
  <c r="J139" i="1"/>
  <c r="I140" i="1"/>
  <c r="J140" i="1"/>
  <c r="I141" i="1"/>
  <c r="J141" i="1"/>
  <c r="I142" i="1"/>
  <c r="J142" i="1"/>
  <c r="C15" i="1"/>
  <c r="C16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7" i="2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</calcChain>
</file>

<file path=xl/sharedStrings.xml><?xml version="1.0" encoding="utf-8"?>
<sst xmlns="http://schemas.openxmlformats.org/spreadsheetml/2006/main" count="541" uniqueCount="197">
  <si>
    <t>X</t>
  </si>
  <si>
    <t>Worry about things.</t>
  </si>
  <si>
    <t>Make friends easily.</t>
  </si>
  <si>
    <t>Have a vivid imagination.</t>
  </si>
  <si>
    <t>Trust others.</t>
  </si>
  <si>
    <t>Complete tasks successfully.</t>
  </si>
  <si>
    <t>Get angry easily.</t>
  </si>
  <si>
    <t>Love large parties.</t>
  </si>
  <si>
    <t>Believe in the importance of art.</t>
  </si>
  <si>
    <t>Use others for my own ends.</t>
  </si>
  <si>
    <t>Like to tidy up.</t>
  </si>
  <si>
    <t>Often feel blue.</t>
  </si>
  <si>
    <t>Take charge.</t>
  </si>
  <si>
    <t>Experience my emotions intensely.</t>
  </si>
  <si>
    <t>Love to help others.</t>
  </si>
  <si>
    <t>Keep my promises.</t>
  </si>
  <si>
    <t>Find it difficult to approach others.</t>
  </si>
  <si>
    <t>Am always busy.</t>
  </si>
  <si>
    <t>Prefer variety to routine.</t>
  </si>
  <si>
    <t>Love a good fight.</t>
  </si>
  <si>
    <t>Work hard.</t>
  </si>
  <si>
    <t>Go on binges.</t>
  </si>
  <si>
    <t>Love excitement.</t>
  </si>
  <si>
    <t>Love to read challenging material.</t>
  </si>
  <si>
    <t>Believe that I am better than others.</t>
  </si>
  <si>
    <t>Am always prepared.</t>
  </si>
  <si>
    <t>Panic easily.</t>
  </si>
  <si>
    <t>Radiate joy.</t>
  </si>
  <si>
    <t>Tend to vote for liberal political candidates.</t>
  </si>
  <si>
    <t>Sympathize with the homeless.</t>
  </si>
  <si>
    <t>Jump into things without thinking.</t>
  </si>
  <si>
    <t>Fear for the worst.</t>
  </si>
  <si>
    <t>Feel comfortable around people.</t>
  </si>
  <si>
    <t>Enjoy wild flights of fantasy.</t>
  </si>
  <si>
    <t>Believe that others have good intentions.</t>
  </si>
  <si>
    <t>Excel in what I do.</t>
  </si>
  <si>
    <t>Get irritated easily.</t>
  </si>
  <si>
    <t>Talk to a lot of different people at parties.</t>
  </si>
  <si>
    <t>See beauty in things that others might not notice.</t>
  </si>
  <si>
    <t>Cheat to get ahead.</t>
  </si>
  <si>
    <t>Often forget to put things back in their proper place.</t>
  </si>
  <si>
    <t>Dislike myself.</t>
  </si>
  <si>
    <t>Try to lead others.</t>
  </si>
  <si>
    <t>Feel others' emotions.</t>
  </si>
  <si>
    <t>Am concerned about others.</t>
  </si>
  <si>
    <t>Tell the truth.</t>
  </si>
  <si>
    <t>Am afraid to draw attention to myself.</t>
  </si>
  <si>
    <t>Am always on the go.</t>
  </si>
  <si>
    <t>Prefer to stick with things that I know.</t>
  </si>
  <si>
    <t>Yell at people.</t>
  </si>
  <si>
    <t>Do more than what's expected of me.</t>
  </si>
  <si>
    <t>Rarely overindulge.</t>
  </si>
  <si>
    <t>Seek adventure.</t>
  </si>
  <si>
    <t>Avoid philosophical discussions.</t>
  </si>
  <si>
    <t>Think highly of myself.</t>
  </si>
  <si>
    <t>Carry out my plans.</t>
  </si>
  <si>
    <t>Become overwhelmed by events.</t>
  </si>
  <si>
    <t>Have a lot of fun.</t>
  </si>
  <si>
    <t>Believe that there is no absolute right and wrong.</t>
  </si>
  <si>
    <t>Feel sympathy for those who are worse off than myself.</t>
  </si>
  <si>
    <t>Make rash decisions.</t>
  </si>
  <si>
    <t>Am afraid of many things.</t>
  </si>
  <si>
    <t>Avoid contacts with others.</t>
  </si>
  <si>
    <t>Love to daydream.</t>
  </si>
  <si>
    <t>Trust what people say.</t>
  </si>
  <si>
    <t>Handle tasks smoothly.</t>
  </si>
  <si>
    <t>Lose my temper.</t>
  </si>
  <si>
    <t>Prefer to be alone.</t>
  </si>
  <si>
    <t>Do not like poetry.</t>
  </si>
  <si>
    <t>Take advantage of others.</t>
  </si>
  <si>
    <t>Leave a mess in my room.</t>
  </si>
  <si>
    <t>Am often down in the dumps.</t>
  </si>
  <si>
    <t>Take control of things.</t>
  </si>
  <si>
    <t>Rarely notice my emotional reactions.</t>
  </si>
  <si>
    <t>Am indifferent to the feelings of others.</t>
  </si>
  <si>
    <t>Break rules.</t>
  </si>
  <si>
    <t>Only feel comfortable with friends.</t>
  </si>
  <si>
    <t>Do a lot in my spare time.</t>
  </si>
  <si>
    <t>Dislike changes.</t>
  </si>
  <si>
    <t>Insult people.</t>
  </si>
  <si>
    <t>Do just enough work to get by.</t>
  </si>
  <si>
    <t>Easily resist temptations.</t>
  </si>
  <si>
    <t>Enjoy being reckless.</t>
  </si>
  <si>
    <t>Have difficulty understanding abstract ideas.</t>
  </si>
  <si>
    <t>Have a high opinion of myself.</t>
  </si>
  <si>
    <t>Waste my time.</t>
  </si>
  <si>
    <t>Feel that I'm unable to deal with things.</t>
  </si>
  <si>
    <t>Love life.</t>
  </si>
  <si>
    <t>Tend to vote for conservative political candidates.</t>
  </si>
  <si>
    <t>Am not interested in other people's problems.</t>
  </si>
  <si>
    <t>Rush into things.</t>
  </si>
  <si>
    <t>Get stressed out easily.</t>
  </si>
  <si>
    <t>Keep others at a distance.</t>
  </si>
  <si>
    <t>Like to get lost in thought.</t>
  </si>
  <si>
    <t>Distrust people.</t>
  </si>
  <si>
    <t>Know how to get things done.</t>
  </si>
  <si>
    <t>Am not easily annoyed.</t>
  </si>
  <si>
    <t>Avoid crowds.</t>
  </si>
  <si>
    <t>Do not enjoy going to art museums.</t>
  </si>
  <si>
    <t>Obstruct others' plans.</t>
  </si>
  <si>
    <t>Leave my belongings around.</t>
  </si>
  <si>
    <t>Feel comfortable with myself.</t>
  </si>
  <si>
    <t>Wait for others to lead the way.</t>
  </si>
  <si>
    <t>Don't understand people who get emotional.</t>
  </si>
  <si>
    <t>Take no time for others.</t>
  </si>
  <si>
    <t>Break my promises.</t>
  </si>
  <si>
    <t>Am not bothered by difficult social situations.</t>
  </si>
  <si>
    <t>Like to take it easy.</t>
  </si>
  <si>
    <t>Am attached to conventional ways.</t>
  </si>
  <si>
    <t>Get back at others.</t>
  </si>
  <si>
    <t>Put little time and effort into my work.</t>
  </si>
  <si>
    <t>Am able to control my cravings.</t>
  </si>
  <si>
    <t>Act wild and crazy.</t>
  </si>
  <si>
    <t>Am not interested in theoretical discussions.</t>
  </si>
  <si>
    <t>Boast about my virtues.</t>
  </si>
  <si>
    <t>Have difficulty starting tasks.</t>
  </si>
  <si>
    <t>Remain calm under pressure.</t>
  </si>
  <si>
    <t>Look at the bright side of life.</t>
  </si>
  <si>
    <t>Believe that we should be tough on crime.</t>
  </si>
  <si>
    <t>Try not to think about the needy.</t>
  </si>
  <si>
    <t>Act without thinking.</t>
  </si>
  <si>
    <t>Very inaccurate</t>
  </si>
  <si>
    <t>Moderately Inaccurate</t>
  </si>
  <si>
    <t>Neither Accurate Nor Inaccurate</t>
  </si>
  <si>
    <t>Moderately Accurate</t>
  </si>
  <si>
    <t>Very Accurate</t>
  </si>
  <si>
    <t>+ keyed</t>
  </si>
  <si>
    <t>– keyed</t>
  </si>
  <si>
    <t>Multiple selections</t>
  </si>
  <si>
    <t>No value selected</t>
  </si>
  <si>
    <t>Notes:</t>
  </si>
  <si>
    <t>Error validation:</t>
  </si>
  <si>
    <t>3. Check for missing or multiple item selection.</t>
  </si>
  <si>
    <t>Anxiety</t>
  </si>
  <si>
    <t>Anger</t>
  </si>
  <si>
    <t>Depression</t>
  </si>
  <si>
    <t>Self-Consciousness</t>
  </si>
  <si>
    <t>Immoderation</t>
  </si>
  <si>
    <t>Vulnerability</t>
  </si>
  <si>
    <t>Neuroticism</t>
  </si>
  <si>
    <t>Extraversion</t>
  </si>
  <si>
    <t>Friendliness</t>
  </si>
  <si>
    <t>Gregariousness</t>
  </si>
  <si>
    <t>Assertiveness</t>
  </si>
  <si>
    <t>Activity Level</t>
  </si>
  <si>
    <t>Excitement-Seeking</t>
  </si>
  <si>
    <t>Cheerfulness</t>
  </si>
  <si>
    <t>Openess</t>
  </si>
  <si>
    <t>Artistic Interests</t>
  </si>
  <si>
    <t>Emotionality</t>
  </si>
  <si>
    <t>Adventurousness</t>
  </si>
  <si>
    <t>Intellect</t>
  </si>
  <si>
    <t>Liberalism</t>
  </si>
  <si>
    <t>Imagination</t>
  </si>
  <si>
    <t>Trust</t>
  </si>
  <si>
    <t>Morality</t>
  </si>
  <si>
    <t>Altruism</t>
  </si>
  <si>
    <t>Cooperation</t>
  </si>
  <si>
    <t>Modesty</t>
  </si>
  <si>
    <t>Sympathy</t>
  </si>
  <si>
    <t>Self-Efficacy</t>
  </si>
  <si>
    <t>Orderliness</t>
  </si>
  <si>
    <t>Dutifulness</t>
  </si>
  <si>
    <t>Achievement-Striving</t>
  </si>
  <si>
    <t>Self-Discipline</t>
  </si>
  <si>
    <t>Cautiouness</t>
  </si>
  <si>
    <t>1. This file is not intended to be used as a questionnaire for end users.</t>
  </si>
  <si>
    <t>2. Please fill in every item with a capital "X".</t>
  </si>
  <si>
    <t>These values are for internal use and information only. Do not modify.</t>
  </si>
  <si>
    <t>Mean</t>
  </si>
  <si>
    <t>Raw Score</t>
  </si>
  <si>
    <t>z-Score</t>
  </si>
  <si>
    <t>Percentille</t>
  </si>
  <si>
    <t>Values are derived from Johnson's public available data set.</t>
  </si>
  <si>
    <t>4. For evaluation, check the appropriate table, e.g. "Scores (USA, global)"</t>
  </si>
  <si>
    <t>Name (optional)</t>
  </si>
  <si>
    <t>Date of test (optional)</t>
  </si>
  <si>
    <t>Anonymous</t>
  </si>
  <si>
    <t>Name:</t>
  </si>
  <si>
    <t>Date of test:</t>
  </si>
  <si>
    <t>Std. Dev.</t>
  </si>
  <si>
    <t>Sten</t>
  </si>
  <si>
    <t>Statine</t>
  </si>
  <si>
    <t>T-Score</t>
  </si>
  <si>
    <t>Stanine</t>
  </si>
  <si>
    <t>%</t>
  </si>
  <si>
    <t>Conscientiousness</t>
  </si>
  <si>
    <t>Agreeableness</t>
  </si>
  <si>
    <t>S t a n d a r d     R a n g e</t>
  </si>
  <si>
    <t>IPIP-NEO120 Scores</t>
  </si>
  <si>
    <t>Settings (USA, male/female 18-75 years)</t>
  </si>
  <si>
    <t>IPIP-NEO120 Stanine Profile</t>
  </si>
  <si>
    <t>No warranty can be granted for the correctness of data and calculations. For educational and research use only.</t>
  </si>
  <si>
    <t>Excel Evaluation Tool v 1.0 - 27.07.2017</t>
  </si>
  <si>
    <t>© Christoph Hahn, 2017 under the CC-BY-SA 4.0 Licence. All IPIP items are public domain.</t>
  </si>
  <si>
    <t>IPIP-NEO-120 (Johnson, 2014)</t>
  </si>
  <si>
    <t>This excel assistant should help researchers to evaluate the paper and pen version of Johnson's IPIP-NEO-120 questionnaire.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</si>
</sst>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3"/>
      <name val="Calibri Light"/>
      <family val="2"/>
      <scheme val="major"/>
    </font>
    <font>
      <sz val="10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scheme val="minor"/>
    </font>
    <font>
      <b/>
      <sz val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</cellStyleXfs>
  <cellXfs count="5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5" fillId="0" borderId="0" xfId="0" applyNumberFormat="1" applyFont="1"/>
    <xf numFmtId="2" fontId="4" fillId="0" borderId="0" xfId="0" applyNumberFormat="1" applyFont="1"/>
    <xf numFmtId="0" fontId="6" fillId="0" borderId="0" xfId="1" applyFont="1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14" fontId="4" fillId="0" borderId="0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6" fillId="0" borderId="0" xfId="1" applyFont="1" applyBorder="1" applyAlignment="1">
      <alignment vertical="top"/>
    </xf>
    <xf numFmtId="0" fontId="12" fillId="0" borderId="0" xfId="9" applyFont="1" applyFill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left"/>
    </xf>
    <xf numFmtId="0" fontId="4" fillId="3" borderId="0" xfId="14" applyFont="1" applyFill="1"/>
    <xf numFmtId="0" fontId="4" fillId="0" borderId="0" xfId="14" applyFont="1"/>
    <xf numFmtId="9" fontId="4" fillId="2" borderId="5" xfId="14" applyNumberFormat="1" applyFont="1" applyFill="1" applyBorder="1" applyAlignment="1">
      <alignment horizontal="center"/>
    </xf>
    <xf numFmtId="9" fontId="4" fillId="4" borderId="6" xfId="14" applyNumberFormat="1" applyFont="1" applyFill="1" applyBorder="1" applyAlignment="1">
      <alignment horizontal="center"/>
    </xf>
    <xf numFmtId="9" fontId="4" fillId="5" borderId="6" xfId="14" applyNumberFormat="1" applyFont="1" applyFill="1" applyBorder="1" applyAlignment="1">
      <alignment horizontal="center"/>
    </xf>
    <xf numFmtId="9" fontId="4" fillId="2" borderId="7" xfId="14" applyNumberFormat="1" applyFont="1" applyFill="1" applyBorder="1" applyAlignment="1">
      <alignment horizontal="center"/>
    </xf>
    <xf numFmtId="0" fontId="4" fillId="2" borderId="5" xfId="14" applyFont="1" applyFill="1" applyBorder="1" applyAlignment="1">
      <alignment horizontal="center"/>
    </xf>
    <xf numFmtId="0" fontId="4" fillId="4" borderId="6" xfId="14" applyFont="1" applyFill="1" applyBorder="1" applyAlignment="1">
      <alignment horizontal="center"/>
    </xf>
    <xf numFmtId="0" fontId="4" fillId="5" borderId="6" xfId="14" applyFont="1" applyFill="1" applyBorder="1" applyAlignment="1">
      <alignment horizontal="center"/>
    </xf>
    <xf numFmtId="0" fontId="4" fillId="2" borderId="7" xfId="14" applyFont="1" applyFill="1" applyBorder="1" applyAlignment="1">
      <alignment horizontal="center"/>
    </xf>
    <xf numFmtId="0" fontId="5" fillId="3" borderId="0" xfId="14" applyFont="1" applyFill="1"/>
    <xf numFmtId="0" fontId="5" fillId="2" borderId="5" xfId="14" applyFont="1" applyFill="1" applyBorder="1" applyAlignment="1">
      <alignment horizontal="center"/>
    </xf>
    <xf numFmtId="0" fontId="5" fillId="4" borderId="6" xfId="14" applyFont="1" applyFill="1" applyBorder="1" applyAlignment="1">
      <alignment horizontal="center"/>
    </xf>
    <xf numFmtId="0" fontId="5" fillId="5" borderId="6" xfId="14" applyFont="1" applyFill="1" applyBorder="1" applyAlignment="1">
      <alignment horizontal="center"/>
    </xf>
    <xf numFmtId="0" fontId="5" fillId="2" borderId="7" xfId="14" applyFont="1" applyFill="1" applyBorder="1" applyAlignment="1">
      <alignment horizontal="center"/>
    </xf>
    <xf numFmtId="14" fontId="5" fillId="0" borderId="0" xfId="0" applyNumberFormat="1" applyFont="1"/>
    <xf numFmtId="0" fontId="4" fillId="0" borderId="0" xfId="14" applyFont="1" applyAlignment="1">
      <alignment horizontal="left"/>
    </xf>
    <xf numFmtId="0" fontId="5" fillId="3" borderId="0" xfId="14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2" fontId="5" fillId="0" borderId="0" xfId="0" applyNumberFormat="1" applyFont="1" applyAlignment="1">
      <alignment horizontal="right"/>
    </xf>
    <xf numFmtId="2" fontId="12" fillId="0" borderId="0" xfId="12" applyNumberFormat="1" applyFont="1" applyFill="1" applyBorder="1" applyAlignment="1">
      <alignment horizontal="right" vertical="top"/>
    </xf>
    <xf numFmtId="2" fontId="12" fillId="0" borderId="0" xfId="13" applyNumberFormat="1" applyFont="1" applyFill="1" applyBorder="1" applyAlignment="1">
      <alignment horizontal="right" vertical="top"/>
    </xf>
    <xf numFmtId="2" fontId="11" fillId="0" borderId="0" xfId="7" applyNumberFormat="1" applyFont="1" applyFill="1" applyBorder="1" applyAlignment="1">
      <alignment horizontal="right" vertical="top"/>
    </xf>
    <xf numFmtId="2" fontId="11" fillId="0" borderId="0" xfId="8" applyNumberFormat="1" applyFont="1" applyFill="1" applyBorder="1" applyAlignment="1">
      <alignment horizontal="right" vertical="top"/>
    </xf>
    <xf numFmtId="2" fontId="11" fillId="0" borderId="0" xfId="12" applyNumberFormat="1" applyFont="1" applyFill="1" applyBorder="1" applyAlignment="1">
      <alignment horizontal="right" vertical="top"/>
    </xf>
    <xf numFmtId="2" fontId="11" fillId="0" borderId="0" xfId="13" applyNumberFormat="1" applyFont="1" applyFill="1" applyBorder="1" applyAlignment="1">
      <alignment horizontal="right" vertical="top"/>
    </xf>
    <xf numFmtId="2" fontId="4" fillId="0" borderId="0" xfId="0" applyNumberFormat="1" applyFont="1" applyAlignment="1">
      <alignment horizontal="right"/>
    </xf>
    <xf numFmtId="0" fontId="5" fillId="2" borderId="2" xfId="14" applyFont="1" applyFill="1" applyBorder="1" applyAlignment="1">
      <alignment horizontal="center"/>
    </xf>
    <xf numFmtId="0" fontId="5" fillId="4" borderId="3" xfId="14" applyFont="1" applyFill="1" applyBorder="1" applyAlignment="1">
      <alignment horizontal="center"/>
    </xf>
    <xf numFmtId="0" fontId="5" fillId="5" borderId="3" xfId="14" applyFont="1" applyFill="1" applyBorder="1" applyAlignment="1">
      <alignment horizontal="center"/>
    </xf>
    <xf numFmtId="0" fontId="5" fillId="2" borderId="4" xfId="14" applyFont="1" applyFill="1" applyBorder="1" applyAlignment="1">
      <alignment horizontal="center"/>
    </xf>
  </cellXfs>
  <cellStyles count="15">
    <cellStyle name="Besuchter Hyperlink" xfId="3" builtinId="9" hidden="1"/>
    <cellStyle name="Link" xfId="2" builtinId="8" hidden="1"/>
    <cellStyle name="Standard" xfId="0" builtinId="0"/>
    <cellStyle name="Standard 2" xfId="14"/>
    <cellStyle name="style1473293198531" xfId="4"/>
    <cellStyle name="style1473293198611" xfId="9"/>
    <cellStyle name="style1473293198767" xfId="5"/>
    <cellStyle name="style1473293198850" xfId="6"/>
    <cellStyle name="style1473293198935" xfId="7"/>
    <cellStyle name="style1473293199006" xfId="8"/>
    <cellStyle name="style1473293199090" xfId="10"/>
    <cellStyle name="style1473293199193" xfId="11"/>
    <cellStyle name="style1473293199287" xfId="12"/>
    <cellStyle name="style1473293199363" xfId="13"/>
    <cellStyle name="Überschrift" xfId="1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142"/>
  <sheetViews>
    <sheetView showGridLines="0" tabSelected="1" workbookViewId="0"/>
  </sheetViews>
  <sheetFormatPr baseColWidth="10" defaultColWidth="10.875" defaultRowHeight="12.75" x14ac:dyDescent="0.2"/>
  <cols>
    <col min="1" max="1" width="10.875" style="10"/>
    <col min="2" max="2" width="49" style="10" customWidth="1"/>
    <col min="3" max="3" width="14.375" style="10" bestFit="1" customWidth="1"/>
    <col min="4" max="7" width="10.875" style="10"/>
    <col min="8" max="9" width="0" style="10" hidden="1" customWidth="1"/>
    <col min="10" max="10" width="10.875" style="11"/>
    <col min="11" max="16384" width="10.875" style="10"/>
  </cols>
  <sheetData>
    <row r="1" spans="1:3" ht="18.75" x14ac:dyDescent="0.2">
      <c r="A1" s="9"/>
      <c r="B1" s="19" t="s">
        <v>195</v>
      </c>
    </row>
    <row r="2" spans="1:3" x14ac:dyDescent="0.2">
      <c r="A2" s="1"/>
      <c r="B2" s="1" t="s">
        <v>193</v>
      </c>
    </row>
    <row r="3" spans="1:3" x14ac:dyDescent="0.2">
      <c r="A3" s="1"/>
      <c r="B3" s="1"/>
    </row>
    <row r="4" spans="1:3" x14ac:dyDescent="0.2">
      <c r="A4" s="1"/>
      <c r="B4" s="1" t="s">
        <v>196</v>
      </c>
    </row>
    <row r="5" spans="1:3" x14ac:dyDescent="0.2">
      <c r="A5" s="1"/>
      <c r="B5" s="1" t="s">
        <v>192</v>
      </c>
    </row>
    <row r="6" spans="1:3" x14ac:dyDescent="0.2">
      <c r="A6" s="1"/>
      <c r="B6" s="1" t="s">
        <v>194</v>
      </c>
    </row>
    <row r="7" spans="1:3" x14ac:dyDescent="0.2">
      <c r="A7" s="1"/>
      <c r="B7" s="1"/>
    </row>
    <row r="8" spans="1:3" x14ac:dyDescent="0.2">
      <c r="A8" s="12"/>
      <c r="B8" s="12" t="s">
        <v>130</v>
      </c>
    </row>
    <row r="9" spans="1:3" x14ac:dyDescent="0.2">
      <c r="A9" s="9"/>
      <c r="B9" s="9" t="s">
        <v>166</v>
      </c>
    </row>
    <row r="10" spans="1:3" x14ac:dyDescent="0.2">
      <c r="A10" s="9"/>
      <c r="B10" s="9" t="s">
        <v>167</v>
      </c>
    </row>
    <row r="11" spans="1:3" x14ac:dyDescent="0.2">
      <c r="A11" s="9"/>
      <c r="B11" s="9" t="s">
        <v>132</v>
      </c>
    </row>
    <row r="12" spans="1:3" x14ac:dyDescent="0.2">
      <c r="A12" s="9"/>
      <c r="B12" s="9" t="s">
        <v>174</v>
      </c>
    </row>
    <row r="13" spans="1:3" x14ac:dyDescent="0.2">
      <c r="A13" s="9"/>
      <c r="B13" s="9"/>
    </row>
    <row r="14" spans="1:3" x14ac:dyDescent="0.2">
      <c r="A14" s="9"/>
      <c r="B14" s="12" t="s">
        <v>131</v>
      </c>
    </row>
    <row r="15" spans="1:3" x14ac:dyDescent="0.2">
      <c r="A15" s="9"/>
      <c r="B15" s="9" t="s">
        <v>128</v>
      </c>
      <c r="C15" s="13">
        <f>COUNTIF(J23:J142,"ERROR: Multiple selections")</f>
        <v>0</v>
      </c>
    </row>
    <row r="16" spans="1:3" x14ac:dyDescent="0.2">
      <c r="A16" s="9"/>
      <c r="B16" s="9" t="s">
        <v>129</v>
      </c>
      <c r="C16" s="13">
        <f>COUNTIF(J23:J142,"ERROR: No value selected")</f>
        <v>0</v>
      </c>
    </row>
    <row r="17" spans="1:10" x14ac:dyDescent="0.2">
      <c r="A17" s="9"/>
      <c r="B17" s="9"/>
      <c r="C17" s="13"/>
    </row>
    <row r="18" spans="1:10" x14ac:dyDescent="0.2">
      <c r="A18" s="9"/>
      <c r="B18" s="12" t="s">
        <v>175</v>
      </c>
      <c r="C18" s="14" t="s">
        <v>177</v>
      </c>
      <c r="D18" s="15"/>
      <c r="E18" s="15"/>
    </row>
    <row r="19" spans="1:10" x14ac:dyDescent="0.2">
      <c r="A19" s="9"/>
      <c r="B19" s="12" t="s">
        <v>176</v>
      </c>
      <c r="C19" s="21">
        <f ca="1">TODAY()</f>
        <v>42943</v>
      </c>
      <c r="D19" s="15"/>
      <c r="E19" s="15"/>
    </row>
    <row r="20" spans="1:10" x14ac:dyDescent="0.2">
      <c r="A20" s="9"/>
      <c r="B20" s="12"/>
      <c r="C20" s="16"/>
      <c r="D20" s="15"/>
      <c r="E20" s="15"/>
    </row>
    <row r="21" spans="1:10" x14ac:dyDescent="0.2">
      <c r="A21" s="9"/>
      <c r="B21" s="9"/>
    </row>
    <row r="22" spans="1:10" ht="48" customHeight="1" x14ac:dyDescent="0.2">
      <c r="C22" s="17" t="s">
        <v>121</v>
      </c>
      <c r="D22" s="17" t="s">
        <v>122</v>
      </c>
      <c r="E22" s="17" t="s">
        <v>123</v>
      </c>
      <c r="F22" s="17" t="s">
        <v>124</v>
      </c>
      <c r="G22" s="17" t="s">
        <v>125</v>
      </c>
    </row>
    <row r="23" spans="1:10" ht="24.95" customHeight="1" x14ac:dyDescent="0.2">
      <c r="A23" s="10">
        <v>1</v>
      </c>
      <c r="B23" s="18" t="s">
        <v>1</v>
      </c>
      <c r="C23" s="41" t="s">
        <v>0</v>
      </c>
      <c r="D23" s="41"/>
      <c r="E23" s="41"/>
      <c r="F23" s="41"/>
      <c r="G23" s="41"/>
      <c r="H23" s="18" t="s">
        <v>126</v>
      </c>
      <c r="I23" s="10">
        <f>IF(H23="+ keyed",IF(C23="X",1,IF(D23="X",2,IF(E23="X",3,IF(F23="X",4,IF(G23="X",5,0))))),IF(C23="X",5,IF(D23="X",4,IF(E23="X",3,IF(F23="X",2,IF(G23="X",1,0))))))</f>
        <v>1</v>
      </c>
      <c r="J23" s="11" t="str">
        <f>IF(I23=0,"ERROR: No value selected",IF(COUNTIF(C23:G23,"X")&gt;1,"ERROR: Multiple selections",""))</f>
        <v/>
      </c>
    </row>
    <row r="24" spans="1:10" ht="24.95" customHeight="1" x14ac:dyDescent="0.2">
      <c r="A24" s="10">
        <f>A23+1</f>
        <v>2</v>
      </c>
      <c r="B24" s="18" t="s">
        <v>2</v>
      </c>
      <c r="C24" s="41" t="s">
        <v>0</v>
      </c>
      <c r="D24" s="41"/>
      <c r="E24" s="41"/>
      <c r="F24" s="41"/>
      <c r="G24" s="41"/>
      <c r="H24" s="18" t="s">
        <v>126</v>
      </c>
      <c r="I24" s="10">
        <f t="shared" ref="I24:I87" si="0">IF(H24="+ keyed",IF(C24="X",1,IF(D24="X",2,IF(E24="X",3,IF(F24="X",4,IF(G24="X",5,0))))),IF(C24="X",5,IF(D24="X",4,IF(E24="X",3,IF(F24="X",2,IF(G24="X",1,0))))))</f>
        <v>1</v>
      </c>
      <c r="J24" s="11" t="str">
        <f t="shared" ref="J24:J87" si="1">IF(I24=0,"ERROR: No value selected",IF(COUNTIF(C24:G24,"X")&gt;1,"ERROR: Multiple selections",""))</f>
        <v/>
      </c>
    </row>
    <row r="25" spans="1:10" ht="24.95" customHeight="1" x14ac:dyDescent="0.2">
      <c r="A25" s="10">
        <f t="shared" ref="A25:A88" si="2">A24+1</f>
        <v>3</v>
      </c>
      <c r="B25" s="18" t="s">
        <v>3</v>
      </c>
      <c r="C25" s="41" t="s">
        <v>0</v>
      </c>
      <c r="D25" s="41"/>
      <c r="E25" s="41"/>
      <c r="F25" s="41"/>
      <c r="G25" s="41"/>
      <c r="H25" s="18" t="s">
        <v>126</v>
      </c>
      <c r="I25" s="10">
        <f t="shared" si="0"/>
        <v>1</v>
      </c>
      <c r="J25" s="11" t="str">
        <f t="shared" si="1"/>
        <v/>
      </c>
    </row>
    <row r="26" spans="1:10" ht="24.95" customHeight="1" x14ac:dyDescent="0.2">
      <c r="A26" s="10">
        <f t="shared" si="2"/>
        <v>4</v>
      </c>
      <c r="B26" s="18" t="s">
        <v>4</v>
      </c>
      <c r="C26" s="41" t="s">
        <v>0</v>
      </c>
      <c r="D26" s="41"/>
      <c r="E26" s="41"/>
      <c r="F26" s="41"/>
      <c r="G26" s="41"/>
      <c r="H26" s="18" t="s">
        <v>126</v>
      </c>
      <c r="I26" s="10">
        <f t="shared" si="0"/>
        <v>1</v>
      </c>
      <c r="J26" s="11" t="str">
        <f t="shared" si="1"/>
        <v/>
      </c>
    </row>
    <row r="27" spans="1:10" ht="24.95" customHeight="1" x14ac:dyDescent="0.2">
      <c r="A27" s="10">
        <f t="shared" si="2"/>
        <v>5</v>
      </c>
      <c r="B27" s="18" t="s">
        <v>5</v>
      </c>
      <c r="C27" s="41" t="s">
        <v>0</v>
      </c>
      <c r="D27" s="41"/>
      <c r="E27" s="41"/>
      <c r="F27" s="41"/>
      <c r="G27" s="41"/>
      <c r="H27" s="18" t="s">
        <v>126</v>
      </c>
      <c r="I27" s="10">
        <f t="shared" si="0"/>
        <v>1</v>
      </c>
      <c r="J27" s="11" t="str">
        <f t="shared" si="1"/>
        <v/>
      </c>
    </row>
    <row r="28" spans="1:10" ht="24.95" customHeight="1" x14ac:dyDescent="0.2">
      <c r="A28" s="10">
        <f t="shared" si="2"/>
        <v>6</v>
      </c>
      <c r="B28" s="18" t="s">
        <v>6</v>
      </c>
      <c r="C28" s="41" t="s">
        <v>0</v>
      </c>
      <c r="D28" s="41"/>
      <c r="E28" s="41"/>
      <c r="F28" s="41"/>
      <c r="G28" s="41"/>
      <c r="H28" s="18" t="s">
        <v>126</v>
      </c>
      <c r="I28" s="10">
        <f t="shared" si="0"/>
        <v>1</v>
      </c>
      <c r="J28" s="11" t="str">
        <f t="shared" si="1"/>
        <v/>
      </c>
    </row>
    <row r="29" spans="1:10" ht="24.95" customHeight="1" x14ac:dyDescent="0.2">
      <c r="A29" s="10">
        <f t="shared" si="2"/>
        <v>7</v>
      </c>
      <c r="B29" s="18" t="s">
        <v>7</v>
      </c>
      <c r="C29" s="41" t="s">
        <v>0</v>
      </c>
      <c r="D29" s="41"/>
      <c r="E29" s="41"/>
      <c r="F29" s="41"/>
      <c r="G29" s="41"/>
      <c r="H29" s="18" t="s">
        <v>126</v>
      </c>
      <c r="I29" s="10">
        <f t="shared" si="0"/>
        <v>1</v>
      </c>
      <c r="J29" s="11" t="str">
        <f t="shared" si="1"/>
        <v/>
      </c>
    </row>
    <row r="30" spans="1:10" ht="24.95" customHeight="1" x14ac:dyDescent="0.2">
      <c r="A30" s="10">
        <f t="shared" si="2"/>
        <v>8</v>
      </c>
      <c r="B30" s="18" t="s">
        <v>8</v>
      </c>
      <c r="C30" s="41" t="s">
        <v>0</v>
      </c>
      <c r="D30" s="41"/>
      <c r="E30" s="41"/>
      <c r="F30" s="41"/>
      <c r="G30" s="41"/>
      <c r="H30" s="18" t="s">
        <v>126</v>
      </c>
      <c r="I30" s="10">
        <f t="shared" si="0"/>
        <v>1</v>
      </c>
      <c r="J30" s="11" t="str">
        <f t="shared" si="1"/>
        <v/>
      </c>
    </row>
    <row r="31" spans="1:10" ht="24.95" customHeight="1" x14ac:dyDescent="0.2">
      <c r="A31" s="10">
        <f t="shared" si="2"/>
        <v>9</v>
      </c>
      <c r="B31" s="18" t="s">
        <v>9</v>
      </c>
      <c r="C31" s="41" t="s">
        <v>0</v>
      </c>
      <c r="D31" s="41"/>
      <c r="E31" s="41"/>
      <c r="F31" s="41"/>
      <c r="G31" s="41"/>
      <c r="H31" s="18" t="s">
        <v>127</v>
      </c>
      <c r="I31" s="10">
        <f t="shared" si="0"/>
        <v>5</v>
      </c>
      <c r="J31" s="11" t="str">
        <f t="shared" si="1"/>
        <v/>
      </c>
    </row>
    <row r="32" spans="1:10" ht="24.95" customHeight="1" x14ac:dyDescent="0.2">
      <c r="A32" s="10">
        <f t="shared" si="2"/>
        <v>10</v>
      </c>
      <c r="B32" s="18" t="s">
        <v>10</v>
      </c>
      <c r="C32" s="41" t="s">
        <v>0</v>
      </c>
      <c r="D32" s="41"/>
      <c r="E32" s="41"/>
      <c r="F32" s="41"/>
      <c r="G32" s="41"/>
      <c r="H32" s="18" t="s">
        <v>126</v>
      </c>
      <c r="I32" s="10">
        <f t="shared" si="0"/>
        <v>1</v>
      </c>
      <c r="J32" s="11" t="str">
        <f t="shared" si="1"/>
        <v/>
      </c>
    </row>
    <row r="33" spans="1:10" ht="24.95" customHeight="1" x14ac:dyDescent="0.2">
      <c r="A33" s="10">
        <f t="shared" si="2"/>
        <v>11</v>
      </c>
      <c r="B33" s="18" t="s">
        <v>11</v>
      </c>
      <c r="C33" s="41" t="s">
        <v>0</v>
      </c>
      <c r="D33" s="41"/>
      <c r="E33" s="41"/>
      <c r="F33" s="41"/>
      <c r="G33" s="41"/>
      <c r="H33" s="18" t="s">
        <v>126</v>
      </c>
      <c r="I33" s="10">
        <f t="shared" si="0"/>
        <v>1</v>
      </c>
      <c r="J33" s="11" t="str">
        <f t="shared" si="1"/>
        <v/>
      </c>
    </row>
    <row r="34" spans="1:10" ht="24.95" customHeight="1" x14ac:dyDescent="0.2">
      <c r="A34" s="10">
        <f t="shared" si="2"/>
        <v>12</v>
      </c>
      <c r="B34" s="18" t="s">
        <v>12</v>
      </c>
      <c r="C34" s="41" t="s">
        <v>0</v>
      </c>
      <c r="D34" s="41"/>
      <c r="E34" s="41"/>
      <c r="F34" s="41"/>
      <c r="G34" s="41"/>
      <c r="H34" s="18" t="s">
        <v>126</v>
      </c>
      <c r="I34" s="10">
        <f t="shared" si="0"/>
        <v>1</v>
      </c>
      <c r="J34" s="11" t="str">
        <f t="shared" si="1"/>
        <v/>
      </c>
    </row>
    <row r="35" spans="1:10" ht="24.95" customHeight="1" x14ac:dyDescent="0.2">
      <c r="A35" s="10">
        <f t="shared" si="2"/>
        <v>13</v>
      </c>
      <c r="B35" s="18" t="s">
        <v>13</v>
      </c>
      <c r="C35" s="41" t="s">
        <v>0</v>
      </c>
      <c r="D35" s="41"/>
      <c r="E35" s="41"/>
      <c r="F35" s="41"/>
      <c r="G35" s="41"/>
      <c r="H35" s="18" t="s">
        <v>126</v>
      </c>
      <c r="I35" s="10">
        <f t="shared" si="0"/>
        <v>1</v>
      </c>
      <c r="J35" s="11" t="str">
        <f t="shared" si="1"/>
        <v/>
      </c>
    </row>
    <row r="36" spans="1:10" ht="24.95" customHeight="1" x14ac:dyDescent="0.2">
      <c r="A36" s="10">
        <f t="shared" si="2"/>
        <v>14</v>
      </c>
      <c r="B36" s="18" t="s">
        <v>14</v>
      </c>
      <c r="C36" s="41" t="s">
        <v>0</v>
      </c>
      <c r="D36" s="41"/>
      <c r="E36" s="41"/>
      <c r="F36" s="41"/>
      <c r="G36" s="41"/>
      <c r="H36" s="18" t="s">
        <v>126</v>
      </c>
      <c r="I36" s="10">
        <f t="shared" si="0"/>
        <v>1</v>
      </c>
      <c r="J36" s="11" t="str">
        <f t="shared" si="1"/>
        <v/>
      </c>
    </row>
    <row r="37" spans="1:10" ht="24.95" customHeight="1" x14ac:dyDescent="0.2">
      <c r="A37" s="10">
        <f t="shared" si="2"/>
        <v>15</v>
      </c>
      <c r="B37" s="18" t="s">
        <v>15</v>
      </c>
      <c r="C37" s="41" t="s">
        <v>0</v>
      </c>
      <c r="D37" s="41"/>
      <c r="E37" s="41"/>
      <c r="F37" s="41"/>
      <c r="G37" s="41"/>
      <c r="H37" s="18" t="s">
        <v>126</v>
      </c>
      <c r="I37" s="10">
        <f t="shared" si="0"/>
        <v>1</v>
      </c>
      <c r="J37" s="11" t="str">
        <f t="shared" si="1"/>
        <v/>
      </c>
    </row>
    <row r="38" spans="1:10" ht="24.95" customHeight="1" x14ac:dyDescent="0.2">
      <c r="A38" s="10">
        <f t="shared" si="2"/>
        <v>16</v>
      </c>
      <c r="B38" s="18" t="s">
        <v>16</v>
      </c>
      <c r="C38" s="41" t="s">
        <v>0</v>
      </c>
      <c r="D38" s="41"/>
      <c r="E38" s="41"/>
      <c r="F38" s="41"/>
      <c r="G38" s="41"/>
      <c r="H38" s="18" t="s">
        <v>126</v>
      </c>
      <c r="I38" s="10">
        <f t="shared" si="0"/>
        <v>1</v>
      </c>
      <c r="J38" s="11" t="str">
        <f t="shared" si="1"/>
        <v/>
      </c>
    </row>
    <row r="39" spans="1:10" ht="24.95" customHeight="1" x14ac:dyDescent="0.2">
      <c r="A39" s="10">
        <f t="shared" si="2"/>
        <v>17</v>
      </c>
      <c r="B39" s="18" t="s">
        <v>17</v>
      </c>
      <c r="C39" s="41" t="s">
        <v>0</v>
      </c>
      <c r="D39" s="41"/>
      <c r="E39" s="41"/>
      <c r="F39" s="41"/>
      <c r="G39" s="41"/>
      <c r="H39" s="18" t="s">
        <v>126</v>
      </c>
      <c r="I39" s="10">
        <f t="shared" si="0"/>
        <v>1</v>
      </c>
      <c r="J39" s="11" t="str">
        <f t="shared" si="1"/>
        <v/>
      </c>
    </row>
    <row r="40" spans="1:10" ht="24.95" customHeight="1" x14ac:dyDescent="0.2">
      <c r="A40" s="10">
        <f t="shared" si="2"/>
        <v>18</v>
      </c>
      <c r="B40" s="18" t="s">
        <v>18</v>
      </c>
      <c r="C40" s="41" t="s">
        <v>0</v>
      </c>
      <c r="D40" s="41"/>
      <c r="E40" s="41"/>
      <c r="F40" s="41"/>
      <c r="G40" s="41"/>
      <c r="H40" s="18" t="s">
        <v>126</v>
      </c>
      <c r="I40" s="10">
        <f t="shared" si="0"/>
        <v>1</v>
      </c>
      <c r="J40" s="11" t="str">
        <f t="shared" si="1"/>
        <v/>
      </c>
    </row>
    <row r="41" spans="1:10" ht="24.95" customHeight="1" x14ac:dyDescent="0.2">
      <c r="A41" s="10">
        <f t="shared" si="2"/>
        <v>19</v>
      </c>
      <c r="B41" s="18" t="s">
        <v>19</v>
      </c>
      <c r="C41" s="41" t="s">
        <v>0</v>
      </c>
      <c r="D41" s="41"/>
      <c r="E41" s="41"/>
      <c r="F41" s="41"/>
      <c r="G41" s="41"/>
      <c r="H41" s="18" t="s">
        <v>127</v>
      </c>
      <c r="I41" s="10">
        <f t="shared" si="0"/>
        <v>5</v>
      </c>
      <c r="J41" s="11" t="str">
        <f t="shared" si="1"/>
        <v/>
      </c>
    </row>
    <row r="42" spans="1:10" ht="24.95" customHeight="1" x14ac:dyDescent="0.2">
      <c r="A42" s="10">
        <f t="shared" si="2"/>
        <v>20</v>
      </c>
      <c r="B42" s="18" t="s">
        <v>20</v>
      </c>
      <c r="C42" s="41" t="s">
        <v>0</v>
      </c>
      <c r="D42" s="41"/>
      <c r="E42" s="41"/>
      <c r="F42" s="41"/>
      <c r="G42" s="41"/>
      <c r="H42" s="18" t="s">
        <v>126</v>
      </c>
      <c r="I42" s="10">
        <f t="shared" si="0"/>
        <v>1</v>
      </c>
      <c r="J42" s="11" t="str">
        <f t="shared" si="1"/>
        <v/>
      </c>
    </row>
    <row r="43" spans="1:10" ht="24.95" customHeight="1" x14ac:dyDescent="0.2">
      <c r="A43" s="10">
        <f t="shared" si="2"/>
        <v>21</v>
      </c>
      <c r="B43" s="18" t="s">
        <v>21</v>
      </c>
      <c r="C43" s="41" t="s">
        <v>0</v>
      </c>
      <c r="D43" s="41"/>
      <c r="E43" s="41"/>
      <c r="F43" s="41"/>
      <c r="G43" s="41"/>
      <c r="H43" s="18" t="s">
        <v>126</v>
      </c>
      <c r="I43" s="10">
        <f t="shared" si="0"/>
        <v>1</v>
      </c>
      <c r="J43" s="11" t="str">
        <f t="shared" si="1"/>
        <v/>
      </c>
    </row>
    <row r="44" spans="1:10" ht="24.95" customHeight="1" x14ac:dyDescent="0.2">
      <c r="A44" s="10">
        <f t="shared" si="2"/>
        <v>22</v>
      </c>
      <c r="B44" s="18" t="s">
        <v>22</v>
      </c>
      <c r="C44" s="41" t="s">
        <v>0</v>
      </c>
      <c r="D44" s="41"/>
      <c r="E44" s="41"/>
      <c r="F44" s="41"/>
      <c r="G44" s="41"/>
      <c r="H44" s="18" t="s">
        <v>126</v>
      </c>
      <c r="I44" s="10">
        <f t="shared" si="0"/>
        <v>1</v>
      </c>
      <c r="J44" s="11" t="str">
        <f t="shared" si="1"/>
        <v/>
      </c>
    </row>
    <row r="45" spans="1:10" ht="24.95" customHeight="1" x14ac:dyDescent="0.2">
      <c r="A45" s="10">
        <f t="shared" si="2"/>
        <v>23</v>
      </c>
      <c r="B45" s="18" t="s">
        <v>23</v>
      </c>
      <c r="C45" s="41" t="s">
        <v>0</v>
      </c>
      <c r="D45" s="41"/>
      <c r="E45" s="41"/>
      <c r="F45" s="41"/>
      <c r="G45" s="41"/>
      <c r="H45" s="18" t="s">
        <v>126</v>
      </c>
      <c r="I45" s="10">
        <f t="shared" si="0"/>
        <v>1</v>
      </c>
      <c r="J45" s="11" t="str">
        <f t="shared" si="1"/>
        <v/>
      </c>
    </row>
    <row r="46" spans="1:10" ht="24.95" customHeight="1" x14ac:dyDescent="0.2">
      <c r="A46" s="10">
        <f t="shared" si="2"/>
        <v>24</v>
      </c>
      <c r="B46" s="18" t="s">
        <v>24</v>
      </c>
      <c r="C46" s="41" t="s">
        <v>0</v>
      </c>
      <c r="D46" s="41"/>
      <c r="E46" s="41"/>
      <c r="F46" s="41"/>
      <c r="G46" s="41"/>
      <c r="H46" s="18" t="s">
        <v>127</v>
      </c>
      <c r="I46" s="10">
        <f t="shared" si="0"/>
        <v>5</v>
      </c>
      <c r="J46" s="11" t="str">
        <f t="shared" si="1"/>
        <v/>
      </c>
    </row>
    <row r="47" spans="1:10" ht="24.95" customHeight="1" x14ac:dyDescent="0.2">
      <c r="A47" s="10">
        <f t="shared" si="2"/>
        <v>25</v>
      </c>
      <c r="B47" s="18" t="s">
        <v>25</v>
      </c>
      <c r="C47" s="41" t="s">
        <v>0</v>
      </c>
      <c r="D47" s="41"/>
      <c r="E47" s="41"/>
      <c r="F47" s="41"/>
      <c r="G47" s="41"/>
      <c r="H47" s="18" t="s">
        <v>126</v>
      </c>
      <c r="I47" s="10">
        <f t="shared" si="0"/>
        <v>1</v>
      </c>
      <c r="J47" s="11" t="str">
        <f t="shared" si="1"/>
        <v/>
      </c>
    </row>
    <row r="48" spans="1:10" ht="24.95" customHeight="1" x14ac:dyDescent="0.2">
      <c r="A48" s="10">
        <f t="shared" si="2"/>
        <v>26</v>
      </c>
      <c r="B48" s="18" t="s">
        <v>26</v>
      </c>
      <c r="C48" s="41" t="s">
        <v>0</v>
      </c>
      <c r="D48" s="41"/>
      <c r="E48" s="41"/>
      <c r="F48" s="41"/>
      <c r="G48" s="41"/>
      <c r="H48" s="18" t="s">
        <v>126</v>
      </c>
      <c r="I48" s="10">
        <f t="shared" si="0"/>
        <v>1</v>
      </c>
      <c r="J48" s="11" t="str">
        <f t="shared" si="1"/>
        <v/>
      </c>
    </row>
    <row r="49" spans="1:10" ht="24.95" customHeight="1" x14ac:dyDescent="0.2">
      <c r="A49" s="10">
        <f t="shared" si="2"/>
        <v>27</v>
      </c>
      <c r="B49" s="18" t="s">
        <v>27</v>
      </c>
      <c r="C49" s="41" t="s">
        <v>0</v>
      </c>
      <c r="D49" s="41"/>
      <c r="E49" s="41"/>
      <c r="F49" s="41"/>
      <c r="G49" s="41"/>
      <c r="H49" s="18" t="s">
        <v>126</v>
      </c>
      <c r="I49" s="10">
        <f t="shared" si="0"/>
        <v>1</v>
      </c>
      <c r="J49" s="11" t="str">
        <f t="shared" si="1"/>
        <v/>
      </c>
    </row>
    <row r="50" spans="1:10" ht="24.95" customHeight="1" x14ac:dyDescent="0.2">
      <c r="A50" s="10">
        <f t="shared" si="2"/>
        <v>28</v>
      </c>
      <c r="B50" s="18" t="s">
        <v>28</v>
      </c>
      <c r="C50" s="41" t="s">
        <v>0</v>
      </c>
      <c r="D50" s="41"/>
      <c r="E50" s="41"/>
      <c r="F50" s="41"/>
      <c r="G50" s="41"/>
      <c r="H50" s="18" t="s">
        <v>126</v>
      </c>
      <c r="I50" s="10">
        <f t="shared" si="0"/>
        <v>1</v>
      </c>
      <c r="J50" s="11" t="str">
        <f t="shared" si="1"/>
        <v/>
      </c>
    </row>
    <row r="51" spans="1:10" ht="24.95" customHeight="1" x14ac:dyDescent="0.2">
      <c r="A51" s="10">
        <f t="shared" si="2"/>
        <v>29</v>
      </c>
      <c r="B51" s="18" t="s">
        <v>29</v>
      </c>
      <c r="C51" s="41" t="s">
        <v>0</v>
      </c>
      <c r="D51" s="41"/>
      <c r="E51" s="41"/>
      <c r="F51" s="41"/>
      <c r="G51" s="41"/>
      <c r="H51" s="18" t="s">
        <v>126</v>
      </c>
      <c r="I51" s="10">
        <f t="shared" si="0"/>
        <v>1</v>
      </c>
      <c r="J51" s="11" t="str">
        <f t="shared" si="1"/>
        <v/>
      </c>
    </row>
    <row r="52" spans="1:10" ht="24.95" customHeight="1" x14ac:dyDescent="0.2">
      <c r="A52" s="10">
        <f t="shared" si="2"/>
        <v>30</v>
      </c>
      <c r="B52" s="18" t="s">
        <v>30</v>
      </c>
      <c r="C52" s="41" t="s">
        <v>0</v>
      </c>
      <c r="D52" s="41"/>
      <c r="E52" s="41"/>
      <c r="F52" s="41"/>
      <c r="G52" s="41"/>
      <c r="H52" s="18" t="s">
        <v>127</v>
      </c>
      <c r="I52" s="10">
        <f t="shared" si="0"/>
        <v>5</v>
      </c>
      <c r="J52" s="11" t="str">
        <f t="shared" si="1"/>
        <v/>
      </c>
    </row>
    <row r="53" spans="1:10" ht="24.95" customHeight="1" x14ac:dyDescent="0.2">
      <c r="A53" s="10">
        <f t="shared" si="2"/>
        <v>31</v>
      </c>
      <c r="B53" s="18" t="s">
        <v>31</v>
      </c>
      <c r="C53" s="41" t="s">
        <v>0</v>
      </c>
      <c r="D53" s="41"/>
      <c r="E53" s="41"/>
      <c r="F53" s="41"/>
      <c r="G53" s="41"/>
      <c r="H53" s="18" t="s">
        <v>126</v>
      </c>
      <c r="I53" s="10">
        <f t="shared" si="0"/>
        <v>1</v>
      </c>
      <c r="J53" s="11" t="str">
        <f t="shared" si="1"/>
        <v/>
      </c>
    </row>
    <row r="54" spans="1:10" ht="24.95" customHeight="1" x14ac:dyDescent="0.2">
      <c r="A54" s="10">
        <f t="shared" si="2"/>
        <v>32</v>
      </c>
      <c r="B54" s="18" t="s">
        <v>32</v>
      </c>
      <c r="C54" s="41" t="s">
        <v>0</v>
      </c>
      <c r="D54" s="41"/>
      <c r="E54" s="41"/>
      <c r="F54" s="41"/>
      <c r="G54" s="41"/>
      <c r="H54" s="18" t="s">
        <v>126</v>
      </c>
      <c r="I54" s="10">
        <f t="shared" si="0"/>
        <v>1</v>
      </c>
      <c r="J54" s="11" t="str">
        <f t="shared" si="1"/>
        <v/>
      </c>
    </row>
    <row r="55" spans="1:10" ht="24.95" customHeight="1" x14ac:dyDescent="0.2">
      <c r="A55" s="10">
        <f t="shared" si="2"/>
        <v>33</v>
      </c>
      <c r="B55" s="18" t="s">
        <v>33</v>
      </c>
      <c r="C55" s="41" t="s">
        <v>0</v>
      </c>
      <c r="D55" s="41"/>
      <c r="E55" s="41"/>
      <c r="F55" s="41"/>
      <c r="G55" s="41"/>
      <c r="H55" s="18" t="s">
        <v>126</v>
      </c>
      <c r="I55" s="10">
        <f t="shared" si="0"/>
        <v>1</v>
      </c>
      <c r="J55" s="11" t="str">
        <f t="shared" si="1"/>
        <v/>
      </c>
    </row>
    <row r="56" spans="1:10" ht="24.95" customHeight="1" x14ac:dyDescent="0.2">
      <c r="A56" s="10">
        <f t="shared" si="2"/>
        <v>34</v>
      </c>
      <c r="B56" s="18" t="s">
        <v>34</v>
      </c>
      <c r="C56" s="41" t="s">
        <v>0</v>
      </c>
      <c r="D56" s="41"/>
      <c r="E56" s="41"/>
      <c r="F56" s="41"/>
      <c r="G56" s="41"/>
      <c r="H56" s="18" t="s">
        <v>126</v>
      </c>
      <c r="I56" s="10">
        <f t="shared" si="0"/>
        <v>1</v>
      </c>
      <c r="J56" s="11" t="str">
        <f t="shared" si="1"/>
        <v/>
      </c>
    </row>
    <row r="57" spans="1:10" ht="24.95" customHeight="1" x14ac:dyDescent="0.2">
      <c r="A57" s="10">
        <f t="shared" si="2"/>
        <v>35</v>
      </c>
      <c r="B57" s="18" t="s">
        <v>35</v>
      </c>
      <c r="C57" s="41" t="s">
        <v>0</v>
      </c>
      <c r="D57" s="41"/>
      <c r="E57" s="41"/>
      <c r="F57" s="41"/>
      <c r="G57" s="41"/>
      <c r="H57" s="18" t="s">
        <v>126</v>
      </c>
      <c r="I57" s="10">
        <f t="shared" si="0"/>
        <v>1</v>
      </c>
      <c r="J57" s="11" t="str">
        <f t="shared" si="1"/>
        <v/>
      </c>
    </row>
    <row r="58" spans="1:10" ht="24.95" customHeight="1" x14ac:dyDescent="0.2">
      <c r="A58" s="10">
        <f t="shared" si="2"/>
        <v>36</v>
      </c>
      <c r="B58" s="18" t="s">
        <v>36</v>
      </c>
      <c r="C58" s="41" t="s">
        <v>0</v>
      </c>
      <c r="D58" s="41"/>
      <c r="E58" s="41"/>
      <c r="F58" s="41"/>
      <c r="G58" s="41"/>
      <c r="H58" s="18" t="s">
        <v>126</v>
      </c>
      <c r="I58" s="10">
        <f t="shared" si="0"/>
        <v>1</v>
      </c>
      <c r="J58" s="11" t="str">
        <f t="shared" si="1"/>
        <v/>
      </c>
    </row>
    <row r="59" spans="1:10" ht="24.95" customHeight="1" x14ac:dyDescent="0.2">
      <c r="A59" s="10">
        <f t="shared" si="2"/>
        <v>37</v>
      </c>
      <c r="B59" s="18" t="s">
        <v>37</v>
      </c>
      <c r="C59" s="41" t="s">
        <v>0</v>
      </c>
      <c r="D59" s="41"/>
      <c r="E59" s="41"/>
      <c r="F59" s="41"/>
      <c r="G59" s="41"/>
      <c r="H59" s="18" t="s">
        <v>126</v>
      </c>
      <c r="I59" s="10">
        <f t="shared" si="0"/>
        <v>1</v>
      </c>
      <c r="J59" s="11" t="str">
        <f t="shared" si="1"/>
        <v/>
      </c>
    </row>
    <row r="60" spans="1:10" ht="24.95" customHeight="1" x14ac:dyDescent="0.2">
      <c r="A60" s="10">
        <f t="shared" si="2"/>
        <v>38</v>
      </c>
      <c r="B60" s="18" t="s">
        <v>38</v>
      </c>
      <c r="C60" s="41" t="s">
        <v>0</v>
      </c>
      <c r="D60" s="41"/>
      <c r="E60" s="41"/>
      <c r="F60" s="41"/>
      <c r="G60" s="41"/>
      <c r="H60" s="18" t="s">
        <v>126</v>
      </c>
      <c r="I60" s="10">
        <f t="shared" si="0"/>
        <v>1</v>
      </c>
      <c r="J60" s="11" t="str">
        <f t="shared" si="1"/>
        <v/>
      </c>
    </row>
    <row r="61" spans="1:10" ht="24.95" customHeight="1" x14ac:dyDescent="0.2">
      <c r="A61" s="10">
        <f t="shared" si="2"/>
        <v>39</v>
      </c>
      <c r="B61" s="18" t="s">
        <v>39</v>
      </c>
      <c r="C61" s="41" t="s">
        <v>0</v>
      </c>
      <c r="D61" s="41"/>
      <c r="E61" s="41"/>
      <c r="F61" s="41"/>
      <c r="G61" s="41"/>
      <c r="H61" s="18" t="s">
        <v>127</v>
      </c>
      <c r="I61" s="10">
        <f t="shared" si="0"/>
        <v>5</v>
      </c>
      <c r="J61" s="11" t="str">
        <f t="shared" si="1"/>
        <v/>
      </c>
    </row>
    <row r="62" spans="1:10" ht="24.95" customHeight="1" x14ac:dyDescent="0.2">
      <c r="A62" s="10">
        <f t="shared" si="2"/>
        <v>40</v>
      </c>
      <c r="B62" s="18" t="s">
        <v>40</v>
      </c>
      <c r="C62" s="41" t="s">
        <v>0</v>
      </c>
      <c r="D62" s="41"/>
      <c r="E62" s="41"/>
      <c r="F62" s="41"/>
      <c r="G62" s="41"/>
      <c r="H62" s="18" t="s">
        <v>127</v>
      </c>
      <c r="I62" s="10">
        <f t="shared" si="0"/>
        <v>5</v>
      </c>
      <c r="J62" s="11" t="str">
        <f t="shared" si="1"/>
        <v/>
      </c>
    </row>
    <row r="63" spans="1:10" ht="24.95" customHeight="1" x14ac:dyDescent="0.2">
      <c r="A63" s="10">
        <f t="shared" si="2"/>
        <v>41</v>
      </c>
      <c r="B63" s="18" t="s">
        <v>41</v>
      </c>
      <c r="C63" s="41" t="s">
        <v>0</v>
      </c>
      <c r="D63" s="41"/>
      <c r="E63" s="41"/>
      <c r="F63" s="41"/>
      <c r="G63" s="41"/>
      <c r="H63" s="18" t="s">
        <v>126</v>
      </c>
      <c r="I63" s="10">
        <f t="shared" si="0"/>
        <v>1</v>
      </c>
      <c r="J63" s="11" t="str">
        <f t="shared" si="1"/>
        <v/>
      </c>
    </row>
    <row r="64" spans="1:10" ht="24.95" customHeight="1" x14ac:dyDescent="0.2">
      <c r="A64" s="10">
        <f t="shared" si="2"/>
        <v>42</v>
      </c>
      <c r="B64" s="18" t="s">
        <v>42</v>
      </c>
      <c r="C64" s="41" t="s">
        <v>0</v>
      </c>
      <c r="D64" s="41"/>
      <c r="E64" s="41"/>
      <c r="F64" s="41"/>
      <c r="G64" s="41"/>
      <c r="H64" s="18" t="s">
        <v>126</v>
      </c>
      <c r="I64" s="10">
        <f t="shared" si="0"/>
        <v>1</v>
      </c>
      <c r="J64" s="11" t="str">
        <f t="shared" si="1"/>
        <v/>
      </c>
    </row>
    <row r="65" spans="1:10" ht="24.95" customHeight="1" x14ac:dyDescent="0.2">
      <c r="A65" s="10">
        <f t="shared" si="2"/>
        <v>43</v>
      </c>
      <c r="B65" s="18" t="s">
        <v>43</v>
      </c>
      <c r="C65" s="41" t="s">
        <v>0</v>
      </c>
      <c r="D65" s="41"/>
      <c r="E65" s="41"/>
      <c r="F65" s="41"/>
      <c r="G65" s="41"/>
      <c r="H65" s="18" t="s">
        <v>126</v>
      </c>
      <c r="I65" s="10">
        <f t="shared" si="0"/>
        <v>1</v>
      </c>
      <c r="J65" s="11" t="str">
        <f t="shared" si="1"/>
        <v/>
      </c>
    </row>
    <row r="66" spans="1:10" ht="24.95" customHeight="1" x14ac:dyDescent="0.2">
      <c r="A66" s="10">
        <f t="shared" si="2"/>
        <v>44</v>
      </c>
      <c r="B66" s="18" t="s">
        <v>44</v>
      </c>
      <c r="C66" s="41" t="s">
        <v>0</v>
      </c>
      <c r="D66" s="41"/>
      <c r="E66" s="41"/>
      <c r="F66" s="41"/>
      <c r="G66" s="41"/>
      <c r="H66" s="18" t="s">
        <v>126</v>
      </c>
      <c r="I66" s="10">
        <f t="shared" si="0"/>
        <v>1</v>
      </c>
      <c r="J66" s="11" t="str">
        <f t="shared" si="1"/>
        <v/>
      </c>
    </row>
    <row r="67" spans="1:10" ht="24.95" customHeight="1" x14ac:dyDescent="0.2">
      <c r="A67" s="10">
        <f t="shared" si="2"/>
        <v>45</v>
      </c>
      <c r="B67" s="18" t="s">
        <v>45</v>
      </c>
      <c r="C67" s="41" t="s">
        <v>0</v>
      </c>
      <c r="D67" s="41"/>
      <c r="E67" s="41"/>
      <c r="F67" s="41"/>
      <c r="G67" s="41"/>
      <c r="H67" s="18" t="s">
        <v>126</v>
      </c>
      <c r="I67" s="10">
        <f t="shared" si="0"/>
        <v>1</v>
      </c>
      <c r="J67" s="11" t="str">
        <f t="shared" si="1"/>
        <v/>
      </c>
    </row>
    <row r="68" spans="1:10" ht="24.95" customHeight="1" x14ac:dyDescent="0.2">
      <c r="A68" s="10">
        <f t="shared" si="2"/>
        <v>46</v>
      </c>
      <c r="B68" s="18" t="s">
        <v>46</v>
      </c>
      <c r="C68" s="41" t="s">
        <v>0</v>
      </c>
      <c r="D68" s="41"/>
      <c r="E68" s="41"/>
      <c r="F68" s="41"/>
      <c r="G68" s="41"/>
      <c r="H68" s="18" t="s">
        <v>126</v>
      </c>
      <c r="I68" s="10">
        <f t="shared" si="0"/>
        <v>1</v>
      </c>
      <c r="J68" s="11" t="str">
        <f t="shared" si="1"/>
        <v/>
      </c>
    </row>
    <row r="69" spans="1:10" ht="24.95" customHeight="1" x14ac:dyDescent="0.2">
      <c r="A69" s="10">
        <f t="shared" si="2"/>
        <v>47</v>
      </c>
      <c r="B69" s="18" t="s">
        <v>47</v>
      </c>
      <c r="C69" s="41" t="s">
        <v>0</v>
      </c>
      <c r="D69" s="41"/>
      <c r="E69" s="41"/>
      <c r="F69" s="41"/>
      <c r="G69" s="41"/>
      <c r="H69" s="18" t="s">
        <v>126</v>
      </c>
      <c r="I69" s="10">
        <f t="shared" si="0"/>
        <v>1</v>
      </c>
      <c r="J69" s="11" t="str">
        <f t="shared" si="1"/>
        <v/>
      </c>
    </row>
    <row r="70" spans="1:10" ht="24.95" customHeight="1" x14ac:dyDescent="0.2">
      <c r="A70" s="10">
        <f t="shared" si="2"/>
        <v>48</v>
      </c>
      <c r="B70" s="18" t="s">
        <v>48</v>
      </c>
      <c r="C70" s="41" t="s">
        <v>0</v>
      </c>
      <c r="D70" s="41"/>
      <c r="E70" s="41"/>
      <c r="F70" s="41"/>
      <c r="G70" s="41"/>
      <c r="H70" s="18" t="s">
        <v>127</v>
      </c>
      <c r="I70" s="10">
        <f t="shared" si="0"/>
        <v>5</v>
      </c>
      <c r="J70" s="11" t="str">
        <f t="shared" si="1"/>
        <v/>
      </c>
    </row>
    <row r="71" spans="1:10" ht="24.95" customHeight="1" x14ac:dyDescent="0.2">
      <c r="A71" s="10">
        <f t="shared" si="2"/>
        <v>49</v>
      </c>
      <c r="B71" s="18" t="s">
        <v>49</v>
      </c>
      <c r="C71" s="41" t="s">
        <v>0</v>
      </c>
      <c r="D71" s="41"/>
      <c r="E71" s="41"/>
      <c r="F71" s="41"/>
      <c r="G71" s="41"/>
      <c r="H71" s="18" t="s">
        <v>127</v>
      </c>
      <c r="I71" s="10">
        <f t="shared" si="0"/>
        <v>5</v>
      </c>
      <c r="J71" s="11" t="str">
        <f t="shared" si="1"/>
        <v/>
      </c>
    </row>
    <row r="72" spans="1:10" ht="24.95" customHeight="1" x14ac:dyDescent="0.2">
      <c r="A72" s="10">
        <f t="shared" si="2"/>
        <v>50</v>
      </c>
      <c r="B72" s="18" t="s">
        <v>50</v>
      </c>
      <c r="C72" s="41" t="s">
        <v>0</v>
      </c>
      <c r="D72" s="41"/>
      <c r="E72" s="41"/>
      <c r="F72" s="41"/>
      <c r="G72" s="41"/>
      <c r="H72" s="18" t="s">
        <v>126</v>
      </c>
      <c r="I72" s="10">
        <f t="shared" si="0"/>
        <v>1</v>
      </c>
      <c r="J72" s="11" t="str">
        <f t="shared" si="1"/>
        <v/>
      </c>
    </row>
    <row r="73" spans="1:10" ht="24.95" customHeight="1" x14ac:dyDescent="0.2">
      <c r="A73" s="10">
        <f t="shared" si="2"/>
        <v>51</v>
      </c>
      <c r="B73" s="18" t="s">
        <v>51</v>
      </c>
      <c r="C73" s="41" t="s">
        <v>0</v>
      </c>
      <c r="D73" s="41"/>
      <c r="E73" s="41"/>
      <c r="F73" s="41"/>
      <c r="G73" s="41"/>
      <c r="H73" s="18" t="s">
        <v>127</v>
      </c>
      <c r="I73" s="10">
        <f t="shared" si="0"/>
        <v>5</v>
      </c>
      <c r="J73" s="11" t="str">
        <f t="shared" si="1"/>
        <v/>
      </c>
    </row>
    <row r="74" spans="1:10" ht="24.95" customHeight="1" x14ac:dyDescent="0.2">
      <c r="A74" s="10">
        <f t="shared" si="2"/>
        <v>52</v>
      </c>
      <c r="B74" s="18" t="s">
        <v>52</v>
      </c>
      <c r="C74" s="41" t="s">
        <v>0</v>
      </c>
      <c r="D74" s="41"/>
      <c r="E74" s="41"/>
      <c r="F74" s="41"/>
      <c r="G74" s="41"/>
      <c r="H74" s="18" t="s">
        <v>126</v>
      </c>
      <c r="I74" s="10">
        <f t="shared" si="0"/>
        <v>1</v>
      </c>
      <c r="J74" s="11" t="str">
        <f t="shared" si="1"/>
        <v/>
      </c>
    </row>
    <row r="75" spans="1:10" ht="24.95" customHeight="1" x14ac:dyDescent="0.2">
      <c r="A75" s="10">
        <f t="shared" si="2"/>
        <v>53</v>
      </c>
      <c r="B75" s="18" t="s">
        <v>53</v>
      </c>
      <c r="C75" s="41" t="s">
        <v>0</v>
      </c>
      <c r="D75" s="41"/>
      <c r="E75" s="41"/>
      <c r="F75" s="41"/>
      <c r="G75" s="41"/>
      <c r="H75" s="18" t="s">
        <v>127</v>
      </c>
      <c r="I75" s="10">
        <f t="shared" si="0"/>
        <v>5</v>
      </c>
      <c r="J75" s="11" t="str">
        <f t="shared" si="1"/>
        <v/>
      </c>
    </row>
    <row r="76" spans="1:10" ht="24.95" customHeight="1" x14ac:dyDescent="0.2">
      <c r="A76" s="10">
        <f t="shared" si="2"/>
        <v>54</v>
      </c>
      <c r="B76" s="18" t="s">
        <v>54</v>
      </c>
      <c r="C76" s="41" t="s">
        <v>0</v>
      </c>
      <c r="D76" s="41"/>
      <c r="E76" s="41"/>
      <c r="F76" s="41"/>
      <c r="G76" s="41"/>
      <c r="H76" s="18" t="s">
        <v>127</v>
      </c>
      <c r="I76" s="10">
        <f t="shared" si="0"/>
        <v>5</v>
      </c>
      <c r="J76" s="11" t="str">
        <f t="shared" si="1"/>
        <v/>
      </c>
    </row>
    <row r="77" spans="1:10" ht="24.95" customHeight="1" x14ac:dyDescent="0.2">
      <c r="A77" s="10">
        <f t="shared" si="2"/>
        <v>55</v>
      </c>
      <c r="B77" s="18" t="s">
        <v>55</v>
      </c>
      <c r="C77" s="41" t="s">
        <v>0</v>
      </c>
      <c r="D77" s="41"/>
      <c r="E77" s="41"/>
      <c r="F77" s="41"/>
      <c r="G77" s="41"/>
      <c r="H77" s="18" t="s">
        <v>126</v>
      </c>
      <c r="I77" s="10">
        <f t="shared" si="0"/>
        <v>1</v>
      </c>
      <c r="J77" s="11" t="str">
        <f t="shared" si="1"/>
        <v/>
      </c>
    </row>
    <row r="78" spans="1:10" ht="24.95" customHeight="1" x14ac:dyDescent="0.2">
      <c r="A78" s="10">
        <f t="shared" si="2"/>
        <v>56</v>
      </c>
      <c r="B78" s="18" t="s">
        <v>56</v>
      </c>
      <c r="C78" s="41" t="s">
        <v>0</v>
      </c>
      <c r="D78" s="41"/>
      <c r="E78" s="41"/>
      <c r="F78" s="41"/>
      <c r="G78" s="41"/>
      <c r="H78" s="18" t="s">
        <v>126</v>
      </c>
      <c r="I78" s="10">
        <f t="shared" si="0"/>
        <v>1</v>
      </c>
      <c r="J78" s="11" t="str">
        <f t="shared" si="1"/>
        <v/>
      </c>
    </row>
    <row r="79" spans="1:10" ht="24.95" customHeight="1" x14ac:dyDescent="0.2">
      <c r="A79" s="10">
        <f t="shared" si="2"/>
        <v>57</v>
      </c>
      <c r="B79" s="18" t="s">
        <v>57</v>
      </c>
      <c r="C79" s="41" t="s">
        <v>0</v>
      </c>
      <c r="D79" s="41"/>
      <c r="E79" s="41"/>
      <c r="F79" s="41"/>
      <c r="G79" s="41"/>
      <c r="H79" s="18" t="s">
        <v>126</v>
      </c>
      <c r="I79" s="10">
        <f t="shared" si="0"/>
        <v>1</v>
      </c>
      <c r="J79" s="11" t="str">
        <f t="shared" si="1"/>
        <v/>
      </c>
    </row>
    <row r="80" spans="1:10" ht="24.95" customHeight="1" x14ac:dyDescent="0.2">
      <c r="A80" s="10">
        <f t="shared" si="2"/>
        <v>58</v>
      </c>
      <c r="B80" s="18" t="s">
        <v>58</v>
      </c>
      <c r="C80" s="41" t="s">
        <v>0</v>
      </c>
      <c r="D80" s="41"/>
      <c r="E80" s="41"/>
      <c r="F80" s="41"/>
      <c r="G80" s="41"/>
      <c r="H80" s="18" t="s">
        <v>126</v>
      </c>
      <c r="I80" s="10">
        <f t="shared" si="0"/>
        <v>1</v>
      </c>
      <c r="J80" s="11" t="str">
        <f t="shared" si="1"/>
        <v/>
      </c>
    </row>
    <row r="81" spans="1:10" ht="24.95" customHeight="1" x14ac:dyDescent="0.2">
      <c r="A81" s="10">
        <f t="shared" si="2"/>
        <v>59</v>
      </c>
      <c r="B81" s="18" t="s">
        <v>59</v>
      </c>
      <c r="C81" s="41" t="s">
        <v>0</v>
      </c>
      <c r="D81" s="41"/>
      <c r="E81" s="41"/>
      <c r="F81" s="41"/>
      <c r="G81" s="41"/>
      <c r="H81" s="18" t="s">
        <v>126</v>
      </c>
      <c r="I81" s="10">
        <f t="shared" si="0"/>
        <v>1</v>
      </c>
      <c r="J81" s="11" t="str">
        <f t="shared" si="1"/>
        <v/>
      </c>
    </row>
    <row r="82" spans="1:10" ht="24.95" customHeight="1" x14ac:dyDescent="0.2">
      <c r="A82" s="10">
        <f t="shared" si="2"/>
        <v>60</v>
      </c>
      <c r="B82" s="18" t="s">
        <v>60</v>
      </c>
      <c r="C82" s="41" t="s">
        <v>0</v>
      </c>
      <c r="D82" s="41"/>
      <c r="E82" s="41"/>
      <c r="F82" s="41"/>
      <c r="G82" s="41"/>
      <c r="H82" s="18" t="s">
        <v>127</v>
      </c>
      <c r="I82" s="10">
        <f t="shared" si="0"/>
        <v>5</v>
      </c>
      <c r="J82" s="11" t="str">
        <f t="shared" si="1"/>
        <v/>
      </c>
    </row>
    <row r="83" spans="1:10" ht="24.95" customHeight="1" x14ac:dyDescent="0.2">
      <c r="A83" s="10">
        <f t="shared" si="2"/>
        <v>61</v>
      </c>
      <c r="B83" s="18" t="s">
        <v>61</v>
      </c>
      <c r="C83" s="41" t="s">
        <v>0</v>
      </c>
      <c r="D83" s="41"/>
      <c r="E83" s="41"/>
      <c r="F83" s="41"/>
      <c r="G83" s="41"/>
      <c r="H83" s="18" t="s">
        <v>126</v>
      </c>
      <c r="I83" s="10">
        <f t="shared" si="0"/>
        <v>1</v>
      </c>
      <c r="J83" s="11" t="str">
        <f t="shared" si="1"/>
        <v/>
      </c>
    </row>
    <row r="84" spans="1:10" ht="24.95" customHeight="1" x14ac:dyDescent="0.2">
      <c r="A84" s="10">
        <f t="shared" si="2"/>
        <v>62</v>
      </c>
      <c r="B84" s="18" t="s">
        <v>62</v>
      </c>
      <c r="C84" s="41" t="s">
        <v>0</v>
      </c>
      <c r="D84" s="41"/>
      <c r="E84" s="41"/>
      <c r="F84" s="41"/>
      <c r="G84" s="41"/>
      <c r="H84" s="18" t="s">
        <v>127</v>
      </c>
      <c r="I84" s="10">
        <f t="shared" si="0"/>
        <v>5</v>
      </c>
      <c r="J84" s="11" t="str">
        <f t="shared" si="1"/>
        <v/>
      </c>
    </row>
    <row r="85" spans="1:10" ht="24.95" customHeight="1" x14ac:dyDescent="0.2">
      <c r="A85" s="10">
        <f t="shared" si="2"/>
        <v>63</v>
      </c>
      <c r="B85" s="18" t="s">
        <v>63</v>
      </c>
      <c r="C85" s="41" t="s">
        <v>0</v>
      </c>
      <c r="D85" s="41"/>
      <c r="E85" s="41"/>
      <c r="F85" s="41"/>
      <c r="G85" s="41"/>
      <c r="H85" s="18" t="s">
        <v>126</v>
      </c>
      <c r="I85" s="10">
        <f t="shared" si="0"/>
        <v>1</v>
      </c>
      <c r="J85" s="11" t="str">
        <f t="shared" si="1"/>
        <v/>
      </c>
    </row>
    <row r="86" spans="1:10" ht="24.95" customHeight="1" x14ac:dyDescent="0.2">
      <c r="A86" s="10">
        <f t="shared" si="2"/>
        <v>64</v>
      </c>
      <c r="B86" s="18" t="s">
        <v>64</v>
      </c>
      <c r="C86" s="41" t="s">
        <v>0</v>
      </c>
      <c r="D86" s="41"/>
      <c r="E86" s="41"/>
      <c r="F86" s="41"/>
      <c r="G86" s="41"/>
      <c r="H86" s="18" t="s">
        <v>126</v>
      </c>
      <c r="I86" s="10">
        <f t="shared" si="0"/>
        <v>1</v>
      </c>
      <c r="J86" s="11" t="str">
        <f t="shared" si="1"/>
        <v/>
      </c>
    </row>
    <row r="87" spans="1:10" ht="24.95" customHeight="1" x14ac:dyDescent="0.2">
      <c r="A87" s="10">
        <f t="shared" si="2"/>
        <v>65</v>
      </c>
      <c r="B87" s="18" t="s">
        <v>65</v>
      </c>
      <c r="C87" s="41" t="s">
        <v>0</v>
      </c>
      <c r="D87" s="41"/>
      <c r="E87" s="41"/>
      <c r="F87" s="41"/>
      <c r="G87" s="41"/>
      <c r="H87" s="18" t="s">
        <v>126</v>
      </c>
      <c r="I87" s="10">
        <f t="shared" si="0"/>
        <v>1</v>
      </c>
      <c r="J87" s="11" t="str">
        <f t="shared" si="1"/>
        <v/>
      </c>
    </row>
    <row r="88" spans="1:10" ht="24.95" customHeight="1" x14ac:dyDescent="0.2">
      <c r="A88" s="10">
        <f t="shared" si="2"/>
        <v>66</v>
      </c>
      <c r="B88" s="18" t="s">
        <v>66</v>
      </c>
      <c r="C88" s="41" t="s">
        <v>0</v>
      </c>
      <c r="D88" s="41"/>
      <c r="E88" s="41"/>
      <c r="F88" s="41"/>
      <c r="G88" s="41"/>
      <c r="H88" s="18" t="s">
        <v>126</v>
      </c>
      <c r="I88" s="10">
        <f t="shared" ref="I88:I142" si="3">IF(H88="+ keyed",IF(C88="X",1,IF(D88="X",2,IF(E88="X",3,IF(F88="X",4,IF(G88="X",5,0))))),IF(C88="X",5,IF(D88="X",4,IF(E88="X",3,IF(F88="X",2,IF(G88="X",1,0))))))</f>
        <v>1</v>
      </c>
      <c r="J88" s="11" t="str">
        <f t="shared" ref="J88:J142" si="4">IF(I88=0,"ERROR: No value selected",IF(COUNTIF(C88:G88,"X")&gt;1,"ERROR: Multiple selections",""))</f>
        <v/>
      </c>
    </row>
    <row r="89" spans="1:10" ht="24.95" customHeight="1" x14ac:dyDescent="0.2">
      <c r="A89" s="10">
        <f t="shared" ref="A89:A142" si="5">A88+1</f>
        <v>67</v>
      </c>
      <c r="B89" s="18" t="s">
        <v>67</v>
      </c>
      <c r="C89" s="41" t="s">
        <v>0</v>
      </c>
      <c r="D89" s="41"/>
      <c r="E89" s="41"/>
      <c r="F89" s="41"/>
      <c r="G89" s="41"/>
      <c r="H89" s="18" t="s">
        <v>127</v>
      </c>
      <c r="I89" s="10">
        <f t="shared" si="3"/>
        <v>5</v>
      </c>
      <c r="J89" s="11" t="str">
        <f t="shared" si="4"/>
        <v/>
      </c>
    </row>
    <row r="90" spans="1:10" ht="24.95" customHeight="1" x14ac:dyDescent="0.2">
      <c r="A90" s="10">
        <f t="shared" si="5"/>
        <v>68</v>
      </c>
      <c r="B90" s="18" t="s">
        <v>68</v>
      </c>
      <c r="C90" s="41" t="s">
        <v>0</v>
      </c>
      <c r="D90" s="41"/>
      <c r="E90" s="41"/>
      <c r="F90" s="41"/>
      <c r="G90" s="41"/>
      <c r="H90" s="18" t="s">
        <v>127</v>
      </c>
      <c r="I90" s="10">
        <f t="shared" si="3"/>
        <v>5</v>
      </c>
      <c r="J90" s="11" t="str">
        <f t="shared" si="4"/>
        <v/>
      </c>
    </row>
    <row r="91" spans="1:10" ht="24.95" customHeight="1" x14ac:dyDescent="0.2">
      <c r="A91" s="10">
        <f t="shared" si="5"/>
        <v>69</v>
      </c>
      <c r="B91" s="18" t="s">
        <v>69</v>
      </c>
      <c r="C91" s="41" t="s">
        <v>0</v>
      </c>
      <c r="D91" s="41"/>
      <c r="E91" s="41"/>
      <c r="F91" s="41"/>
      <c r="G91" s="41"/>
      <c r="H91" s="18" t="s">
        <v>127</v>
      </c>
      <c r="I91" s="10">
        <f t="shared" si="3"/>
        <v>5</v>
      </c>
      <c r="J91" s="11" t="str">
        <f t="shared" si="4"/>
        <v/>
      </c>
    </row>
    <row r="92" spans="1:10" ht="24.95" customHeight="1" x14ac:dyDescent="0.2">
      <c r="A92" s="10">
        <f t="shared" si="5"/>
        <v>70</v>
      </c>
      <c r="B92" s="18" t="s">
        <v>70</v>
      </c>
      <c r="C92" s="41" t="s">
        <v>0</v>
      </c>
      <c r="D92" s="41"/>
      <c r="E92" s="41"/>
      <c r="F92" s="41"/>
      <c r="G92" s="41"/>
      <c r="H92" s="18" t="s">
        <v>127</v>
      </c>
      <c r="I92" s="10">
        <f t="shared" si="3"/>
        <v>5</v>
      </c>
      <c r="J92" s="11" t="str">
        <f t="shared" si="4"/>
        <v/>
      </c>
    </row>
    <row r="93" spans="1:10" ht="24.95" customHeight="1" x14ac:dyDescent="0.2">
      <c r="A93" s="10">
        <f t="shared" si="5"/>
        <v>71</v>
      </c>
      <c r="B93" s="18" t="s">
        <v>71</v>
      </c>
      <c r="C93" s="41" t="s">
        <v>0</v>
      </c>
      <c r="D93" s="41"/>
      <c r="E93" s="41"/>
      <c r="F93" s="41"/>
      <c r="G93" s="41"/>
      <c r="H93" s="18" t="s">
        <v>126</v>
      </c>
      <c r="I93" s="10">
        <f t="shared" si="3"/>
        <v>1</v>
      </c>
      <c r="J93" s="11" t="str">
        <f t="shared" si="4"/>
        <v/>
      </c>
    </row>
    <row r="94" spans="1:10" ht="24.95" customHeight="1" x14ac:dyDescent="0.2">
      <c r="A94" s="10">
        <f t="shared" si="5"/>
        <v>72</v>
      </c>
      <c r="B94" s="18" t="s">
        <v>72</v>
      </c>
      <c r="C94" s="41" t="s">
        <v>0</v>
      </c>
      <c r="D94" s="41"/>
      <c r="E94" s="41"/>
      <c r="F94" s="41"/>
      <c r="G94" s="41"/>
      <c r="H94" s="18" t="s">
        <v>126</v>
      </c>
      <c r="I94" s="10">
        <f t="shared" si="3"/>
        <v>1</v>
      </c>
      <c r="J94" s="11" t="str">
        <f t="shared" si="4"/>
        <v/>
      </c>
    </row>
    <row r="95" spans="1:10" ht="24.95" customHeight="1" x14ac:dyDescent="0.2">
      <c r="A95" s="10">
        <f t="shared" si="5"/>
        <v>73</v>
      </c>
      <c r="B95" s="18" t="s">
        <v>73</v>
      </c>
      <c r="C95" s="41" t="s">
        <v>0</v>
      </c>
      <c r="D95" s="41"/>
      <c r="E95" s="41"/>
      <c r="F95" s="41"/>
      <c r="G95" s="41"/>
      <c r="H95" s="18" t="s">
        <v>127</v>
      </c>
      <c r="I95" s="10">
        <f t="shared" si="3"/>
        <v>5</v>
      </c>
      <c r="J95" s="11" t="str">
        <f t="shared" si="4"/>
        <v/>
      </c>
    </row>
    <row r="96" spans="1:10" ht="24.95" customHeight="1" x14ac:dyDescent="0.2">
      <c r="A96" s="10">
        <f t="shared" si="5"/>
        <v>74</v>
      </c>
      <c r="B96" s="18" t="s">
        <v>74</v>
      </c>
      <c r="C96" s="41" t="s">
        <v>0</v>
      </c>
      <c r="D96" s="41"/>
      <c r="E96" s="41"/>
      <c r="F96" s="41"/>
      <c r="G96" s="41"/>
      <c r="H96" s="18" t="s">
        <v>127</v>
      </c>
      <c r="I96" s="10">
        <f t="shared" si="3"/>
        <v>5</v>
      </c>
      <c r="J96" s="11" t="str">
        <f t="shared" si="4"/>
        <v/>
      </c>
    </row>
    <row r="97" spans="1:10" ht="24.95" customHeight="1" x14ac:dyDescent="0.2">
      <c r="A97" s="10">
        <f t="shared" si="5"/>
        <v>75</v>
      </c>
      <c r="B97" s="18" t="s">
        <v>75</v>
      </c>
      <c r="C97" s="41" t="s">
        <v>0</v>
      </c>
      <c r="D97" s="41"/>
      <c r="E97" s="41"/>
      <c r="F97" s="41"/>
      <c r="G97" s="41"/>
      <c r="H97" s="18" t="s">
        <v>127</v>
      </c>
      <c r="I97" s="10">
        <f t="shared" si="3"/>
        <v>5</v>
      </c>
      <c r="J97" s="11" t="str">
        <f t="shared" si="4"/>
        <v/>
      </c>
    </row>
    <row r="98" spans="1:10" ht="24.95" customHeight="1" x14ac:dyDescent="0.2">
      <c r="A98" s="10">
        <f t="shared" si="5"/>
        <v>76</v>
      </c>
      <c r="B98" s="18" t="s">
        <v>76</v>
      </c>
      <c r="C98" s="41" t="s">
        <v>0</v>
      </c>
      <c r="D98" s="41"/>
      <c r="E98" s="41"/>
      <c r="F98" s="41"/>
      <c r="G98" s="41"/>
      <c r="H98" s="18" t="s">
        <v>126</v>
      </c>
      <c r="I98" s="10">
        <f t="shared" si="3"/>
        <v>1</v>
      </c>
      <c r="J98" s="11" t="str">
        <f t="shared" si="4"/>
        <v/>
      </c>
    </row>
    <row r="99" spans="1:10" ht="24.95" customHeight="1" x14ac:dyDescent="0.2">
      <c r="A99" s="10">
        <f t="shared" si="5"/>
        <v>77</v>
      </c>
      <c r="B99" s="18" t="s">
        <v>77</v>
      </c>
      <c r="C99" s="41" t="s">
        <v>0</v>
      </c>
      <c r="D99" s="41"/>
      <c r="E99" s="41"/>
      <c r="F99" s="41"/>
      <c r="G99" s="41"/>
      <c r="H99" s="18" t="s">
        <v>126</v>
      </c>
      <c r="I99" s="10">
        <f t="shared" si="3"/>
        <v>1</v>
      </c>
      <c r="J99" s="11" t="str">
        <f t="shared" si="4"/>
        <v/>
      </c>
    </row>
    <row r="100" spans="1:10" ht="24.95" customHeight="1" x14ac:dyDescent="0.2">
      <c r="A100" s="10">
        <f t="shared" si="5"/>
        <v>78</v>
      </c>
      <c r="B100" s="18" t="s">
        <v>78</v>
      </c>
      <c r="C100" s="41" t="s">
        <v>0</v>
      </c>
      <c r="D100" s="41"/>
      <c r="E100" s="41"/>
      <c r="F100" s="41"/>
      <c r="G100" s="41"/>
      <c r="H100" s="18" t="s">
        <v>127</v>
      </c>
      <c r="I100" s="10">
        <f t="shared" si="3"/>
        <v>5</v>
      </c>
      <c r="J100" s="11" t="str">
        <f t="shared" si="4"/>
        <v/>
      </c>
    </row>
    <row r="101" spans="1:10" ht="24.95" customHeight="1" x14ac:dyDescent="0.2">
      <c r="A101" s="10">
        <f t="shared" si="5"/>
        <v>79</v>
      </c>
      <c r="B101" s="18" t="s">
        <v>79</v>
      </c>
      <c r="C101" s="41" t="s">
        <v>0</v>
      </c>
      <c r="D101" s="41"/>
      <c r="E101" s="41"/>
      <c r="F101" s="41"/>
      <c r="G101" s="41"/>
      <c r="H101" s="18" t="s">
        <v>127</v>
      </c>
      <c r="I101" s="10">
        <f t="shared" si="3"/>
        <v>5</v>
      </c>
      <c r="J101" s="11" t="str">
        <f t="shared" si="4"/>
        <v/>
      </c>
    </row>
    <row r="102" spans="1:10" ht="24.95" customHeight="1" x14ac:dyDescent="0.2">
      <c r="A102" s="10">
        <f t="shared" si="5"/>
        <v>80</v>
      </c>
      <c r="B102" s="18" t="s">
        <v>80</v>
      </c>
      <c r="C102" s="41" t="s">
        <v>0</v>
      </c>
      <c r="D102" s="41"/>
      <c r="E102" s="41"/>
      <c r="F102" s="41"/>
      <c r="G102" s="41"/>
      <c r="H102" s="18" t="s">
        <v>127</v>
      </c>
      <c r="I102" s="10">
        <f t="shared" si="3"/>
        <v>5</v>
      </c>
      <c r="J102" s="11" t="str">
        <f t="shared" si="4"/>
        <v/>
      </c>
    </row>
    <row r="103" spans="1:10" ht="24.95" customHeight="1" x14ac:dyDescent="0.2">
      <c r="A103" s="10">
        <f t="shared" si="5"/>
        <v>81</v>
      </c>
      <c r="B103" s="18" t="s">
        <v>81</v>
      </c>
      <c r="C103" s="41" t="s">
        <v>0</v>
      </c>
      <c r="D103" s="41"/>
      <c r="E103" s="41"/>
      <c r="F103" s="41"/>
      <c r="G103" s="41"/>
      <c r="H103" s="18" t="s">
        <v>127</v>
      </c>
      <c r="I103" s="10">
        <f t="shared" si="3"/>
        <v>5</v>
      </c>
      <c r="J103" s="11" t="str">
        <f t="shared" si="4"/>
        <v/>
      </c>
    </row>
    <row r="104" spans="1:10" ht="24.95" customHeight="1" x14ac:dyDescent="0.2">
      <c r="A104" s="10">
        <f t="shared" si="5"/>
        <v>82</v>
      </c>
      <c r="B104" s="18" t="s">
        <v>82</v>
      </c>
      <c r="C104" s="41" t="s">
        <v>0</v>
      </c>
      <c r="D104" s="41"/>
      <c r="E104" s="41"/>
      <c r="F104" s="41"/>
      <c r="G104" s="41"/>
      <c r="H104" s="18" t="s">
        <v>126</v>
      </c>
      <c r="I104" s="10">
        <f t="shared" si="3"/>
        <v>1</v>
      </c>
      <c r="J104" s="11" t="str">
        <f t="shared" si="4"/>
        <v/>
      </c>
    </row>
    <row r="105" spans="1:10" ht="24.95" customHeight="1" x14ac:dyDescent="0.2">
      <c r="A105" s="10">
        <f t="shared" si="5"/>
        <v>83</v>
      </c>
      <c r="B105" s="18" t="s">
        <v>83</v>
      </c>
      <c r="C105" s="41" t="s">
        <v>0</v>
      </c>
      <c r="D105" s="41"/>
      <c r="E105" s="41"/>
      <c r="F105" s="41"/>
      <c r="G105" s="41"/>
      <c r="H105" s="18" t="s">
        <v>127</v>
      </c>
      <c r="I105" s="10">
        <f t="shared" si="3"/>
        <v>5</v>
      </c>
      <c r="J105" s="11" t="str">
        <f t="shared" si="4"/>
        <v/>
      </c>
    </row>
    <row r="106" spans="1:10" ht="24.95" customHeight="1" x14ac:dyDescent="0.2">
      <c r="A106" s="10">
        <f t="shared" si="5"/>
        <v>84</v>
      </c>
      <c r="B106" s="18" t="s">
        <v>84</v>
      </c>
      <c r="C106" s="41" t="s">
        <v>0</v>
      </c>
      <c r="D106" s="41"/>
      <c r="E106" s="41"/>
      <c r="F106" s="41"/>
      <c r="G106" s="41"/>
      <c r="H106" s="18" t="s">
        <v>127</v>
      </c>
      <c r="I106" s="10">
        <f t="shared" si="3"/>
        <v>5</v>
      </c>
      <c r="J106" s="11" t="str">
        <f t="shared" si="4"/>
        <v/>
      </c>
    </row>
    <row r="107" spans="1:10" ht="24.95" customHeight="1" x14ac:dyDescent="0.2">
      <c r="A107" s="10">
        <f t="shared" si="5"/>
        <v>85</v>
      </c>
      <c r="B107" s="18" t="s">
        <v>85</v>
      </c>
      <c r="C107" s="41" t="s">
        <v>0</v>
      </c>
      <c r="D107" s="41"/>
      <c r="E107" s="41"/>
      <c r="F107" s="41"/>
      <c r="G107" s="41"/>
      <c r="H107" s="18" t="s">
        <v>127</v>
      </c>
      <c r="I107" s="10">
        <f t="shared" si="3"/>
        <v>5</v>
      </c>
      <c r="J107" s="11" t="str">
        <f t="shared" si="4"/>
        <v/>
      </c>
    </row>
    <row r="108" spans="1:10" ht="24.95" customHeight="1" x14ac:dyDescent="0.2">
      <c r="A108" s="10">
        <f t="shared" si="5"/>
        <v>86</v>
      </c>
      <c r="B108" s="18" t="s">
        <v>86</v>
      </c>
      <c r="C108" s="41" t="s">
        <v>0</v>
      </c>
      <c r="D108" s="41"/>
      <c r="E108" s="41"/>
      <c r="F108" s="41"/>
      <c r="G108" s="41"/>
      <c r="H108" s="18" t="s">
        <v>126</v>
      </c>
      <c r="I108" s="10">
        <f t="shared" si="3"/>
        <v>1</v>
      </c>
      <c r="J108" s="11" t="str">
        <f t="shared" si="4"/>
        <v/>
      </c>
    </row>
    <row r="109" spans="1:10" ht="24.95" customHeight="1" x14ac:dyDescent="0.2">
      <c r="A109" s="10">
        <f t="shared" si="5"/>
        <v>87</v>
      </c>
      <c r="B109" s="18" t="s">
        <v>87</v>
      </c>
      <c r="C109" s="41" t="s">
        <v>0</v>
      </c>
      <c r="D109" s="41"/>
      <c r="E109" s="41"/>
      <c r="F109" s="41"/>
      <c r="G109" s="41"/>
      <c r="H109" s="18" t="s">
        <v>126</v>
      </c>
      <c r="I109" s="10">
        <f t="shared" si="3"/>
        <v>1</v>
      </c>
      <c r="J109" s="11" t="str">
        <f t="shared" si="4"/>
        <v/>
      </c>
    </row>
    <row r="110" spans="1:10" ht="24.95" customHeight="1" x14ac:dyDescent="0.2">
      <c r="A110" s="10">
        <f t="shared" si="5"/>
        <v>88</v>
      </c>
      <c r="B110" s="18" t="s">
        <v>88</v>
      </c>
      <c r="C110" s="41" t="s">
        <v>0</v>
      </c>
      <c r="D110" s="41"/>
      <c r="E110" s="41"/>
      <c r="F110" s="41"/>
      <c r="G110" s="41"/>
      <c r="H110" s="18" t="s">
        <v>127</v>
      </c>
      <c r="I110" s="10">
        <f t="shared" si="3"/>
        <v>5</v>
      </c>
      <c r="J110" s="11" t="str">
        <f t="shared" si="4"/>
        <v/>
      </c>
    </row>
    <row r="111" spans="1:10" ht="24.95" customHeight="1" x14ac:dyDescent="0.2">
      <c r="A111" s="10">
        <f t="shared" si="5"/>
        <v>89</v>
      </c>
      <c r="B111" s="18" t="s">
        <v>89</v>
      </c>
      <c r="C111" s="41" t="s">
        <v>0</v>
      </c>
      <c r="D111" s="41"/>
      <c r="E111" s="41"/>
      <c r="F111" s="41"/>
      <c r="G111" s="41"/>
      <c r="H111" s="18" t="s">
        <v>127</v>
      </c>
      <c r="I111" s="10">
        <f t="shared" si="3"/>
        <v>5</v>
      </c>
      <c r="J111" s="11" t="str">
        <f t="shared" si="4"/>
        <v/>
      </c>
    </row>
    <row r="112" spans="1:10" ht="24.95" customHeight="1" x14ac:dyDescent="0.2">
      <c r="A112" s="10">
        <f t="shared" si="5"/>
        <v>90</v>
      </c>
      <c r="B112" s="18" t="s">
        <v>90</v>
      </c>
      <c r="C112" s="41" t="s">
        <v>0</v>
      </c>
      <c r="D112" s="41"/>
      <c r="E112" s="41"/>
      <c r="F112" s="41"/>
      <c r="G112" s="41"/>
      <c r="H112" s="18" t="s">
        <v>127</v>
      </c>
      <c r="I112" s="10">
        <f t="shared" si="3"/>
        <v>5</v>
      </c>
      <c r="J112" s="11" t="str">
        <f t="shared" si="4"/>
        <v/>
      </c>
    </row>
    <row r="113" spans="1:10" ht="24.95" customHeight="1" x14ac:dyDescent="0.2">
      <c r="A113" s="10">
        <f t="shared" si="5"/>
        <v>91</v>
      </c>
      <c r="B113" s="18" t="s">
        <v>91</v>
      </c>
      <c r="C113" s="41" t="s">
        <v>0</v>
      </c>
      <c r="D113" s="41"/>
      <c r="E113" s="41"/>
      <c r="F113" s="41"/>
      <c r="G113" s="41"/>
      <c r="H113" s="18" t="s">
        <v>126</v>
      </c>
      <c r="I113" s="10">
        <f t="shared" si="3"/>
        <v>1</v>
      </c>
      <c r="J113" s="11" t="str">
        <f t="shared" si="4"/>
        <v/>
      </c>
    </row>
    <row r="114" spans="1:10" ht="24.95" customHeight="1" x14ac:dyDescent="0.2">
      <c r="A114" s="10">
        <f t="shared" si="5"/>
        <v>92</v>
      </c>
      <c r="B114" s="18" t="s">
        <v>92</v>
      </c>
      <c r="C114" s="41" t="s">
        <v>0</v>
      </c>
      <c r="D114" s="41"/>
      <c r="E114" s="41"/>
      <c r="F114" s="41"/>
      <c r="G114" s="41"/>
      <c r="H114" s="18" t="s">
        <v>127</v>
      </c>
      <c r="I114" s="10">
        <f t="shared" si="3"/>
        <v>5</v>
      </c>
      <c r="J114" s="11" t="str">
        <f t="shared" si="4"/>
        <v/>
      </c>
    </row>
    <row r="115" spans="1:10" ht="24.95" customHeight="1" x14ac:dyDescent="0.2">
      <c r="A115" s="10">
        <f t="shared" si="5"/>
        <v>93</v>
      </c>
      <c r="B115" s="18" t="s">
        <v>93</v>
      </c>
      <c r="C115" s="41" t="s">
        <v>0</v>
      </c>
      <c r="D115" s="41"/>
      <c r="E115" s="41"/>
      <c r="F115" s="41"/>
      <c r="G115" s="41"/>
      <c r="H115" s="18" t="s">
        <v>126</v>
      </c>
      <c r="I115" s="10">
        <f t="shared" si="3"/>
        <v>1</v>
      </c>
      <c r="J115" s="11" t="str">
        <f t="shared" si="4"/>
        <v/>
      </c>
    </row>
    <row r="116" spans="1:10" ht="24.95" customHeight="1" x14ac:dyDescent="0.2">
      <c r="A116" s="10">
        <f t="shared" si="5"/>
        <v>94</v>
      </c>
      <c r="B116" s="18" t="s">
        <v>94</v>
      </c>
      <c r="C116" s="41" t="s">
        <v>0</v>
      </c>
      <c r="D116" s="41"/>
      <c r="E116" s="41"/>
      <c r="F116" s="41"/>
      <c r="G116" s="41"/>
      <c r="H116" s="18" t="s">
        <v>127</v>
      </c>
      <c r="I116" s="10">
        <f t="shared" si="3"/>
        <v>5</v>
      </c>
      <c r="J116" s="11" t="str">
        <f t="shared" si="4"/>
        <v/>
      </c>
    </row>
    <row r="117" spans="1:10" ht="24.95" customHeight="1" x14ac:dyDescent="0.2">
      <c r="A117" s="10">
        <f t="shared" si="5"/>
        <v>95</v>
      </c>
      <c r="B117" s="18" t="s">
        <v>95</v>
      </c>
      <c r="C117" s="41" t="s">
        <v>0</v>
      </c>
      <c r="D117" s="41"/>
      <c r="E117" s="41"/>
      <c r="F117" s="41"/>
      <c r="G117" s="41"/>
      <c r="H117" s="18" t="s">
        <v>126</v>
      </c>
      <c r="I117" s="10">
        <f t="shared" si="3"/>
        <v>1</v>
      </c>
      <c r="J117" s="11" t="str">
        <f t="shared" si="4"/>
        <v/>
      </c>
    </row>
    <row r="118" spans="1:10" ht="24.95" customHeight="1" x14ac:dyDescent="0.2">
      <c r="A118" s="10">
        <f t="shared" si="5"/>
        <v>96</v>
      </c>
      <c r="B118" s="18" t="s">
        <v>96</v>
      </c>
      <c r="C118" s="41" t="s">
        <v>0</v>
      </c>
      <c r="D118" s="41"/>
      <c r="E118" s="41"/>
      <c r="F118" s="41"/>
      <c r="G118" s="41"/>
      <c r="H118" s="18" t="s">
        <v>127</v>
      </c>
      <c r="I118" s="10">
        <f t="shared" si="3"/>
        <v>5</v>
      </c>
      <c r="J118" s="11" t="str">
        <f t="shared" si="4"/>
        <v/>
      </c>
    </row>
    <row r="119" spans="1:10" ht="24.95" customHeight="1" x14ac:dyDescent="0.2">
      <c r="A119" s="10">
        <f t="shared" si="5"/>
        <v>97</v>
      </c>
      <c r="B119" s="18" t="s">
        <v>97</v>
      </c>
      <c r="C119" s="41" t="s">
        <v>0</v>
      </c>
      <c r="D119" s="41"/>
      <c r="E119" s="41"/>
      <c r="F119" s="41"/>
      <c r="G119" s="41"/>
      <c r="H119" s="18" t="s">
        <v>127</v>
      </c>
      <c r="I119" s="10">
        <f t="shared" si="3"/>
        <v>5</v>
      </c>
      <c r="J119" s="11" t="str">
        <f t="shared" si="4"/>
        <v/>
      </c>
    </row>
    <row r="120" spans="1:10" ht="24.95" customHeight="1" x14ac:dyDescent="0.2">
      <c r="A120" s="10">
        <f t="shared" si="5"/>
        <v>98</v>
      </c>
      <c r="B120" s="18" t="s">
        <v>98</v>
      </c>
      <c r="C120" s="41" t="s">
        <v>0</v>
      </c>
      <c r="D120" s="41"/>
      <c r="E120" s="41"/>
      <c r="F120" s="41"/>
      <c r="G120" s="41"/>
      <c r="H120" s="18" t="s">
        <v>127</v>
      </c>
      <c r="I120" s="10">
        <f t="shared" si="3"/>
        <v>5</v>
      </c>
      <c r="J120" s="11" t="str">
        <f t="shared" si="4"/>
        <v/>
      </c>
    </row>
    <row r="121" spans="1:10" ht="24.95" customHeight="1" x14ac:dyDescent="0.2">
      <c r="A121" s="10">
        <f t="shared" si="5"/>
        <v>99</v>
      </c>
      <c r="B121" s="18" t="s">
        <v>99</v>
      </c>
      <c r="C121" s="41" t="s">
        <v>0</v>
      </c>
      <c r="D121" s="41"/>
      <c r="E121" s="41"/>
      <c r="F121" s="41"/>
      <c r="G121" s="41"/>
      <c r="H121" s="18" t="s">
        <v>127</v>
      </c>
      <c r="I121" s="10">
        <f t="shared" si="3"/>
        <v>5</v>
      </c>
      <c r="J121" s="11" t="str">
        <f t="shared" si="4"/>
        <v/>
      </c>
    </row>
    <row r="122" spans="1:10" ht="24.95" customHeight="1" x14ac:dyDescent="0.2">
      <c r="A122" s="10">
        <f t="shared" si="5"/>
        <v>100</v>
      </c>
      <c r="B122" s="18" t="s">
        <v>100</v>
      </c>
      <c r="C122" s="41" t="s">
        <v>0</v>
      </c>
      <c r="D122" s="41"/>
      <c r="E122" s="41"/>
      <c r="F122" s="41"/>
      <c r="G122" s="41"/>
      <c r="H122" s="18" t="s">
        <v>127</v>
      </c>
      <c r="I122" s="10">
        <f t="shared" si="3"/>
        <v>5</v>
      </c>
      <c r="J122" s="11" t="str">
        <f t="shared" si="4"/>
        <v/>
      </c>
    </row>
    <row r="123" spans="1:10" ht="24.95" customHeight="1" x14ac:dyDescent="0.2">
      <c r="A123" s="10">
        <f t="shared" si="5"/>
        <v>101</v>
      </c>
      <c r="B123" s="18" t="s">
        <v>101</v>
      </c>
      <c r="C123" s="41" t="s">
        <v>0</v>
      </c>
      <c r="D123" s="41"/>
      <c r="E123" s="41"/>
      <c r="F123" s="41"/>
      <c r="G123" s="41"/>
      <c r="H123" s="18" t="s">
        <v>127</v>
      </c>
      <c r="I123" s="10">
        <f t="shared" si="3"/>
        <v>5</v>
      </c>
      <c r="J123" s="11" t="str">
        <f t="shared" si="4"/>
        <v/>
      </c>
    </row>
    <row r="124" spans="1:10" ht="24.95" customHeight="1" x14ac:dyDescent="0.2">
      <c r="A124" s="10">
        <f t="shared" si="5"/>
        <v>102</v>
      </c>
      <c r="B124" s="18" t="s">
        <v>102</v>
      </c>
      <c r="C124" s="41" t="s">
        <v>0</v>
      </c>
      <c r="D124" s="41"/>
      <c r="E124" s="41"/>
      <c r="F124" s="41"/>
      <c r="G124" s="41"/>
      <c r="H124" s="18" t="s">
        <v>127</v>
      </c>
      <c r="I124" s="10">
        <f t="shared" si="3"/>
        <v>5</v>
      </c>
      <c r="J124" s="11" t="str">
        <f t="shared" si="4"/>
        <v/>
      </c>
    </row>
    <row r="125" spans="1:10" ht="24.95" customHeight="1" x14ac:dyDescent="0.2">
      <c r="A125" s="10">
        <f t="shared" si="5"/>
        <v>103</v>
      </c>
      <c r="B125" s="18" t="s">
        <v>103</v>
      </c>
      <c r="C125" s="41" t="s">
        <v>0</v>
      </c>
      <c r="D125" s="41"/>
      <c r="E125" s="41"/>
      <c r="F125" s="41"/>
      <c r="G125" s="41"/>
      <c r="H125" s="18" t="s">
        <v>127</v>
      </c>
      <c r="I125" s="10">
        <f t="shared" si="3"/>
        <v>5</v>
      </c>
      <c r="J125" s="11" t="str">
        <f t="shared" si="4"/>
        <v/>
      </c>
    </row>
    <row r="126" spans="1:10" ht="24.95" customHeight="1" x14ac:dyDescent="0.2">
      <c r="A126" s="10">
        <f t="shared" si="5"/>
        <v>104</v>
      </c>
      <c r="B126" s="18" t="s">
        <v>104</v>
      </c>
      <c r="C126" s="41" t="s">
        <v>0</v>
      </c>
      <c r="D126" s="41"/>
      <c r="E126" s="41"/>
      <c r="F126" s="41"/>
      <c r="G126" s="41"/>
      <c r="H126" s="18" t="s">
        <v>127</v>
      </c>
      <c r="I126" s="10">
        <f t="shared" si="3"/>
        <v>5</v>
      </c>
      <c r="J126" s="11" t="str">
        <f t="shared" si="4"/>
        <v/>
      </c>
    </row>
    <row r="127" spans="1:10" ht="24.95" customHeight="1" x14ac:dyDescent="0.2">
      <c r="A127" s="10">
        <f t="shared" si="5"/>
        <v>105</v>
      </c>
      <c r="B127" s="18" t="s">
        <v>105</v>
      </c>
      <c r="C127" s="41" t="s">
        <v>0</v>
      </c>
      <c r="D127" s="41"/>
      <c r="E127" s="41"/>
      <c r="F127" s="41"/>
      <c r="G127" s="41"/>
      <c r="H127" s="18" t="s">
        <v>127</v>
      </c>
      <c r="I127" s="10">
        <f t="shared" si="3"/>
        <v>5</v>
      </c>
      <c r="J127" s="11" t="str">
        <f t="shared" si="4"/>
        <v/>
      </c>
    </row>
    <row r="128" spans="1:10" ht="24.95" customHeight="1" x14ac:dyDescent="0.2">
      <c r="A128" s="10">
        <f t="shared" si="5"/>
        <v>106</v>
      </c>
      <c r="B128" s="18" t="s">
        <v>106</v>
      </c>
      <c r="C128" s="41" t="s">
        <v>0</v>
      </c>
      <c r="D128" s="41"/>
      <c r="E128" s="41"/>
      <c r="F128" s="41"/>
      <c r="G128" s="41"/>
      <c r="H128" s="18" t="s">
        <v>127</v>
      </c>
      <c r="I128" s="10">
        <f t="shared" si="3"/>
        <v>5</v>
      </c>
      <c r="J128" s="11" t="str">
        <f t="shared" si="4"/>
        <v/>
      </c>
    </row>
    <row r="129" spans="1:10" ht="24.95" customHeight="1" x14ac:dyDescent="0.2">
      <c r="A129" s="10">
        <f t="shared" si="5"/>
        <v>107</v>
      </c>
      <c r="B129" s="18" t="s">
        <v>107</v>
      </c>
      <c r="C129" s="41" t="s">
        <v>0</v>
      </c>
      <c r="D129" s="41"/>
      <c r="E129" s="41"/>
      <c r="F129" s="41"/>
      <c r="G129" s="41"/>
      <c r="H129" s="18" t="s">
        <v>127</v>
      </c>
      <c r="I129" s="10">
        <f t="shared" si="3"/>
        <v>5</v>
      </c>
      <c r="J129" s="11" t="str">
        <f t="shared" si="4"/>
        <v/>
      </c>
    </row>
    <row r="130" spans="1:10" ht="24.95" customHeight="1" x14ac:dyDescent="0.2">
      <c r="A130" s="10">
        <f t="shared" si="5"/>
        <v>108</v>
      </c>
      <c r="B130" s="18" t="s">
        <v>108</v>
      </c>
      <c r="C130" s="41" t="s">
        <v>0</v>
      </c>
      <c r="D130" s="41"/>
      <c r="E130" s="41"/>
      <c r="F130" s="41"/>
      <c r="G130" s="41"/>
      <c r="H130" s="18" t="s">
        <v>127</v>
      </c>
      <c r="I130" s="10">
        <f t="shared" si="3"/>
        <v>5</v>
      </c>
      <c r="J130" s="11" t="str">
        <f t="shared" si="4"/>
        <v/>
      </c>
    </row>
    <row r="131" spans="1:10" ht="24.95" customHeight="1" x14ac:dyDescent="0.2">
      <c r="A131" s="10">
        <f t="shared" si="5"/>
        <v>109</v>
      </c>
      <c r="B131" s="18" t="s">
        <v>109</v>
      </c>
      <c r="C131" s="41" t="s">
        <v>0</v>
      </c>
      <c r="D131" s="41"/>
      <c r="E131" s="41"/>
      <c r="F131" s="41"/>
      <c r="G131" s="41"/>
      <c r="H131" s="18" t="s">
        <v>127</v>
      </c>
      <c r="I131" s="10">
        <f t="shared" si="3"/>
        <v>5</v>
      </c>
      <c r="J131" s="11" t="str">
        <f t="shared" si="4"/>
        <v/>
      </c>
    </row>
    <row r="132" spans="1:10" ht="24.95" customHeight="1" x14ac:dyDescent="0.2">
      <c r="A132" s="10">
        <f t="shared" si="5"/>
        <v>110</v>
      </c>
      <c r="B132" s="18" t="s">
        <v>110</v>
      </c>
      <c r="C132" s="41" t="s">
        <v>0</v>
      </c>
      <c r="D132" s="41"/>
      <c r="E132" s="41"/>
      <c r="F132" s="41"/>
      <c r="G132" s="41"/>
      <c r="H132" s="18" t="s">
        <v>127</v>
      </c>
      <c r="I132" s="10">
        <f t="shared" si="3"/>
        <v>5</v>
      </c>
      <c r="J132" s="11" t="str">
        <f t="shared" si="4"/>
        <v/>
      </c>
    </row>
    <row r="133" spans="1:10" ht="24.95" customHeight="1" x14ac:dyDescent="0.2">
      <c r="A133" s="10">
        <f t="shared" si="5"/>
        <v>111</v>
      </c>
      <c r="B133" s="18" t="s">
        <v>111</v>
      </c>
      <c r="C133" s="41" t="s">
        <v>0</v>
      </c>
      <c r="D133" s="41"/>
      <c r="E133" s="41"/>
      <c r="F133" s="41"/>
      <c r="G133" s="41"/>
      <c r="H133" s="18" t="s">
        <v>127</v>
      </c>
      <c r="I133" s="10">
        <f t="shared" si="3"/>
        <v>5</v>
      </c>
      <c r="J133" s="11" t="str">
        <f t="shared" si="4"/>
        <v/>
      </c>
    </row>
    <row r="134" spans="1:10" ht="24.95" customHeight="1" x14ac:dyDescent="0.2">
      <c r="A134" s="10">
        <f t="shared" si="5"/>
        <v>112</v>
      </c>
      <c r="B134" s="18" t="s">
        <v>112</v>
      </c>
      <c r="C134" s="41" t="s">
        <v>0</v>
      </c>
      <c r="D134" s="41"/>
      <c r="E134" s="41"/>
      <c r="F134" s="41"/>
      <c r="G134" s="41"/>
      <c r="H134" s="18" t="s">
        <v>126</v>
      </c>
      <c r="I134" s="10">
        <f t="shared" si="3"/>
        <v>1</v>
      </c>
      <c r="J134" s="11" t="str">
        <f t="shared" si="4"/>
        <v/>
      </c>
    </row>
    <row r="135" spans="1:10" ht="24.95" customHeight="1" x14ac:dyDescent="0.2">
      <c r="A135" s="10">
        <f t="shared" si="5"/>
        <v>113</v>
      </c>
      <c r="B135" s="18" t="s">
        <v>113</v>
      </c>
      <c r="C135" s="41" t="s">
        <v>0</v>
      </c>
      <c r="D135" s="41"/>
      <c r="E135" s="41"/>
      <c r="F135" s="41"/>
      <c r="G135" s="41"/>
      <c r="H135" s="18" t="s">
        <v>127</v>
      </c>
      <c r="I135" s="10">
        <f t="shared" si="3"/>
        <v>5</v>
      </c>
      <c r="J135" s="11" t="str">
        <f t="shared" si="4"/>
        <v/>
      </c>
    </row>
    <row r="136" spans="1:10" ht="24.95" customHeight="1" x14ac:dyDescent="0.2">
      <c r="A136" s="10">
        <f t="shared" si="5"/>
        <v>114</v>
      </c>
      <c r="B136" s="18" t="s">
        <v>114</v>
      </c>
      <c r="C136" s="41" t="s">
        <v>0</v>
      </c>
      <c r="D136" s="41"/>
      <c r="E136" s="41"/>
      <c r="F136" s="41"/>
      <c r="G136" s="41"/>
      <c r="H136" s="18" t="s">
        <v>127</v>
      </c>
      <c r="I136" s="10">
        <f t="shared" si="3"/>
        <v>5</v>
      </c>
      <c r="J136" s="11" t="str">
        <f t="shared" si="4"/>
        <v/>
      </c>
    </row>
    <row r="137" spans="1:10" ht="24.95" customHeight="1" x14ac:dyDescent="0.2">
      <c r="A137" s="10">
        <f t="shared" si="5"/>
        <v>115</v>
      </c>
      <c r="B137" s="18" t="s">
        <v>115</v>
      </c>
      <c r="C137" s="41" t="s">
        <v>0</v>
      </c>
      <c r="D137" s="41"/>
      <c r="E137" s="41"/>
      <c r="F137" s="41"/>
      <c r="G137" s="41"/>
      <c r="H137" s="18" t="s">
        <v>127</v>
      </c>
      <c r="I137" s="10">
        <f t="shared" si="3"/>
        <v>5</v>
      </c>
      <c r="J137" s="11" t="str">
        <f t="shared" si="4"/>
        <v/>
      </c>
    </row>
    <row r="138" spans="1:10" ht="24.95" customHeight="1" x14ac:dyDescent="0.2">
      <c r="A138" s="10">
        <f t="shared" si="5"/>
        <v>116</v>
      </c>
      <c r="B138" s="18" t="s">
        <v>116</v>
      </c>
      <c r="C138" s="41" t="s">
        <v>0</v>
      </c>
      <c r="D138" s="41"/>
      <c r="E138" s="41"/>
      <c r="F138" s="41"/>
      <c r="G138" s="41"/>
      <c r="H138" s="18" t="s">
        <v>127</v>
      </c>
      <c r="I138" s="10">
        <f t="shared" si="3"/>
        <v>5</v>
      </c>
      <c r="J138" s="11" t="str">
        <f t="shared" si="4"/>
        <v/>
      </c>
    </row>
    <row r="139" spans="1:10" ht="24.95" customHeight="1" x14ac:dyDescent="0.2">
      <c r="A139" s="10">
        <f t="shared" si="5"/>
        <v>117</v>
      </c>
      <c r="B139" s="18" t="s">
        <v>117</v>
      </c>
      <c r="C139" s="41" t="s">
        <v>0</v>
      </c>
      <c r="D139" s="41"/>
      <c r="E139" s="41"/>
      <c r="F139" s="41"/>
      <c r="G139" s="41"/>
      <c r="H139" s="18" t="s">
        <v>126</v>
      </c>
      <c r="I139" s="10">
        <f t="shared" si="3"/>
        <v>1</v>
      </c>
      <c r="J139" s="11" t="str">
        <f t="shared" si="4"/>
        <v/>
      </c>
    </row>
    <row r="140" spans="1:10" ht="24.95" customHeight="1" x14ac:dyDescent="0.2">
      <c r="A140" s="10">
        <f t="shared" si="5"/>
        <v>118</v>
      </c>
      <c r="B140" s="18" t="s">
        <v>118</v>
      </c>
      <c r="C140" s="41" t="s">
        <v>0</v>
      </c>
      <c r="D140" s="41"/>
      <c r="E140" s="41"/>
      <c r="F140" s="41"/>
      <c r="G140" s="41"/>
      <c r="H140" s="18" t="s">
        <v>127</v>
      </c>
      <c r="I140" s="10">
        <f t="shared" si="3"/>
        <v>5</v>
      </c>
      <c r="J140" s="11" t="str">
        <f t="shared" si="4"/>
        <v/>
      </c>
    </row>
    <row r="141" spans="1:10" ht="24.95" customHeight="1" x14ac:dyDescent="0.2">
      <c r="A141" s="10">
        <f t="shared" si="5"/>
        <v>119</v>
      </c>
      <c r="B141" s="18" t="s">
        <v>119</v>
      </c>
      <c r="C141" s="41" t="s">
        <v>0</v>
      </c>
      <c r="D141" s="41"/>
      <c r="E141" s="41"/>
      <c r="F141" s="41"/>
      <c r="G141" s="41"/>
      <c r="H141" s="18" t="s">
        <v>127</v>
      </c>
      <c r="I141" s="10">
        <f t="shared" si="3"/>
        <v>5</v>
      </c>
      <c r="J141" s="11" t="str">
        <f t="shared" si="4"/>
        <v/>
      </c>
    </row>
    <row r="142" spans="1:10" ht="24.95" customHeight="1" x14ac:dyDescent="0.2">
      <c r="A142" s="10">
        <f t="shared" si="5"/>
        <v>120</v>
      </c>
      <c r="B142" s="18" t="s">
        <v>120</v>
      </c>
      <c r="C142" s="41" t="s">
        <v>0</v>
      </c>
      <c r="D142" s="41"/>
      <c r="E142" s="41"/>
      <c r="F142" s="41"/>
      <c r="G142" s="41"/>
      <c r="H142" s="18" t="s">
        <v>127</v>
      </c>
      <c r="I142" s="10">
        <f t="shared" si="3"/>
        <v>5</v>
      </c>
      <c r="J142" s="11" t="str">
        <f t="shared" si="4"/>
        <v/>
      </c>
    </row>
  </sheetData>
  <phoneticPr fontId="2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showGridLines="0" workbookViewId="0"/>
  </sheetViews>
  <sheetFormatPr baseColWidth="10" defaultColWidth="10.875" defaultRowHeight="12.75" x14ac:dyDescent="0.2"/>
  <cols>
    <col min="1" max="1" width="10.875" style="1"/>
    <col min="2" max="2" width="18.5" style="1" bestFit="1" customWidth="1"/>
    <col min="3" max="3" width="9.625" style="1" bestFit="1" customWidth="1"/>
    <col min="4" max="4" width="7" style="1" bestFit="1" customWidth="1"/>
    <col min="5" max="5" width="10" style="1" bestFit="1" customWidth="1"/>
    <col min="6" max="16384" width="10.875" style="1"/>
  </cols>
  <sheetData>
    <row r="1" spans="2:8" ht="18.75" x14ac:dyDescent="0.3">
      <c r="B1" s="8" t="s">
        <v>189</v>
      </c>
    </row>
    <row r="3" spans="2:8" x14ac:dyDescent="0.2">
      <c r="B3" s="2" t="s">
        <v>178</v>
      </c>
      <c r="C3" s="3" t="str">
        <f>'IPIP-NEO 120'!C18</f>
        <v>Anonymous</v>
      </c>
    </row>
    <row r="4" spans="2:8" x14ac:dyDescent="0.2">
      <c r="B4" s="2" t="s">
        <v>179</v>
      </c>
      <c r="C4" s="4">
        <f ca="1">'IPIP-NEO 120'!C19</f>
        <v>42943</v>
      </c>
    </row>
    <row r="5" spans="2:8" x14ac:dyDescent="0.2">
      <c r="B5" s="2"/>
      <c r="C5" s="4"/>
    </row>
    <row r="6" spans="2:8" x14ac:dyDescent="0.2">
      <c r="C6" s="5" t="s">
        <v>170</v>
      </c>
      <c r="D6" s="5" t="s">
        <v>171</v>
      </c>
      <c r="E6" s="5" t="s">
        <v>172</v>
      </c>
      <c r="F6" s="5" t="s">
        <v>183</v>
      </c>
      <c r="G6" s="5" t="s">
        <v>181</v>
      </c>
      <c r="H6" s="5" t="s">
        <v>182</v>
      </c>
    </row>
    <row r="7" spans="2:8" x14ac:dyDescent="0.2">
      <c r="B7" s="2" t="s">
        <v>139</v>
      </c>
      <c r="C7" s="2">
        <f>SUM(C8:C13)</f>
        <v>52</v>
      </c>
      <c r="D7" s="6">
        <f>(C7-Settings!$C7)/Settings!$D7</f>
        <v>-0.92848180677540759</v>
      </c>
      <c r="E7" s="6">
        <f>_xlfn.NORM.S.DIST(D7,1)*100</f>
        <v>17.657885038066041</v>
      </c>
      <c r="F7" s="6">
        <f>50+(10*D7)</f>
        <v>40.715181932245926</v>
      </c>
      <c r="G7" s="2">
        <f>IF(ROUND((D7*2)+5.5,0)&lt;=0,1,IF(ROUND((D7*2)+5.5,0)&gt;10,10,ROUND((D7*2)+5.5,0)))</f>
        <v>4</v>
      </c>
      <c r="H7" s="2">
        <f>IF(ROUND((D7*2)+5,0)&lt;=0,1,IF(ROUND((D7*2)+5,0)&gt;9,9,ROUND((D7*2)+5,0)))</f>
        <v>3</v>
      </c>
    </row>
    <row r="8" spans="2:8" x14ac:dyDescent="0.2">
      <c r="B8" s="1" t="s">
        <v>133</v>
      </c>
      <c r="C8" s="1">
        <f>SUM('IPIP-NEO 120'!I23,'IPIP-NEO 120'!I53,'IPIP-NEO 120'!I83,'IPIP-NEO 120'!I113)</f>
        <v>4</v>
      </c>
      <c r="D8" s="7">
        <f>(C8-Settings!$C8)/Settings!$D8</f>
        <v>-2.1507936507936511</v>
      </c>
      <c r="E8" s="7">
        <f t="shared" ref="E8:E41" si="0">_xlfn.NORM.S.DIST(D8,1)*100</f>
        <v>1.5746245237490502</v>
      </c>
      <c r="F8" s="7">
        <f t="shared" ref="F8:F41" si="1">50+(10*D8)</f>
        <v>28.492063492063487</v>
      </c>
      <c r="G8" s="1">
        <f t="shared" ref="G8:G41" si="2">IF(ROUND((D8*2)+5.5,0)&lt;=0,1,IF(ROUND((D8*2)+5.5,0)&gt;10,10,ROUND((D8*2)+5.5,0)))</f>
        <v>1</v>
      </c>
      <c r="H8" s="1">
        <f t="shared" ref="H8:H41" si="3">IF(ROUND((D8*2)+5,0)&lt;=0,1,IF(ROUND((D8*2)+5,0)&gt;9,9,ROUND((D8*2)+5,0)))</f>
        <v>1</v>
      </c>
    </row>
    <row r="9" spans="2:8" x14ac:dyDescent="0.2">
      <c r="B9" s="1" t="s">
        <v>134</v>
      </c>
      <c r="C9" s="1">
        <f>SUM('IPIP-NEO 120'!I28,'IPIP-NEO 120'!I58,'IPIP-NEO 120'!I88,'IPIP-NEO 120'!I118)</f>
        <v>8</v>
      </c>
      <c r="D9" s="7">
        <f>(C9-Settings!$C9)/Settings!$D9</f>
        <v>-0.85507246376811585</v>
      </c>
      <c r="E9" s="7">
        <f t="shared" si="0"/>
        <v>19.62555163439368</v>
      </c>
      <c r="F9" s="7">
        <f t="shared" si="1"/>
        <v>41.449275362318843</v>
      </c>
      <c r="G9" s="1">
        <f t="shared" si="2"/>
        <v>4</v>
      </c>
      <c r="H9" s="1">
        <f t="shared" si="3"/>
        <v>3</v>
      </c>
    </row>
    <row r="10" spans="2:8" x14ac:dyDescent="0.2">
      <c r="B10" s="1" t="s">
        <v>135</v>
      </c>
      <c r="C10" s="1">
        <f>SUM('IPIP-NEO 120'!I33,'IPIP-NEO 120'!I63,'IPIP-NEO 120'!I93,'IPIP-NEO 120'!I123)</f>
        <v>8</v>
      </c>
      <c r="D10" s="7">
        <f>(C10-Settings!$C10)/Settings!$D10</f>
        <v>-0.35051546391752564</v>
      </c>
      <c r="E10" s="7">
        <f t="shared" si="0"/>
        <v>36.297594342059888</v>
      </c>
      <c r="F10" s="7">
        <f t="shared" si="1"/>
        <v>46.494845360824741</v>
      </c>
      <c r="G10" s="1">
        <f t="shared" si="2"/>
        <v>5</v>
      </c>
      <c r="H10" s="1">
        <f t="shared" si="3"/>
        <v>4</v>
      </c>
    </row>
    <row r="11" spans="2:8" x14ac:dyDescent="0.2">
      <c r="B11" s="1" t="s">
        <v>136</v>
      </c>
      <c r="C11" s="1">
        <f>SUM('IPIP-NEO 120'!I38,'IPIP-NEO 120'!I68,'IPIP-NEO 120'!I98,'IPIP-NEO 120'!I128)</f>
        <v>8</v>
      </c>
      <c r="D11" s="7">
        <f>(C11-Settings!$C11)/Settings!$D11</f>
        <v>-1.0191256830601094</v>
      </c>
      <c r="E11" s="7">
        <f t="shared" si="0"/>
        <v>15.407165130454054</v>
      </c>
      <c r="F11" s="7">
        <f t="shared" si="1"/>
        <v>39.808743169398909</v>
      </c>
      <c r="G11" s="1">
        <f t="shared" si="2"/>
        <v>3</v>
      </c>
      <c r="H11" s="1">
        <f t="shared" si="3"/>
        <v>3</v>
      </c>
    </row>
    <row r="12" spans="2:8" x14ac:dyDescent="0.2">
      <c r="B12" s="1" t="s">
        <v>137</v>
      </c>
      <c r="C12" s="1">
        <f>SUM('IPIP-NEO 120'!I43,'IPIP-NEO 120'!I73,'IPIP-NEO 120'!I103,'IPIP-NEO 120'!I133)</f>
        <v>16</v>
      </c>
      <c r="D12" s="7">
        <f>(C12-Settings!$C12)/Settings!$D12</f>
        <v>1.19533527696793</v>
      </c>
      <c r="E12" s="7">
        <f t="shared" si="0"/>
        <v>88.402196892555679</v>
      </c>
      <c r="F12" s="7">
        <f t="shared" si="1"/>
        <v>61.953352769679299</v>
      </c>
      <c r="G12" s="1">
        <f t="shared" si="2"/>
        <v>8</v>
      </c>
      <c r="H12" s="1">
        <f t="shared" si="3"/>
        <v>7</v>
      </c>
    </row>
    <row r="13" spans="2:8" x14ac:dyDescent="0.2">
      <c r="B13" s="1" t="s">
        <v>138</v>
      </c>
      <c r="C13" s="1">
        <f>SUM('IPIP-NEO 120'!I48,'IPIP-NEO 120'!I78,'IPIP-NEO 120'!I108,'IPIP-NEO 120'!I138)</f>
        <v>8</v>
      </c>
      <c r="D13" s="7">
        <f>(C13-Settings!$C13)/Settings!$D13</f>
        <v>-0.58791208791208804</v>
      </c>
      <c r="E13" s="7">
        <f t="shared" si="0"/>
        <v>27.829565120238225</v>
      </c>
      <c r="F13" s="7">
        <f t="shared" si="1"/>
        <v>44.120879120879117</v>
      </c>
      <c r="G13" s="1">
        <f t="shared" si="2"/>
        <v>4</v>
      </c>
      <c r="H13" s="1">
        <f t="shared" si="3"/>
        <v>4</v>
      </c>
    </row>
    <row r="14" spans="2:8" ht="26.25" customHeight="1" x14ac:dyDescent="0.2">
      <c r="B14" s="2" t="s">
        <v>140</v>
      </c>
      <c r="C14" s="2">
        <f>SUM(C15:C20)</f>
        <v>48</v>
      </c>
      <c r="D14" s="6">
        <f>(C14-Settings!$C14)/Settings!$D14</f>
        <v>-2.3875698324022343</v>
      </c>
      <c r="E14" s="6">
        <f t="shared" si="0"/>
        <v>0.84800901481820268</v>
      </c>
      <c r="F14" s="6">
        <f t="shared" si="1"/>
        <v>26.124301675977655</v>
      </c>
      <c r="G14" s="2">
        <f t="shared" si="2"/>
        <v>1</v>
      </c>
      <c r="H14" s="2">
        <f t="shared" si="3"/>
        <v>1</v>
      </c>
    </row>
    <row r="15" spans="2:8" x14ac:dyDescent="0.2">
      <c r="B15" s="1" t="s">
        <v>141</v>
      </c>
      <c r="C15" s="1">
        <f>SUM('IPIP-NEO 120'!I24,'IPIP-NEO 120'!I54,'IPIP-NEO 120'!I84,'IPIP-NEO 120'!I114)</f>
        <v>12</v>
      </c>
      <c r="D15" s="7">
        <f>(C15-Settings!$C15)/Settings!$D15</f>
        <v>-0.69444444444444442</v>
      </c>
      <c r="E15" s="7">
        <f t="shared" si="0"/>
        <v>24.370176483801259</v>
      </c>
      <c r="F15" s="7">
        <f t="shared" si="1"/>
        <v>43.055555555555557</v>
      </c>
      <c r="G15" s="1">
        <f t="shared" si="2"/>
        <v>4</v>
      </c>
      <c r="H15" s="1">
        <f t="shared" si="3"/>
        <v>4</v>
      </c>
    </row>
    <row r="16" spans="2:8" x14ac:dyDescent="0.2">
      <c r="B16" s="1" t="s">
        <v>142</v>
      </c>
      <c r="C16" s="1">
        <f>SUM('IPIP-NEO 120'!I29,'IPIP-NEO 120'!I59,'IPIP-NEO 120'!I89,'IPIP-NEO 120'!I119)</f>
        <v>12</v>
      </c>
      <c r="D16" s="7">
        <f>(C16-Settings!$C16)/Settings!$D16</f>
        <v>-9.8765432098765524E-2</v>
      </c>
      <c r="E16" s="7">
        <f t="shared" si="0"/>
        <v>46.066225772406156</v>
      </c>
      <c r="F16" s="7">
        <f t="shared" si="1"/>
        <v>49.012345679012341</v>
      </c>
      <c r="G16" s="1">
        <f t="shared" si="2"/>
        <v>5</v>
      </c>
      <c r="H16" s="1">
        <f t="shared" si="3"/>
        <v>5</v>
      </c>
    </row>
    <row r="17" spans="2:8" x14ac:dyDescent="0.2">
      <c r="B17" s="1" t="s">
        <v>143</v>
      </c>
      <c r="C17" s="1">
        <f>SUM('IPIP-NEO 120'!I34,'IPIP-NEO 120'!I64,'IPIP-NEO 120'!I94,'IPIP-NEO 120'!I124)</f>
        <v>8</v>
      </c>
      <c r="D17" s="7">
        <f>(C17-Settings!$C17)/Settings!$D17</f>
        <v>-1.8616714697406342</v>
      </c>
      <c r="E17" s="7">
        <f t="shared" si="0"/>
        <v>3.1324706219075864</v>
      </c>
      <c r="F17" s="7">
        <f t="shared" si="1"/>
        <v>31.383285302593656</v>
      </c>
      <c r="G17" s="1">
        <f t="shared" si="2"/>
        <v>2</v>
      </c>
      <c r="H17" s="1">
        <f t="shared" si="3"/>
        <v>1</v>
      </c>
    </row>
    <row r="18" spans="2:8" x14ac:dyDescent="0.2">
      <c r="B18" s="1" t="s">
        <v>144</v>
      </c>
      <c r="C18" s="1">
        <f>SUM('IPIP-NEO 120'!I39,'IPIP-NEO 120'!I69,'IPIP-NEO 120'!I99,'IPIP-NEO 120'!I129)</f>
        <v>8</v>
      </c>
      <c r="D18" s="7">
        <f>(C18-Settings!$C18)/Settings!$D18</f>
        <v>-1.5031645569620253</v>
      </c>
      <c r="E18" s="7">
        <f t="shared" si="0"/>
        <v>6.6398307386837967</v>
      </c>
      <c r="F18" s="7">
        <f t="shared" si="1"/>
        <v>34.968354430379748</v>
      </c>
      <c r="G18" s="1">
        <f t="shared" si="2"/>
        <v>2</v>
      </c>
      <c r="H18" s="1">
        <f t="shared" si="3"/>
        <v>2</v>
      </c>
    </row>
    <row r="19" spans="2:8" x14ac:dyDescent="0.2">
      <c r="B19" s="1" t="s">
        <v>145</v>
      </c>
      <c r="C19" s="1">
        <f>SUM('IPIP-NEO 120'!I44,'IPIP-NEO 120'!I74,'IPIP-NEO 120'!I104,'IPIP-NEO 120'!I134)</f>
        <v>4</v>
      </c>
      <c r="D19" s="7">
        <f>(C19-Settings!$C19)/Settings!$D19</f>
        <v>-2.5910447761194026</v>
      </c>
      <c r="E19" s="7">
        <f t="shared" si="0"/>
        <v>0.47842520448913961</v>
      </c>
      <c r="F19" s="7">
        <f t="shared" si="1"/>
        <v>24.089552238805972</v>
      </c>
      <c r="G19" s="1">
        <f t="shared" si="2"/>
        <v>1</v>
      </c>
      <c r="H19" s="1">
        <f t="shared" si="3"/>
        <v>1</v>
      </c>
    </row>
    <row r="20" spans="2:8" x14ac:dyDescent="0.2">
      <c r="B20" s="1" t="s">
        <v>146</v>
      </c>
      <c r="C20" s="1">
        <f>SUM('IPIP-NEO 120'!I49,'IPIP-NEO 120'!I79,'IPIP-NEO 120'!I109,'IPIP-NEO 120'!I139)</f>
        <v>4</v>
      </c>
      <c r="D20" s="7">
        <f>(C20-Settings!$C20)/Settings!$D20</f>
        <v>-3.543478260869565</v>
      </c>
      <c r="E20" s="7">
        <f t="shared" si="0"/>
        <v>1.9744293264667197E-2</v>
      </c>
      <c r="F20" s="7">
        <f t="shared" si="1"/>
        <v>14.565217391304351</v>
      </c>
      <c r="G20" s="1">
        <f t="shared" si="2"/>
        <v>1</v>
      </c>
      <c r="H20" s="1">
        <f t="shared" si="3"/>
        <v>1</v>
      </c>
    </row>
    <row r="21" spans="2:8" ht="26.25" customHeight="1" x14ac:dyDescent="0.2">
      <c r="B21" s="2" t="s">
        <v>147</v>
      </c>
      <c r="C21" s="2">
        <f>SUM(C22:C27)</f>
        <v>72</v>
      </c>
      <c r="D21" s="6">
        <f>(C21-Settings!$C21)/Settings!$D21</f>
        <v>-0.83185840707964631</v>
      </c>
      <c r="E21" s="6">
        <f t="shared" si="0"/>
        <v>20.27444356742388</v>
      </c>
      <c r="F21" s="6">
        <f t="shared" si="1"/>
        <v>41.681415929203538</v>
      </c>
      <c r="G21" s="2">
        <f t="shared" si="2"/>
        <v>4</v>
      </c>
      <c r="H21" s="2">
        <f t="shared" si="3"/>
        <v>3</v>
      </c>
    </row>
    <row r="22" spans="2:8" x14ac:dyDescent="0.2">
      <c r="B22" s="1" t="s">
        <v>153</v>
      </c>
      <c r="C22" s="1">
        <f>SUM('IPIP-NEO 120'!I25,'IPIP-NEO 120'!I55,'IPIP-NEO 120'!I85,'IPIP-NEO 120'!I115)</f>
        <v>4</v>
      </c>
      <c r="D22" s="7">
        <f>(C22-Settings!$C22)/Settings!$D22</f>
        <v>-3.168141592920354</v>
      </c>
      <c r="E22" s="7">
        <f t="shared" si="0"/>
        <v>7.6708390865907569E-2</v>
      </c>
      <c r="F22" s="7">
        <f t="shared" si="1"/>
        <v>18.318584070796462</v>
      </c>
      <c r="G22" s="1">
        <f t="shared" si="2"/>
        <v>1</v>
      </c>
      <c r="H22" s="1">
        <f t="shared" si="3"/>
        <v>1</v>
      </c>
    </row>
    <row r="23" spans="2:8" x14ac:dyDescent="0.2">
      <c r="B23" s="1" t="s">
        <v>148</v>
      </c>
      <c r="C23" s="1">
        <f>SUM('IPIP-NEO 120'!I30,'IPIP-NEO 120'!I60,'IPIP-NEO 120'!I90,'IPIP-NEO 120'!I120)</f>
        <v>12</v>
      </c>
      <c r="D23" s="7">
        <f>(C23-Settings!$C23)/Settings!$D23</f>
        <v>-0.7272727272727274</v>
      </c>
      <c r="E23" s="7">
        <f t="shared" si="0"/>
        <v>23.35294508575867</v>
      </c>
      <c r="F23" s="7">
        <f t="shared" si="1"/>
        <v>42.727272727272727</v>
      </c>
      <c r="G23" s="1">
        <f t="shared" si="2"/>
        <v>4</v>
      </c>
      <c r="H23" s="1">
        <f t="shared" si="3"/>
        <v>4</v>
      </c>
    </row>
    <row r="24" spans="2:8" x14ac:dyDescent="0.2">
      <c r="B24" s="1" t="s">
        <v>149</v>
      </c>
      <c r="C24" s="1">
        <f>SUM('IPIP-NEO 120'!I35,'IPIP-NEO 120'!I65,'IPIP-NEO 120'!I95,'IPIP-NEO 120'!I125)</f>
        <v>12</v>
      </c>
      <c r="D24" s="7">
        <f>(C24-Settings!$C24)/Settings!$D24</f>
        <v>-1.056105610561056</v>
      </c>
      <c r="E24" s="7">
        <f t="shared" si="0"/>
        <v>14.545998369945423</v>
      </c>
      <c r="F24" s="7">
        <f t="shared" si="1"/>
        <v>39.438943894389439</v>
      </c>
      <c r="G24" s="1">
        <f t="shared" si="2"/>
        <v>3</v>
      </c>
      <c r="H24" s="1">
        <f t="shared" si="3"/>
        <v>3</v>
      </c>
    </row>
    <row r="25" spans="2:8" x14ac:dyDescent="0.2">
      <c r="B25" s="1" t="s">
        <v>150</v>
      </c>
      <c r="C25" s="1">
        <f>SUM('IPIP-NEO 120'!I40,'IPIP-NEO 120'!I70,'IPIP-NEO 120'!I100,'IPIP-NEO 120'!I130)</f>
        <v>16</v>
      </c>
      <c r="D25" s="7">
        <f>(C25-Settings!$C25)/Settings!$D25</f>
        <v>1.1538461538461537</v>
      </c>
      <c r="E25" s="7">
        <f t="shared" si="0"/>
        <v>87.571837589140884</v>
      </c>
      <c r="F25" s="7">
        <f t="shared" si="1"/>
        <v>61.538461538461533</v>
      </c>
      <c r="G25" s="1">
        <f t="shared" si="2"/>
        <v>8</v>
      </c>
      <c r="H25" s="1">
        <f t="shared" si="3"/>
        <v>7</v>
      </c>
    </row>
    <row r="26" spans="2:8" x14ac:dyDescent="0.2">
      <c r="B26" s="1" t="s">
        <v>151</v>
      </c>
      <c r="C26" s="1">
        <f>SUM('IPIP-NEO 120'!I45,'IPIP-NEO 120'!I75,'IPIP-NEO 120'!I105,'IPIP-NEO 120'!I135)</f>
        <v>16</v>
      </c>
      <c r="D26" s="7">
        <f>(C26-Settings!$C26)/Settings!$D26</f>
        <v>0.43333333333333346</v>
      </c>
      <c r="E26" s="7">
        <f t="shared" si="0"/>
        <v>66.761368737332504</v>
      </c>
      <c r="F26" s="7">
        <f t="shared" si="1"/>
        <v>54.333333333333336</v>
      </c>
      <c r="G26" s="1">
        <f t="shared" si="2"/>
        <v>6</v>
      </c>
      <c r="H26" s="1">
        <f t="shared" si="3"/>
        <v>6</v>
      </c>
    </row>
    <row r="27" spans="2:8" x14ac:dyDescent="0.2">
      <c r="B27" s="1" t="s">
        <v>152</v>
      </c>
      <c r="C27" s="1">
        <f>SUM('IPIP-NEO 120'!I50,'IPIP-NEO 120'!I80,'IPIP-NEO 120'!I110,'IPIP-NEO 120'!I140)</f>
        <v>12</v>
      </c>
      <c r="D27" s="7">
        <f>(C27-Settings!$C27)/Settings!$D27</f>
        <v>0.25613079019073559</v>
      </c>
      <c r="E27" s="7">
        <f t="shared" si="0"/>
        <v>60.107507618316362</v>
      </c>
      <c r="F27" s="7">
        <f t="shared" si="1"/>
        <v>52.561307901907355</v>
      </c>
      <c r="G27" s="1">
        <f t="shared" si="2"/>
        <v>6</v>
      </c>
      <c r="H27" s="1">
        <f t="shared" si="3"/>
        <v>6</v>
      </c>
    </row>
    <row r="28" spans="2:8" ht="26.25" customHeight="1" x14ac:dyDescent="0.2">
      <c r="B28" s="2" t="s">
        <v>187</v>
      </c>
      <c r="C28" s="2">
        <f>SUM(C29:C34)</f>
        <v>92</v>
      </c>
      <c r="D28" s="6">
        <f>(C28-Settings!$C28)/Settings!$D28</f>
        <v>0.22868852459016445</v>
      </c>
      <c r="E28" s="6">
        <f t="shared" si="0"/>
        <v>59.044449274520531</v>
      </c>
      <c r="F28" s="6">
        <f t="shared" si="1"/>
        <v>52.286885245901644</v>
      </c>
      <c r="G28" s="2">
        <f t="shared" si="2"/>
        <v>6</v>
      </c>
      <c r="H28" s="2">
        <f t="shared" si="3"/>
        <v>5</v>
      </c>
    </row>
    <row r="29" spans="2:8" x14ac:dyDescent="0.2">
      <c r="B29" s="1" t="s">
        <v>154</v>
      </c>
      <c r="C29" s="1">
        <f>SUM('IPIP-NEO 120'!I26,'IPIP-NEO 120'!I56,'IPIP-NEO 120'!I86,'IPIP-NEO 120'!I116)</f>
        <v>8</v>
      </c>
      <c r="D29" s="7">
        <f>(C29-Settings!$C29)/Settings!$D29</f>
        <v>-1.5308988764044942</v>
      </c>
      <c r="E29" s="7">
        <f t="shared" si="0"/>
        <v>6.2897193490879193</v>
      </c>
      <c r="F29" s="7">
        <f t="shared" si="1"/>
        <v>34.69101123595506</v>
      </c>
      <c r="G29" s="1">
        <f t="shared" si="2"/>
        <v>2</v>
      </c>
      <c r="H29" s="1">
        <f t="shared" si="3"/>
        <v>2</v>
      </c>
    </row>
    <row r="30" spans="2:8" x14ac:dyDescent="0.2">
      <c r="B30" s="1" t="s">
        <v>155</v>
      </c>
      <c r="C30" s="1">
        <f>SUM('IPIP-NEO 120'!I31,'IPIP-NEO 120'!I61,'IPIP-NEO 120'!I91,'IPIP-NEO 120'!I121)</f>
        <v>20</v>
      </c>
      <c r="D30" s="7">
        <f>(C30-Settings!$C30)/Settings!$D30</f>
        <v>1.1827586206896552</v>
      </c>
      <c r="E30" s="7">
        <f t="shared" si="0"/>
        <v>88.154758786016373</v>
      </c>
      <c r="F30" s="7">
        <f t="shared" si="1"/>
        <v>61.827586206896555</v>
      </c>
      <c r="G30" s="1">
        <f t="shared" si="2"/>
        <v>8</v>
      </c>
      <c r="H30" s="1">
        <f t="shared" si="3"/>
        <v>7</v>
      </c>
    </row>
    <row r="31" spans="2:8" x14ac:dyDescent="0.2">
      <c r="B31" s="1" t="s">
        <v>156</v>
      </c>
      <c r="C31" s="1">
        <f>SUM('IPIP-NEO 120'!I66,'IPIP-NEO 120'!I36,'IPIP-NEO 120'!I96,'IPIP-NEO 120'!I126)</f>
        <v>12</v>
      </c>
      <c r="D31" s="7">
        <f>(C31-Settings!$C31)/Settings!$D31</f>
        <v>-1.8443579766536959</v>
      </c>
      <c r="E31" s="7">
        <f t="shared" si="0"/>
        <v>3.2565493676973207</v>
      </c>
      <c r="F31" s="7">
        <f t="shared" si="1"/>
        <v>31.55642023346304</v>
      </c>
      <c r="G31" s="1">
        <f t="shared" si="2"/>
        <v>2</v>
      </c>
      <c r="H31" s="1">
        <f t="shared" si="3"/>
        <v>1</v>
      </c>
    </row>
    <row r="32" spans="2:8" x14ac:dyDescent="0.2">
      <c r="B32" s="1" t="s">
        <v>157</v>
      </c>
      <c r="C32" s="1">
        <f>SUM('IPIP-NEO 120'!I41,'IPIP-NEO 120'!I71,'IPIP-NEO 120'!I101,'IPIP-NEO 120'!I131)</f>
        <v>20</v>
      </c>
      <c r="D32" s="7">
        <f>(C32-Settings!$C32)/Settings!$D32</f>
        <v>1.4000000000000004</v>
      </c>
      <c r="E32" s="7">
        <f t="shared" si="0"/>
        <v>91.924334076622898</v>
      </c>
      <c r="F32" s="7">
        <f t="shared" si="1"/>
        <v>64</v>
      </c>
      <c r="G32" s="1">
        <f t="shared" si="2"/>
        <v>8</v>
      </c>
      <c r="H32" s="1">
        <f t="shared" si="3"/>
        <v>8</v>
      </c>
    </row>
    <row r="33" spans="2:8" x14ac:dyDescent="0.2">
      <c r="B33" s="1" t="s">
        <v>158</v>
      </c>
      <c r="C33" s="1">
        <f>SUM('IPIP-NEO 120'!I46,'IPIP-NEO 120'!I76,'IPIP-NEO 120'!I106,'IPIP-NEO 120'!I136)</f>
        <v>20</v>
      </c>
      <c r="D33" s="7">
        <f>(C33-Settings!$C33)/Settings!$D33</f>
        <v>2.2551928783382786</v>
      </c>
      <c r="E33" s="7">
        <f t="shared" si="0"/>
        <v>98.793938762293237</v>
      </c>
      <c r="F33" s="7">
        <f t="shared" si="1"/>
        <v>72.551928783382778</v>
      </c>
      <c r="G33" s="1">
        <f t="shared" si="2"/>
        <v>10</v>
      </c>
      <c r="H33" s="1">
        <f t="shared" si="3"/>
        <v>9</v>
      </c>
    </row>
    <row r="34" spans="2:8" x14ac:dyDescent="0.2">
      <c r="B34" s="1" t="s">
        <v>159</v>
      </c>
      <c r="C34" s="1">
        <f>SUM('IPIP-NEO 120'!I51,'IPIP-NEO 120'!I81,'IPIP-NEO 120'!I111,'IPIP-NEO 120'!I141)</f>
        <v>12</v>
      </c>
      <c r="D34" s="7">
        <f>(C34-Settings!$C34)/Settings!$D34</f>
        <v>-0.97106109324758838</v>
      </c>
      <c r="E34" s="7">
        <f t="shared" si="0"/>
        <v>16.5758928383182</v>
      </c>
      <c r="F34" s="7">
        <f t="shared" si="1"/>
        <v>40.289389067524112</v>
      </c>
      <c r="G34" s="1">
        <f t="shared" si="2"/>
        <v>4</v>
      </c>
      <c r="H34" s="1">
        <f t="shared" si="3"/>
        <v>3</v>
      </c>
    </row>
    <row r="35" spans="2:8" ht="26.25" customHeight="1" x14ac:dyDescent="0.2">
      <c r="B35" s="2" t="s">
        <v>186</v>
      </c>
      <c r="C35" s="2">
        <f>SUM(C36:C41)</f>
        <v>76</v>
      </c>
      <c r="D35" s="6">
        <f>(C35-Settings!$C35)/Settings!$D35</f>
        <v>-0.93436838390966792</v>
      </c>
      <c r="E35" s="6">
        <f t="shared" si="0"/>
        <v>17.505695028291683</v>
      </c>
      <c r="F35" s="6">
        <f t="shared" si="1"/>
        <v>40.656316160903323</v>
      </c>
      <c r="G35" s="2">
        <f t="shared" si="2"/>
        <v>4</v>
      </c>
      <c r="H35" s="2">
        <f t="shared" si="3"/>
        <v>3</v>
      </c>
    </row>
    <row r="36" spans="2:8" x14ac:dyDescent="0.2">
      <c r="B36" s="1" t="s">
        <v>160</v>
      </c>
      <c r="C36" s="1">
        <f>SUM('IPIP-NEO 120'!I27,'IPIP-NEO 120'!I57,'IPIP-NEO 120'!I87,'IPIP-NEO 120'!I117)</f>
        <v>4</v>
      </c>
      <c r="D36" s="7">
        <f>(C36-Settings!$C36)/Settings!$D36</f>
        <v>-5.1250000000000009</v>
      </c>
      <c r="E36" s="7">
        <f t="shared" si="0"/>
        <v>1.4876887318776551E-5</v>
      </c>
      <c r="F36" s="7">
        <f t="shared" si="1"/>
        <v>-1.2500000000000071</v>
      </c>
      <c r="G36" s="1">
        <f t="shared" si="2"/>
        <v>1</v>
      </c>
      <c r="H36" s="1">
        <f t="shared" si="3"/>
        <v>1</v>
      </c>
    </row>
    <row r="37" spans="2:8" x14ac:dyDescent="0.2">
      <c r="B37" s="1" t="s">
        <v>161</v>
      </c>
      <c r="C37" s="1">
        <f>SUM('IPIP-NEO 120'!I32,'IPIP-NEO 120'!I62,'IPIP-NEO 120'!I92,'IPIP-NEO 120'!I122)</f>
        <v>16</v>
      </c>
      <c r="D37" s="7">
        <f>(C37-Settings!$C37)/Settings!$D37</f>
        <v>0.66203703703703687</v>
      </c>
      <c r="E37" s="7">
        <f t="shared" si="0"/>
        <v>74.602625715391198</v>
      </c>
      <c r="F37" s="7">
        <f t="shared" si="1"/>
        <v>56.620370370370367</v>
      </c>
      <c r="G37" s="1">
        <f t="shared" si="2"/>
        <v>7</v>
      </c>
      <c r="H37" s="1">
        <f t="shared" si="3"/>
        <v>6</v>
      </c>
    </row>
    <row r="38" spans="2:8" x14ac:dyDescent="0.2">
      <c r="B38" s="1" t="s">
        <v>162</v>
      </c>
      <c r="C38" s="1">
        <f>SUM('IPIP-NEO 120'!I37,'IPIP-NEO 120'!I67,'IPIP-NEO 120'!I97,'IPIP-NEO 120'!I127)</f>
        <v>12</v>
      </c>
      <c r="D38" s="7">
        <f>(C38-Settings!$C38)/Settings!$D38</f>
        <v>-1.6627906976744182</v>
      </c>
      <c r="E38" s="7">
        <f t="shared" si="0"/>
        <v>4.8177169676274456</v>
      </c>
      <c r="F38" s="7">
        <f t="shared" si="1"/>
        <v>33.372093023255815</v>
      </c>
      <c r="G38" s="1">
        <f t="shared" si="2"/>
        <v>2</v>
      </c>
      <c r="H38" s="1">
        <f t="shared" si="3"/>
        <v>2</v>
      </c>
    </row>
    <row r="39" spans="2:8" x14ac:dyDescent="0.2">
      <c r="B39" s="1" t="s">
        <v>163</v>
      </c>
      <c r="C39" s="1">
        <f>SUM('IPIP-NEO 120'!I72,'IPIP-NEO 120'!I42,'IPIP-NEO 120'!I132,'IPIP-NEO 120'!I102)</f>
        <v>12</v>
      </c>
      <c r="D39" s="7">
        <f>(C39-Settings!$C39)/Settings!$D39</f>
        <v>-1.2444444444444445</v>
      </c>
      <c r="E39" s="7">
        <f t="shared" si="0"/>
        <v>10.666801705435629</v>
      </c>
      <c r="F39" s="7">
        <f t="shared" si="1"/>
        <v>37.555555555555557</v>
      </c>
      <c r="G39" s="1">
        <f t="shared" si="2"/>
        <v>3</v>
      </c>
      <c r="H39" s="1">
        <f t="shared" si="3"/>
        <v>3</v>
      </c>
    </row>
    <row r="40" spans="2:8" x14ac:dyDescent="0.2">
      <c r="B40" s="1" t="s">
        <v>164</v>
      </c>
      <c r="C40" s="1">
        <f>SUM('IPIP-NEO 120'!I47,'IPIP-NEO 120'!I77,'IPIP-NEO 120'!I107,'IPIP-NEO 120'!I137)</f>
        <v>12</v>
      </c>
      <c r="D40" s="7">
        <f>(C40-Settings!$C40)/Settings!$D40</f>
        <v>-0.6246056782334386</v>
      </c>
      <c r="E40" s="7">
        <f t="shared" si="0"/>
        <v>26.611494600500297</v>
      </c>
      <c r="F40" s="7">
        <f t="shared" si="1"/>
        <v>43.753943217665615</v>
      </c>
      <c r="G40" s="1">
        <f t="shared" si="2"/>
        <v>4</v>
      </c>
      <c r="H40" s="1">
        <f t="shared" si="3"/>
        <v>4</v>
      </c>
    </row>
    <row r="41" spans="2:8" x14ac:dyDescent="0.2">
      <c r="B41" s="1" t="s">
        <v>165</v>
      </c>
      <c r="C41" s="1">
        <f>SUM('IPIP-NEO 120'!I52,'IPIP-NEO 120'!I82,'IPIP-NEO 120'!I112,'IPIP-NEO 120'!I142)</f>
        <v>20</v>
      </c>
      <c r="D41" s="7">
        <f>(C41-Settings!$C41)/Settings!$D41</f>
        <v>1.557177615571776</v>
      </c>
      <c r="E41" s="7">
        <f t="shared" si="0"/>
        <v>94.028583930658044</v>
      </c>
      <c r="F41" s="7">
        <f t="shared" si="1"/>
        <v>65.571776155717757</v>
      </c>
      <c r="G41" s="1">
        <f t="shared" si="2"/>
        <v>9</v>
      </c>
      <c r="H41" s="1">
        <f t="shared" si="3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zoomScaleNormal="100" workbookViewId="0"/>
  </sheetViews>
  <sheetFormatPr baseColWidth="10" defaultRowHeight="12.75" x14ac:dyDescent="0.2"/>
  <cols>
    <col min="1" max="1" width="15.25" style="1" customWidth="1"/>
    <col min="2" max="10" width="11" style="1"/>
    <col min="11" max="11" width="11" style="13"/>
    <col min="12" max="16384" width="11" style="1"/>
  </cols>
  <sheetData>
    <row r="1" spans="1:11" ht="18.75" x14ac:dyDescent="0.3">
      <c r="A1" s="8" t="s">
        <v>191</v>
      </c>
    </row>
    <row r="3" spans="1:11" x14ac:dyDescent="0.2">
      <c r="A3" s="2" t="s">
        <v>178</v>
      </c>
      <c r="B3" s="5" t="str">
        <f>'IPIP-NEO 120'!C18</f>
        <v>Anonymous</v>
      </c>
    </row>
    <row r="4" spans="1:11" x14ac:dyDescent="0.2">
      <c r="A4" s="2" t="s">
        <v>179</v>
      </c>
      <c r="B4" s="37">
        <f ca="1">'IPIP-NEO 120'!C19</f>
        <v>42943</v>
      </c>
    </row>
    <row r="6" spans="1:11" ht="22.5" customHeight="1" x14ac:dyDescent="0.2">
      <c r="F6" s="40" t="s">
        <v>188</v>
      </c>
    </row>
    <row r="7" spans="1:11" x14ac:dyDescent="0.2">
      <c r="A7" s="22" t="s">
        <v>184</v>
      </c>
      <c r="B7" s="50">
        <v>1</v>
      </c>
      <c r="C7" s="51">
        <v>2</v>
      </c>
      <c r="D7" s="51">
        <v>3</v>
      </c>
      <c r="E7" s="52">
        <v>4</v>
      </c>
      <c r="F7" s="52">
        <v>5</v>
      </c>
      <c r="G7" s="52">
        <v>6</v>
      </c>
      <c r="H7" s="51">
        <v>7</v>
      </c>
      <c r="I7" s="51">
        <v>8</v>
      </c>
      <c r="J7" s="53">
        <v>9</v>
      </c>
      <c r="K7" s="38"/>
    </row>
    <row r="8" spans="1:11" x14ac:dyDescent="0.2">
      <c r="A8" s="22" t="s">
        <v>185</v>
      </c>
      <c r="B8" s="24">
        <v>0.04</v>
      </c>
      <c r="C8" s="25">
        <v>7.0000000000000007E-2</v>
      </c>
      <c r="D8" s="25">
        <v>0.12</v>
      </c>
      <c r="E8" s="26">
        <v>0.17</v>
      </c>
      <c r="F8" s="26">
        <v>0.2</v>
      </c>
      <c r="G8" s="26">
        <v>0.17</v>
      </c>
      <c r="H8" s="25">
        <v>0.12</v>
      </c>
      <c r="I8" s="25">
        <v>7.0000000000000007E-2</v>
      </c>
      <c r="J8" s="27">
        <v>0.04</v>
      </c>
      <c r="K8" s="38"/>
    </row>
    <row r="9" spans="1:11" x14ac:dyDescent="0.2">
      <c r="A9" s="23"/>
      <c r="B9" s="28"/>
      <c r="C9" s="29"/>
      <c r="D9" s="29"/>
      <c r="E9" s="30"/>
      <c r="F9" s="30"/>
      <c r="G9" s="30"/>
      <c r="H9" s="29"/>
      <c r="I9" s="29"/>
      <c r="J9" s="31"/>
      <c r="K9" s="38"/>
    </row>
    <row r="10" spans="1:11" ht="15" customHeight="1" x14ac:dyDescent="0.2">
      <c r="A10" s="32" t="s">
        <v>139</v>
      </c>
      <c r="B10" s="33" t="str">
        <f>IF(Scores!$H7=1,"X","")</f>
        <v/>
      </c>
      <c r="C10" s="34" t="str">
        <f>IF(Scores!$H7=2,"X","")</f>
        <v/>
      </c>
      <c r="D10" s="34" t="str">
        <f>IF(Scores!$H7=3,"X","")</f>
        <v>X</v>
      </c>
      <c r="E10" s="35" t="str">
        <f>IF(Scores!$H7=4,"X","")</f>
        <v/>
      </c>
      <c r="F10" s="35" t="str">
        <f>IF(Scores!$H7=5,"X","")</f>
        <v/>
      </c>
      <c r="G10" s="35" t="str">
        <f>IF(Scores!$H7=6,"X","")</f>
        <v/>
      </c>
      <c r="H10" s="34" t="str">
        <f>IF(Scores!$H7=7,"X","")</f>
        <v/>
      </c>
      <c r="I10" s="34" t="str">
        <f>IF(Scores!$H7=8,"X","")</f>
        <v/>
      </c>
      <c r="J10" s="36" t="str">
        <f>IF(Scores!$H7=9,"X","")</f>
        <v/>
      </c>
      <c r="K10" s="39" t="s">
        <v>139</v>
      </c>
    </row>
    <row r="11" spans="1:11" ht="15" customHeight="1" x14ac:dyDescent="0.2">
      <c r="A11" s="1" t="s">
        <v>133</v>
      </c>
      <c r="B11" s="33" t="str">
        <f>IF(Scores!$H8=1,"X","")</f>
        <v>X</v>
      </c>
      <c r="C11" s="34" t="str">
        <f>IF(Scores!$H8=2,"X","")</f>
        <v/>
      </c>
      <c r="D11" s="34" t="str">
        <f>IF(Scores!$H8=3,"X","")</f>
        <v/>
      </c>
      <c r="E11" s="35" t="str">
        <f>IF(Scores!$H8=4,"X","")</f>
        <v/>
      </c>
      <c r="F11" s="35" t="str">
        <f>IF(Scores!$H8=5,"X","")</f>
        <v/>
      </c>
      <c r="G11" s="35" t="str">
        <f>IF(Scores!$H8=6,"X","")</f>
        <v/>
      </c>
      <c r="H11" s="34" t="str">
        <f>IF(Scores!$H8=7,"X","")</f>
        <v/>
      </c>
      <c r="I11" s="34" t="str">
        <f>IF(Scores!$H8=8,"X","")</f>
        <v/>
      </c>
      <c r="J11" s="36" t="str">
        <f>IF(Scores!$H8=9,"X","")</f>
        <v/>
      </c>
      <c r="K11" s="13" t="s">
        <v>133</v>
      </c>
    </row>
    <row r="12" spans="1:11" ht="15" customHeight="1" x14ac:dyDescent="0.2">
      <c r="A12" s="1" t="s">
        <v>134</v>
      </c>
      <c r="B12" s="33" t="str">
        <f>IF(Scores!$H9=1,"X","")</f>
        <v/>
      </c>
      <c r="C12" s="34" t="str">
        <f>IF(Scores!$H9=2,"X","")</f>
        <v/>
      </c>
      <c r="D12" s="34" t="str">
        <f>IF(Scores!$H9=3,"X","")</f>
        <v>X</v>
      </c>
      <c r="E12" s="35" t="str">
        <f>IF(Scores!$H9=4,"X","")</f>
        <v/>
      </c>
      <c r="F12" s="35" t="str">
        <f>IF(Scores!$H9=5,"X","")</f>
        <v/>
      </c>
      <c r="G12" s="35" t="str">
        <f>IF(Scores!$H9=6,"X","")</f>
        <v/>
      </c>
      <c r="H12" s="34" t="str">
        <f>IF(Scores!$H9=7,"X","")</f>
        <v/>
      </c>
      <c r="I12" s="34" t="str">
        <f>IF(Scores!$H9=8,"X","")</f>
        <v/>
      </c>
      <c r="J12" s="36" t="str">
        <f>IF(Scores!$H9=9,"X","")</f>
        <v/>
      </c>
      <c r="K12" s="13" t="s">
        <v>134</v>
      </c>
    </row>
    <row r="13" spans="1:11" ht="15" customHeight="1" x14ac:dyDescent="0.2">
      <c r="A13" s="1" t="s">
        <v>135</v>
      </c>
      <c r="B13" s="33" t="str">
        <f>IF(Scores!$H10=1,"X","")</f>
        <v/>
      </c>
      <c r="C13" s="34" t="str">
        <f>IF(Scores!$H10=2,"X","")</f>
        <v/>
      </c>
      <c r="D13" s="34" t="str">
        <f>IF(Scores!$H10=3,"X","")</f>
        <v/>
      </c>
      <c r="E13" s="35" t="str">
        <f>IF(Scores!$H10=4,"X","")</f>
        <v>X</v>
      </c>
      <c r="F13" s="35" t="str">
        <f>IF(Scores!$H10=5,"X","")</f>
        <v/>
      </c>
      <c r="G13" s="35" t="str">
        <f>IF(Scores!$H10=6,"X","")</f>
        <v/>
      </c>
      <c r="H13" s="34" t="str">
        <f>IF(Scores!$H10=7,"X","")</f>
        <v/>
      </c>
      <c r="I13" s="34" t="str">
        <f>IF(Scores!$H10=8,"X","")</f>
        <v/>
      </c>
      <c r="J13" s="36" t="str">
        <f>IF(Scores!$H10=9,"X","")</f>
        <v/>
      </c>
      <c r="K13" s="13" t="s">
        <v>135</v>
      </c>
    </row>
    <row r="14" spans="1:11" ht="15" customHeight="1" x14ac:dyDescent="0.2">
      <c r="A14" s="1" t="s">
        <v>136</v>
      </c>
      <c r="B14" s="33" t="str">
        <f>IF(Scores!$H11=1,"X","")</f>
        <v/>
      </c>
      <c r="C14" s="34" t="str">
        <f>IF(Scores!$H11=2,"X","")</f>
        <v/>
      </c>
      <c r="D14" s="34" t="str">
        <f>IF(Scores!$H11=3,"X","")</f>
        <v>X</v>
      </c>
      <c r="E14" s="35" t="str">
        <f>IF(Scores!$H11=4,"X","")</f>
        <v/>
      </c>
      <c r="F14" s="35" t="str">
        <f>IF(Scores!$H11=5,"X","")</f>
        <v/>
      </c>
      <c r="G14" s="35" t="str">
        <f>IF(Scores!$H11=6,"X","")</f>
        <v/>
      </c>
      <c r="H14" s="34" t="str">
        <f>IF(Scores!$H11=7,"X","")</f>
        <v/>
      </c>
      <c r="I14" s="34" t="str">
        <f>IF(Scores!$H11=8,"X","")</f>
        <v/>
      </c>
      <c r="J14" s="36" t="str">
        <f>IF(Scores!$H11=9,"X","")</f>
        <v/>
      </c>
      <c r="K14" s="13" t="s">
        <v>136</v>
      </c>
    </row>
    <row r="15" spans="1:11" ht="15" customHeight="1" x14ac:dyDescent="0.2">
      <c r="A15" s="1" t="s">
        <v>137</v>
      </c>
      <c r="B15" s="33" t="str">
        <f>IF(Scores!$H12=1,"X","")</f>
        <v/>
      </c>
      <c r="C15" s="34" t="str">
        <f>IF(Scores!$H12=2,"X","")</f>
        <v/>
      </c>
      <c r="D15" s="34" t="str">
        <f>IF(Scores!$H12=3,"X","")</f>
        <v/>
      </c>
      <c r="E15" s="35" t="str">
        <f>IF(Scores!$H12=4,"X","")</f>
        <v/>
      </c>
      <c r="F15" s="35" t="str">
        <f>IF(Scores!$H12=5,"X","")</f>
        <v/>
      </c>
      <c r="G15" s="35" t="str">
        <f>IF(Scores!$H12=6,"X","")</f>
        <v/>
      </c>
      <c r="H15" s="34" t="str">
        <f>IF(Scores!$H12=7,"X","")</f>
        <v>X</v>
      </c>
      <c r="I15" s="34" t="str">
        <f>IF(Scores!$H12=8,"X","")</f>
        <v/>
      </c>
      <c r="J15" s="36" t="str">
        <f>IF(Scores!$H12=9,"X","")</f>
        <v/>
      </c>
      <c r="K15" s="13" t="s">
        <v>137</v>
      </c>
    </row>
    <row r="16" spans="1:11" ht="15" customHeight="1" x14ac:dyDescent="0.2">
      <c r="A16" s="1" t="s">
        <v>138</v>
      </c>
      <c r="B16" s="33" t="str">
        <f>IF(Scores!$H13=1,"X","")</f>
        <v/>
      </c>
      <c r="C16" s="34" t="str">
        <f>IF(Scores!$H13=2,"X","")</f>
        <v/>
      </c>
      <c r="D16" s="34" t="str">
        <f>IF(Scores!$H13=3,"X","")</f>
        <v/>
      </c>
      <c r="E16" s="35" t="str">
        <f>IF(Scores!$H13=4,"X","")</f>
        <v>X</v>
      </c>
      <c r="F16" s="35" t="str">
        <f>IF(Scores!$H13=5,"X","")</f>
        <v/>
      </c>
      <c r="G16" s="35" t="str">
        <f>IF(Scores!$H13=6,"X","")</f>
        <v/>
      </c>
      <c r="H16" s="34" t="str">
        <f>IF(Scores!$H13=7,"X","")</f>
        <v/>
      </c>
      <c r="I16" s="34" t="str">
        <f>IF(Scores!$H13=8,"X","")</f>
        <v/>
      </c>
      <c r="J16" s="36" t="str">
        <f>IF(Scores!$H13=9,"X","")</f>
        <v/>
      </c>
      <c r="K16" s="13" t="s">
        <v>138</v>
      </c>
    </row>
    <row r="17" spans="1:11" ht="26.25" customHeight="1" x14ac:dyDescent="0.2">
      <c r="A17" s="2" t="s">
        <v>140</v>
      </c>
      <c r="B17" s="33" t="str">
        <f>IF(Scores!$H14=1,"X","")</f>
        <v>X</v>
      </c>
      <c r="C17" s="34" t="str">
        <f>IF(Scores!$H14=2,"X","")</f>
        <v/>
      </c>
      <c r="D17" s="34" t="str">
        <f>IF(Scores!$H14=3,"X","")</f>
        <v/>
      </c>
      <c r="E17" s="35" t="str">
        <f>IF(Scores!$H14=4,"X","")</f>
        <v/>
      </c>
      <c r="F17" s="35" t="str">
        <f>IF(Scores!$H14=5,"X","")</f>
        <v/>
      </c>
      <c r="G17" s="35" t="str">
        <f>IF(Scores!$H14=6,"X","")</f>
        <v/>
      </c>
      <c r="H17" s="34" t="str">
        <f>IF(Scores!$H14=7,"X","")</f>
        <v/>
      </c>
      <c r="I17" s="34" t="str">
        <f>IF(Scores!$H14=8,"X","")</f>
        <v/>
      </c>
      <c r="J17" s="36" t="str">
        <f>IF(Scores!$H14=9,"X","")</f>
        <v/>
      </c>
      <c r="K17" s="3" t="s">
        <v>140</v>
      </c>
    </row>
    <row r="18" spans="1:11" ht="15" customHeight="1" x14ac:dyDescent="0.2">
      <c r="A18" s="1" t="s">
        <v>141</v>
      </c>
      <c r="B18" s="33" t="str">
        <f>IF(Scores!$H15=1,"X","")</f>
        <v/>
      </c>
      <c r="C18" s="34" t="str">
        <f>IF(Scores!$H15=2,"X","")</f>
        <v/>
      </c>
      <c r="D18" s="34" t="str">
        <f>IF(Scores!$H15=3,"X","")</f>
        <v/>
      </c>
      <c r="E18" s="35" t="str">
        <f>IF(Scores!$H15=4,"X","")</f>
        <v>X</v>
      </c>
      <c r="F18" s="35" t="str">
        <f>IF(Scores!$H15=5,"X","")</f>
        <v/>
      </c>
      <c r="G18" s="35" t="str">
        <f>IF(Scores!$H15=6,"X","")</f>
        <v/>
      </c>
      <c r="H18" s="34" t="str">
        <f>IF(Scores!$H15=7,"X","")</f>
        <v/>
      </c>
      <c r="I18" s="34" t="str">
        <f>IF(Scores!$H15=8,"X","")</f>
        <v/>
      </c>
      <c r="J18" s="36" t="str">
        <f>IF(Scores!$H15=9,"X","")</f>
        <v/>
      </c>
      <c r="K18" s="13" t="s">
        <v>141</v>
      </c>
    </row>
    <row r="19" spans="1:11" ht="15" customHeight="1" x14ac:dyDescent="0.2">
      <c r="A19" s="1" t="s">
        <v>142</v>
      </c>
      <c r="B19" s="33" t="str">
        <f>IF(Scores!$H16=1,"X","")</f>
        <v/>
      </c>
      <c r="C19" s="34" t="str">
        <f>IF(Scores!$H16=2,"X","")</f>
        <v/>
      </c>
      <c r="D19" s="34" t="str">
        <f>IF(Scores!$H16=3,"X","")</f>
        <v/>
      </c>
      <c r="E19" s="35" t="str">
        <f>IF(Scores!$H16=4,"X","")</f>
        <v/>
      </c>
      <c r="F19" s="35" t="str">
        <f>IF(Scores!$H16=5,"X","")</f>
        <v>X</v>
      </c>
      <c r="G19" s="35" t="str">
        <f>IF(Scores!$H16=6,"X","")</f>
        <v/>
      </c>
      <c r="H19" s="34" t="str">
        <f>IF(Scores!$H16=7,"X","")</f>
        <v/>
      </c>
      <c r="I19" s="34" t="str">
        <f>IF(Scores!$H16=8,"X","")</f>
        <v/>
      </c>
      <c r="J19" s="36" t="str">
        <f>IF(Scores!$H16=9,"X","")</f>
        <v/>
      </c>
      <c r="K19" s="13" t="s">
        <v>142</v>
      </c>
    </row>
    <row r="20" spans="1:11" ht="15" customHeight="1" x14ac:dyDescent="0.2">
      <c r="A20" s="1" t="s">
        <v>143</v>
      </c>
      <c r="B20" s="33" t="str">
        <f>IF(Scores!$H17=1,"X","")</f>
        <v>X</v>
      </c>
      <c r="C20" s="34" t="str">
        <f>IF(Scores!$H17=2,"X","")</f>
        <v/>
      </c>
      <c r="D20" s="34" t="str">
        <f>IF(Scores!$H17=3,"X","")</f>
        <v/>
      </c>
      <c r="E20" s="35" t="str">
        <f>IF(Scores!$H17=4,"X","")</f>
        <v/>
      </c>
      <c r="F20" s="35" t="str">
        <f>IF(Scores!$H17=5,"X","")</f>
        <v/>
      </c>
      <c r="G20" s="35" t="str">
        <f>IF(Scores!$H17=6,"X","")</f>
        <v/>
      </c>
      <c r="H20" s="34" t="str">
        <f>IF(Scores!$H17=7,"X","")</f>
        <v/>
      </c>
      <c r="I20" s="34" t="str">
        <f>IF(Scores!$H17=8,"X","")</f>
        <v/>
      </c>
      <c r="J20" s="36" t="str">
        <f>IF(Scores!$H17=9,"X","")</f>
        <v/>
      </c>
      <c r="K20" s="13" t="s">
        <v>143</v>
      </c>
    </row>
    <row r="21" spans="1:11" ht="15" customHeight="1" x14ac:dyDescent="0.2">
      <c r="A21" s="1" t="s">
        <v>144</v>
      </c>
      <c r="B21" s="33" t="str">
        <f>IF(Scores!$H18=1,"X","")</f>
        <v/>
      </c>
      <c r="C21" s="34" t="str">
        <f>IF(Scores!$H18=2,"X","")</f>
        <v>X</v>
      </c>
      <c r="D21" s="34" t="str">
        <f>IF(Scores!$H18=3,"X","")</f>
        <v/>
      </c>
      <c r="E21" s="35" t="str">
        <f>IF(Scores!$H18=4,"X","")</f>
        <v/>
      </c>
      <c r="F21" s="35" t="str">
        <f>IF(Scores!$H18=5,"X","")</f>
        <v/>
      </c>
      <c r="G21" s="35" t="str">
        <f>IF(Scores!$H18=6,"X","")</f>
        <v/>
      </c>
      <c r="H21" s="34" t="str">
        <f>IF(Scores!$H18=7,"X","")</f>
        <v/>
      </c>
      <c r="I21" s="34" t="str">
        <f>IF(Scores!$H18=8,"X","")</f>
        <v/>
      </c>
      <c r="J21" s="36" t="str">
        <f>IF(Scores!$H18=9,"X","")</f>
        <v/>
      </c>
      <c r="K21" s="13" t="s">
        <v>144</v>
      </c>
    </row>
    <row r="22" spans="1:11" ht="15" customHeight="1" x14ac:dyDescent="0.2">
      <c r="A22" s="1" t="s">
        <v>145</v>
      </c>
      <c r="B22" s="33" t="str">
        <f>IF(Scores!$H19=1,"X","")</f>
        <v>X</v>
      </c>
      <c r="C22" s="34" t="str">
        <f>IF(Scores!$H19=2,"X","")</f>
        <v/>
      </c>
      <c r="D22" s="34" t="str">
        <f>IF(Scores!$H19=3,"X","")</f>
        <v/>
      </c>
      <c r="E22" s="35" t="str">
        <f>IF(Scores!$H19=4,"X","")</f>
        <v/>
      </c>
      <c r="F22" s="35" t="str">
        <f>IF(Scores!$H19=5,"X","")</f>
        <v/>
      </c>
      <c r="G22" s="35" t="str">
        <f>IF(Scores!$H19=6,"X","")</f>
        <v/>
      </c>
      <c r="H22" s="34" t="str">
        <f>IF(Scores!$H19=7,"X","")</f>
        <v/>
      </c>
      <c r="I22" s="34" t="str">
        <f>IF(Scores!$H19=8,"X","")</f>
        <v/>
      </c>
      <c r="J22" s="36" t="str">
        <f>IF(Scores!$H19=9,"X","")</f>
        <v/>
      </c>
      <c r="K22" s="13" t="s">
        <v>145</v>
      </c>
    </row>
    <row r="23" spans="1:11" ht="15" customHeight="1" x14ac:dyDescent="0.2">
      <c r="A23" s="1" t="s">
        <v>146</v>
      </c>
      <c r="B23" s="33" t="str">
        <f>IF(Scores!$H20=1,"X","")</f>
        <v>X</v>
      </c>
      <c r="C23" s="34" t="str">
        <f>IF(Scores!$H20=2,"X","")</f>
        <v/>
      </c>
      <c r="D23" s="34" t="str">
        <f>IF(Scores!$H20=3,"X","")</f>
        <v/>
      </c>
      <c r="E23" s="35" t="str">
        <f>IF(Scores!$H20=4,"X","")</f>
        <v/>
      </c>
      <c r="F23" s="35" t="str">
        <f>IF(Scores!$H20=5,"X","")</f>
        <v/>
      </c>
      <c r="G23" s="35" t="str">
        <f>IF(Scores!$H20=6,"X","")</f>
        <v/>
      </c>
      <c r="H23" s="34" t="str">
        <f>IF(Scores!$H20=7,"X","")</f>
        <v/>
      </c>
      <c r="I23" s="34" t="str">
        <f>IF(Scores!$H20=8,"X","")</f>
        <v/>
      </c>
      <c r="J23" s="36" t="str">
        <f>IF(Scores!$H20=9,"X","")</f>
        <v/>
      </c>
      <c r="K23" s="13" t="s">
        <v>146</v>
      </c>
    </row>
    <row r="24" spans="1:11" ht="26.25" customHeight="1" x14ac:dyDescent="0.2">
      <c r="A24" s="2" t="s">
        <v>147</v>
      </c>
      <c r="B24" s="33" t="str">
        <f>IF(Scores!$H21=1,"X","")</f>
        <v/>
      </c>
      <c r="C24" s="34" t="str">
        <f>IF(Scores!$H21=2,"X","")</f>
        <v/>
      </c>
      <c r="D24" s="34" t="str">
        <f>IF(Scores!$H21=3,"X","")</f>
        <v>X</v>
      </c>
      <c r="E24" s="35" t="str">
        <f>IF(Scores!$H21=4,"X","")</f>
        <v/>
      </c>
      <c r="F24" s="35" t="str">
        <f>IF(Scores!$H21=5,"X","")</f>
        <v/>
      </c>
      <c r="G24" s="35" t="str">
        <f>IF(Scores!$H21=6,"X","")</f>
        <v/>
      </c>
      <c r="H24" s="34" t="str">
        <f>IF(Scores!$H21=7,"X","")</f>
        <v/>
      </c>
      <c r="I24" s="34" t="str">
        <f>IF(Scores!$H21=8,"X","")</f>
        <v/>
      </c>
      <c r="J24" s="36" t="str">
        <f>IF(Scores!$H21=9,"X","")</f>
        <v/>
      </c>
      <c r="K24" s="3" t="s">
        <v>147</v>
      </c>
    </row>
    <row r="25" spans="1:11" ht="15" customHeight="1" x14ac:dyDescent="0.2">
      <c r="A25" s="1" t="s">
        <v>153</v>
      </c>
      <c r="B25" s="33" t="str">
        <f>IF(Scores!$H22=1,"X","")</f>
        <v>X</v>
      </c>
      <c r="C25" s="34" t="str">
        <f>IF(Scores!$H22=2,"X","")</f>
        <v/>
      </c>
      <c r="D25" s="34" t="str">
        <f>IF(Scores!$H22=3,"X","")</f>
        <v/>
      </c>
      <c r="E25" s="35" t="str">
        <f>IF(Scores!$H22=4,"X","")</f>
        <v/>
      </c>
      <c r="F25" s="35" t="str">
        <f>IF(Scores!$H22=5,"X","")</f>
        <v/>
      </c>
      <c r="G25" s="35" t="str">
        <f>IF(Scores!$H22=6,"X","")</f>
        <v/>
      </c>
      <c r="H25" s="34" t="str">
        <f>IF(Scores!$H22=7,"X","")</f>
        <v/>
      </c>
      <c r="I25" s="34" t="str">
        <f>IF(Scores!$H22=8,"X","")</f>
        <v/>
      </c>
      <c r="J25" s="36" t="str">
        <f>IF(Scores!$H22=9,"X","")</f>
        <v/>
      </c>
      <c r="K25" s="13" t="s">
        <v>153</v>
      </c>
    </row>
    <row r="26" spans="1:11" ht="15" customHeight="1" x14ac:dyDescent="0.2">
      <c r="A26" s="1" t="s">
        <v>148</v>
      </c>
      <c r="B26" s="33" t="str">
        <f>IF(Scores!$H23=1,"X","")</f>
        <v/>
      </c>
      <c r="C26" s="34" t="str">
        <f>IF(Scores!$H23=2,"X","")</f>
        <v/>
      </c>
      <c r="D26" s="34" t="str">
        <f>IF(Scores!$H23=3,"X","")</f>
        <v/>
      </c>
      <c r="E26" s="35" t="str">
        <f>IF(Scores!$H23=4,"X","")</f>
        <v>X</v>
      </c>
      <c r="F26" s="35" t="str">
        <f>IF(Scores!$H23=5,"X","")</f>
        <v/>
      </c>
      <c r="G26" s="35" t="str">
        <f>IF(Scores!$H23=6,"X","")</f>
        <v/>
      </c>
      <c r="H26" s="34" t="str">
        <f>IF(Scores!$H23=7,"X","")</f>
        <v/>
      </c>
      <c r="I26" s="34" t="str">
        <f>IF(Scores!$H23=8,"X","")</f>
        <v/>
      </c>
      <c r="J26" s="36" t="str">
        <f>IF(Scores!$H23=9,"X","")</f>
        <v/>
      </c>
      <c r="K26" s="13" t="s">
        <v>148</v>
      </c>
    </row>
    <row r="27" spans="1:11" ht="15" customHeight="1" x14ac:dyDescent="0.2">
      <c r="A27" s="1" t="s">
        <v>149</v>
      </c>
      <c r="B27" s="33" t="str">
        <f>IF(Scores!$H24=1,"X","")</f>
        <v/>
      </c>
      <c r="C27" s="34" t="str">
        <f>IF(Scores!$H24=2,"X","")</f>
        <v/>
      </c>
      <c r="D27" s="34" t="str">
        <f>IF(Scores!$H24=3,"X","")</f>
        <v>X</v>
      </c>
      <c r="E27" s="35" t="str">
        <f>IF(Scores!$H24=4,"X","")</f>
        <v/>
      </c>
      <c r="F27" s="35" t="str">
        <f>IF(Scores!$H24=5,"X","")</f>
        <v/>
      </c>
      <c r="G27" s="35" t="str">
        <f>IF(Scores!$H24=6,"X","")</f>
        <v/>
      </c>
      <c r="H27" s="34" t="str">
        <f>IF(Scores!$H24=7,"X","")</f>
        <v/>
      </c>
      <c r="I27" s="34" t="str">
        <f>IF(Scores!$H24=8,"X","")</f>
        <v/>
      </c>
      <c r="J27" s="36" t="str">
        <f>IF(Scores!$H24=9,"X","")</f>
        <v/>
      </c>
      <c r="K27" s="13" t="s">
        <v>149</v>
      </c>
    </row>
    <row r="28" spans="1:11" ht="15" customHeight="1" x14ac:dyDescent="0.2">
      <c r="A28" s="1" t="s">
        <v>150</v>
      </c>
      <c r="B28" s="33" t="str">
        <f>IF(Scores!$H25=1,"X","")</f>
        <v/>
      </c>
      <c r="C28" s="34" t="str">
        <f>IF(Scores!$H25=2,"X","")</f>
        <v/>
      </c>
      <c r="D28" s="34" t="str">
        <f>IF(Scores!$H25=3,"X","")</f>
        <v/>
      </c>
      <c r="E28" s="35" t="str">
        <f>IF(Scores!$H25=4,"X","")</f>
        <v/>
      </c>
      <c r="F28" s="35" t="str">
        <f>IF(Scores!$H25=5,"X","")</f>
        <v/>
      </c>
      <c r="G28" s="35" t="str">
        <f>IF(Scores!$H25=6,"X","")</f>
        <v/>
      </c>
      <c r="H28" s="34" t="str">
        <f>IF(Scores!$H25=7,"X","")</f>
        <v>X</v>
      </c>
      <c r="I28" s="34" t="str">
        <f>IF(Scores!$H25=8,"X","")</f>
        <v/>
      </c>
      <c r="J28" s="36" t="str">
        <f>IF(Scores!$H25=9,"X","")</f>
        <v/>
      </c>
      <c r="K28" s="13" t="s">
        <v>150</v>
      </c>
    </row>
    <row r="29" spans="1:11" ht="15" customHeight="1" x14ac:dyDescent="0.2">
      <c r="A29" s="1" t="s">
        <v>151</v>
      </c>
      <c r="B29" s="33" t="str">
        <f>IF(Scores!$H26=1,"X","")</f>
        <v/>
      </c>
      <c r="C29" s="34" t="str">
        <f>IF(Scores!$H26=2,"X","")</f>
        <v/>
      </c>
      <c r="D29" s="34" t="str">
        <f>IF(Scores!$H26=3,"X","")</f>
        <v/>
      </c>
      <c r="E29" s="35" t="str">
        <f>IF(Scores!$H26=4,"X","")</f>
        <v/>
      </c>
      <c r="F29" s="35" t="str">
        <f>IF(Scores!$H26=5,"X","")</f>
        <v/>
      </c>
      <c r="G29" s="35" t="str">
        <f>IF(Scores!$H26=6,"X","")</f>
        <v>X</v>
      </c>
      <c r="H29" s="34" t="str">
        <f>IF(Scores!$H26=7,"X","")</f>
        <v/>
      </c>
      <c r="I29" s="34" t="str">
        <f>IF(Scores!$H26=8,"X","")</f>
        <v/>
      </c>
      <c r="J29" s="36" t="str">
        <f>IF(Scores!$H26=9,"X","")</f>
        <v/>
      </c>
      <c r="K29" s="13" t="s">
        <v>151</v>
      </c>
    </row>
    <row r="30" spans="1:11" ht="15" customHeight="1" x14ac:dyDescent="0.2">
      <c r="A30" s="1" t="s">
        <v>152</v>
      </c>
      <c r="B30" s="33" t="str">
        <f>IF(Scores!$H27=1,"X","")</f>
        <v/>
      </c>
      <c r="C30" s="34" t="str">
        <f>IF(Scores!$H27=2,"X","")</f>
        <v/>
      </c>
      <c r="D30" s="34" t="str">
        <f>IF(Scores!$H27=3,"X","")</f>
        <v/>
      </c>
      <c r="E30" s="35" t="str">
        <f>IF(Scores!$H27=4,"X","")</f>
        <v/>
      </c>
      <c r="F30" s="35" t="str">
        <f>IF(Scores!$H27=5,"X","")</f>
        <v/>
      </c>
      <c r="G30" s="35" t="str">
        <f>IF(Scores!$H27=6,"X","")</f>
        <v>X</v>
      </c>
      <c r="H30" s="34" t="str">
        <f>IF(Scores!$H27=7,"X","")</f>
        <v/>
      </c>
      <c r="I30" s="34" t="str">
        <f>IF(Scores!$H27=8,"X","")</f>
        <v/>
      </c>
      <c r="J30" s="36" t="str">
        <f>IF(Scores!$H27=9,"X","")</f>
        <v/>
      </c>
      <c r="K30" s="13" t="s">
        <v>152</v>
      </c>
    </row>
    <row r="31" spans="1:11" ht="26.25" customHeight="1" x14ac:dyDescent="0.2">
      <c r="A31" s="2" t="s">
        <v>187</v>
      </c>
      <c r="B31" s="33" t="str">
        <f>IF(Scores!$H28=1,"X","")</f>
        <v/>
      </c>
      <c r="C31" s="34" t="str">
        <f>IF(Scores!$H28=2,"X","")</f>
        <v/>
      </c>
      <c r="D31" s="34" t="str">
        <f>IF(Scores!$H28=3,"X","")</f>
        <v/>
      </c>
      <c r="E31" s="35" t="str">
        <f>IF(Scores!$H28=4,"X","")</f>
        <v/>
      </c>
      <c r="F31" s="35" t="str">
        <f>IF(Scores!$H28=5,"X","")</f>
        <v>X</v>
      </c>
      <c r="G31" s="35" t="str">
        <f>IF(Scores!$H28=6,"X","")</f>
        <v/>
      </c>
      <c r="H31" s="34" t="str">
        <f>IF(Scores!$H28=7,"X","")</f>
        <v/>
      </c>
      <c r="I31" s="34" t="str">
        <f>IF(Scores!$H28=8,"X","")</f>
        <v/>
      </c>
      <c r="J31" s="36" t="str">
        <f>IF(Scores!$H28=9,"X","")</f>
        <v/>
      </c>
      <c r="K31" s="3" t="s">
        <v>187</v>
      </c>
    </row>
    <row r="32" spans="1:11" ht="15" customHeight="1" x14ac:dyDescent="0.2">
      <c r="A32" s="1" t="s">
        <v>154</v>
      </c>
      <c r="B32" s="33" t="str">
        <f>IF(Scores!$H29=1,"X","")</f>
        <v/>
      </c>
      <c r="C32" s="34" t="str">
        <f>IF(Scores!$H29=2,"X","")</f>
        <v>X</v>
      </c>
      <c r="D32" s="34" t="str">
        <f>IF(Scores!$H29=3,"X","")</f>
        <v/>
      </c>
      <c r="E32" s="35" t="str">
        <f>IF(Scores!$H29=4,"X","")</f>
        <v/>
      </c>
      <c r="F32" s="35" t="str">
        <f>IF(Scores!$H29=5,"X","")</f>
        <v/>
      </c>
      <c r="G32" s="35" t="str">
        <f>IF(Scores!$H29=6,"X","")</f>
        <v/>
      </c>
      <c r="H32" s="34" t="str">
        <f>IF(Scores!$H29=7,"X","")</f>
        <v/>
      </c>
      <c r="I32" s="34" t="str">
        <f>IF(Scores!$H29=8,"X","")</f>
        <v/>
      </c>
      <c r="J32" s="36" t="str">
        <f>IF(Scores!$H29=9,"X","")</f>
        <v/>
      </c>
      <c r="K32" s="13" t="s">
        <v>154</v>
      </c>
    </row>
    <row r="33" spans="1:11" ht="15" customHeight="1" x14ac:dyDescent="0.2">
      <c r="A33" s="1" t="s">
        <v>155</v>
      </c>
      <c r="B33" s="33" t="str">
        <f>IF(Scores!$H30=1,"X","")</f>
        <v/>
      </c>
      <c r="C33" s="34" t="str">
        <f>IF(Scores!$H30=2,"X","")</f>
        <v/>
      </c>
      <c r="D33" s="34" t="str">
        <f>IF(Scores!$H30=3,"X","")</f>
        <v/>
      </c>
      <c r="E33" s="35" t="str">
        <f>IF(Scores!$H30=4,"X","")</f>
        <v/>
      </c>
      <c r="F33" s="35" t="str">
        <f>IF(Scores!$H30=5,"X","")</f>
        <v/>
      </c>
      <c r="G33" s="35" t="str">
        <f>IF(Scores!$H30=6,"X","")</f>
        <v/>
      </c>
      <c r="H33" s="34" t="str">
        <f>IF(Scores!$H30=7,"X","")</f>
        <v>X</v>
      </c>
      <c r="I33" s="34" t="str">
        <f>IF(Scores!$H30=8,"X","")</f>
        <v/>
      </c>
      <c r="J33" s="36" t="str">
        <f>IF(Scores!$H30=9,"X","")</f>
        <v/>
      </c>
      <c r="K33" s="13" t="s">
        <v>155</v>
      </c>
    </row>
    <row r="34" spans="1:11" ht="15" customHeight="1" x14ac:dyDescent="0.2">
      <c r="A34" s="1" t="s">
        <v>156</v>
      </c>
      <c r="B34" s="33" t="str">
        <f>IF(Scores!$H31=1,"X","")</f>
        <v>X</v>
      </c>
      <c r="C34" s="34" t="str">
        <f>IF(Scores!$H31=2,"X","")</f>
        <v/>
      </c>
      <c r="D34" s="34" t="str">
        <f>IF(Scores!$H31=3,"X","")</f>
        <v/>
      </c>
      <c r="E34" s="35" t="str">
        <f>IF(Scores!$H31=4,"X","")</f>
        <v/>
      </c>
      <c r="F34" s="35" t="str">
        <f>IF(Scores!$H31=5,"X","")</f>
        <v/>
      </c>
      <c r="G34" s="35" t="str">
        <f>IF(Scores!$H31=6,"X","")</f>
        <v/>
      </c>
      <c r="H34" s="34" t="str">
        <f>IF(Scores!$H31=7,"X","")</f>
        <v/>
      </c>
      <c r="I34" s="34" t="str">
        <f>IF(Scores!$H31=8,"X","")</f>
        <v/>
      </c>
      <c r="J34" s="36" t="str">
        <f>IF(Scores!$H31=9,"X","")</f>
        <v/>
      </c>
      <c r="K34" s="13" t="s">
        <v>156</v>
      </c>
    </row>
    <row r="35" spans="1:11" ht="15" customHeight="1" x14ac:dyDescent="0.2">
      <c r="A35" s="1" t="s">
        <v>157</v>
      </c>
      <c r="B35" s="33" t="str">
        <f>IF(Scores!$H32=1,"X","")</f>
        <v/>
      </c>
      <c r="C35" s="34" t="str">
        <f>IF(Scores!$H32=2,"X","")</f>
        <v/>
      </c>
      <c r="D35" s="34" t="str">
        <f>IF(Scores!$H32=3,"X","")</f>
        <v/>
      </c>
      <c r="E35" s="35" t="str">
        <f>IF(Scores!$H32=4,"X","")</f>
        <v/>
      </c>
      <c r="F35" s="35" t="str">
        <f>IF(Scores!$H32=5,"X","")</f>
        <v/>
      </c>
      <c r="G35" s="35" t="str">
        <f>IF(Scores!$H32=6,"X","")</f>
        <v/>
      </c>
      <c r="H35" s="34" t="str">
        <f>IF(Scores!$H32=7,"X","")</f>
        <v/>
      </c>
      <c r="I35" s="34" t="str">
        <f>IF(Scores!$H32=8,"X","")</f>
        <v>X</v>
      </c>
      <c r="J35" s="36" t="str">
        <f>IF(Scores!$H32=9,"X","")</f>
        <v/>
      </c>
      <c r="K35" s="13" t="s">
        <v>157</v>
      </c>
    </row>
    <row r="36" spans="1:11" ht="15" customHeight="1" x14ac:dyDescent="0.2">
      <c r="A36" s="1" t="s">
        <v>158</v>
      </c>
      <c r="B36" s="33" t="str">
        <f>IF(Scores!$H33=1,"X","")</f>
        <v/>
      </c>
      <c r="C36" s="34" t="str">
        <f>IF(Scores!$H33=2,"X","")</f>
        <v/>
      </c>
      <c r="D36" s="34" t="str">
        <f>IF(Scores!$H33=3,"X","")</f>
        <v/>
      </c>
      <c r="E36" s="35" t="str">
        <f>IF(Scores!$H33=4,"X","")</f>
        <v/>
      </c>
      <c r="F36" s="35" t="str">
        <f>IF(Scores!$H33=5,"X","")</f>
        <v/>
      </c>
      <c r="G36" s="35" t="str">
        <f>IF(Scores!$H33=6,"X","")</f>
        <v/>
      </c>
      <c r="H36" s="34" t="str">
        <f>IF(Scores!$H33=7,"X","")</f>
        <v/>
      </c>
      <c r="I36" s="34" t="str">
        <f>IF(Scores!$H33=8,"X","")</f>
        <v/>
      </c>
      <c r="J36" s="36" t="str">
        <f>IF(Scores!$H33=9,"X","")</f>
        <v>X</v>
      </c>
      <c r="K36" s="13" t="s">
        <v>158</v>
      </c>
    </row>
    <row r="37" spans="1:11" ht="15" customHeight="1" x14ac:dyDescent="0.2">
      <c r="A37" s="1" t="s">
        <v>159</v>
      </c>
      <c r="B37" s="33" t="str">
        <f>IF(Scores!$H34=1,"X","")</f>
        <v/>
      </c>
      <c r="C37" s="34" t="str">
        <f>IF(Scores!$H34=2,"X","")</f>
        <v/>
      </c>
      <c r="D37" s="34" t="str">
        <f>IF(Scores!$H34=3,"X","")</f>
        <v>X</v>
      </c>
      <c r="E37" s="35" t="str">
        <f>IF(Scores!$H34=4,"X","")</f>
        <v/>
      </c>
      <c r="F37" s="35" t="str">
        <f>IF(Scores!$H34=5,"X","")</f>
        <v/>
      </c>
      <c r="G37" s="35" t="str">
        <f>IF(Scores!$H34=6,"X","")</f>
        <v/>
      </c>
      <c r="H37" s="34" t="str">
        <f>IF(Scores!$H34=7,"X","")</f>
        <v/>
      </c>
      <c r="I37" s="34" t="str">
        <f>IF(Scores!$H34=8,"X","")</f>
        <v/>
      </c>
      <c r="J37" s="36" t="str">
        <f>IF(Scores!$H34=9,"X","")</f>
        <v/>
      </c>
      <c r="K37" s="13" t="s">
        <v>159</v>
      </c>
    </row>
    <row r="38" spans="1:11" ht="26.25" customHeight="1" x14ac:dyDescent="0.2">
      <c r="A38" s="2" t="s">
        <v>186</v>
      </c>
      <c r="B38" s="33" t="str">
        <f>IF(Scores!$H35=1,"X","")</f>
        <v/>
      </c>
      <c r="C38" s="34" t="str">
        <f>IF(Scores!$H35=2,"X","")</f>
        <v/>
      </c>
      <c r="D38" s="34" t="str">
        <f>IF(Scores!$H35=3,"X","")</f>
        <v>X</v>
      </c>
      <c r="E38" s="35" t="str">
        <f>IF(Scores!$H35=4,"X","")</f>
        <v/>
      </c>
      <c r="F38" s="35" t="str">
        <f>IF(Scores!$H35=5,"X","")</f>
        <v/>
      </c>
      <c r="G38" s="35" t="str">
        <f>IF(Scores!$H35=6,"X","")</f>
        <v/>
      </c>
      <c r="H38" s="34" t="str">
        <f>IF(Scores!$H35=7,"X","")</f>
        <v/>
      </c>
      <c r="I38" s="34" t="str">
        <f>IF(Scores!$H35=8,"X","")</f>
        <v/>
      </c>
      <c r="J38" s="36" t="str">
        <f>IF(Scores!$H35=9,"X","")</f>
        <v/>
      </c>
      <c r="K38" s="3" t="s">
        <v>186</v>
      </c>
    </row>
    <row r="39" spans="1:11" ht="15" customHeight="1" x14ac:dyDescent="0.2">
      <c r="A39" s="1" t="s">
        <v>160</v>
      </c>
      <c r="B39" s="33" t="str">
        <f>IF(Scores!$H36=1,"X","")</f>
        <v>X</v>
      </c>
      <c r="C39" s="34" t="str">
        <f>IF(Scores!$H36=2,"X","")</f>
        <v/>
      </c>
      <c r="D39" s="34" t="str">
        <f>IF(Scores!$H36=3,"X","")</f>
        <v/>
      </c>
      <c r="E39" s="35" t="str">
        <f>IF(Scores!$H36=4,"X","")</f>
        <v/>
      </c>
      <c r="F39" s="35" t="str">
        <f>IF(Scores!$H36=5,"X","")</f>
        <v/>
      </c>
      <c r="G39" s="35" t="str">
        <f>IF(Scores!$H36=6,"X","")</f>
        <v/>
      </c>
      <c r="H39" s="34" t="str">
        <f>IF(Scores!$H36=7,"X","")</f>
        <v/>
      </c>
      <c r="I39" s="34" t="str">
        <f>IF(Scores!$H36=8,"X","")</f>
        <v/>
      </c>
      <c r="J39" s="36" t="str">
        <f>IF(Scores!$H36=9,"X","")</f>
        <v/>
      </c>
      <c r="K39" s="13" t="s">
        <v>160</v>
      </c>
    </row>
    <row r="40" spans="1:11" ht="15" customHeight="1" x14ac:dyDescent="0.2">
      <c r="A40" s="1" t="s">
        <v>161</v>
      </c>
      <c r="B40" s="33" t="str">
        <f>IF(Scores!$H37=1,"X","")</f>
        <v/>
      </c>
      <c r="C40" s="34" t="str">
        <f>IF(Scores!$H37=2,"X","")</f>
        <v/>
      </c>
      <c r="D40" s="34" t="str">
        <f>IF(Scores!$H37=3,"X","")</f>
        <v/>
      </c>
      <c r="E40" s="35" t="str">
        <f>IF(Scores!$H37=4,"X","")</f>
        <v/>
      </c>
      <c r="F40" s="35" t="str">
        <f>IF(Scores!$H37=5,"X","")</f>
        <v/>
      </c>
      <c r="G40" s="35" t="str">
        <f>IF(Scores!$H37=6,"X","")</f>
        <v>X</v>
      </c>
      <c r="H40" s="34" t="str">
        <f>IF(Scores!$H37=7,"X","")</f>
        <v/>
      </c>
      <c r="I40" s="34" t="str">
        <f>IF(Scores!$H37=8,"X","")</f>
        <v/>
      </c>
      <c r="J40" s="36" t="str">
        <f>IF(Scores!$H37=9,"X","")</f>
        <v/>
      </c>
      <c r="K40" s="13" t="s">
        <v>161</v>
      </c>
    </row>
    <row r="41" spans="1:11" ht="15" customHeight="1" x14ac:dyDescent="0.2">
      <c r="A41" s="1" t="s">
        <v>162</v>
      </c>
      <c r="B41" s="33" t="str">
        <f>IF(Scores!$H38=1,"X","")</f>
        <v/>
      </c>
      <c r="C41" s="34" t="str">
        <f>IF(Scores!$H38=2,"X","")</f>
        <v>X</v>
      </c>
      <c r="D41" s="34" t="str">
        <f>IF(Scores!$H38=3,"X","")</f>
        <v/>
      </c>
      <c r="E41" s="35" t="str">
        <f>IF(Scores!$H38=4,"X","")</f>
        <v/>
      </c>
      <c r="F41" s="35" t="str">
        <f>IF(Scores!$H38=5,"X","")</f>
        <v/>
      </c>
      <c r="G41" s="35" t="str">
        <f>IF(Scores!$H38=6,"X","")</f>
        <v/>
      </c>
      <c r="H41" s="34" t="str">
        <f>IF(Scores!$H38=7,"X","")</f>
        <v/>
      </c>
      <c r="I41" s="34" t="str">
        <f>IF(Scores!$H38=8,"X","")</f>
        <v/>
      </c>
      <c r="J41" s="36" t="str">
        <f>IF(Scores!$H38=9,"X","")</f>
        <v/>
      </c>
      <c r="K41" s="13" t="s">
        <v>162</v>
      </c>
    </row>
    <row r="42" spans="1:11" ht="15" customHeight="1" x14ac:dyDescent="0.2">
      <c r="A42" s="1" t="s">
        <v>163</v>
      </c>
      <c r="B42" s="33" t="str">
        <f>IF(Scores!$H39=1,"X","")</f>
        <v/>
      </c>
      <c r="C42" s="34" t="str">
        <f>IF(Scores!$H39=2,"X","")</f>
        <v/>
      </c>
      <c r="D42" s="34" t="str">
        <f>IF(Scores!$H39=3,"X","")</f>
        <v>X</v>
      </c>
      <c r="E42" s="35" t="str">
        <f>IF(Scores!$H39=4,"X","")</f>
        <v/>
      </c>
      <c r="F42" s="35" t="str">
        <f>IF(Scores!$H39=5,"X","")</f>
        <v/>
      </c>
      <c r="G42" s="35" t="str">
        <f>IF(Scores!$H39=6,"X","")</f>
        <v/>
      </c>
      <c r="H42" s="34" t="str">
        <f>IF(Scores!$H39=7,"X","")</f>
        <v/>
      </c>
      <c r="I42" s="34" t="str">
        <f>IF(Scores!$H39=8,"X","")</f>
        <v/>
      </c>
      <c r="J42" s="36" t="str">
        <f>IF(Scores!$H39=9,"X","")</f>
        <v/>
      </c>
      <c r="K42" s="13" t="s">
        <v>163</v>
      </c>
    </row>
    <row r="43" spans="1:11" ht="15" customHeight="1" x14ac:dyDescent="0.2">
      <c r="A43" s="1" t="s">
        <v>164</v>
      </c>
      <c r="B43" s="33" t="str">
        <f>IF(Scores!$H40=1,"X","")</f>
        <v/>
      </c>
      <c r="C43" s="34" t="str">
        <f>IF(Scores!$H40=2,"X","")</f>
        <v/>
      </c>
      <c r="D43" s="34" t="str">
        <f>IF(Scores!$H40=3,"X","")</f>
        <v/>
      </c>
      <c r="E43" s="35" t="str">
        <f>IF(Scores!$H40=4,"X","")</f>
        <v>X</v>
      </c>
      <c r="F43" s="35" t="str">
        <f>IF(Scores!$H40=5,"X","")</f>
        <v/>
      </c>
      <c r="G43" s="35" t="str">
        <f>IF(Scores!$H40=6,"X","")</f>
        <v/>
      </c>
      <c r="H43" s="34" t="str">
        <f>IF(Scores!$H40=7,"X","")</f>
        <v/>
      </c>
      <c r="I43" s="34" t="str">
        <f>IF(Scores!$H40=8,"X","")</f>
        <v/>
      </c>
      <c r="J43" s="36" t="str">
        <f>IF(Scores!$H40=9,"X","")</f>
        <v/>
      </c>
      <c r="K43" s="13" t="s">
        <v>164</v>
      </c>
    </row>
    <row r="44" spans="1:11" ht="15" customHeight="1" x14ac:dyDescent="0.2">
      <c r="A44" s="1" t="s">
        <v>165</v>
      </c>
      <c r="B44" s="33" t="str">
        <f>IF(Scores!$H41=1,"X","")</f>
        <v/>
      </c>
      <c r="C44" s="34" t="str">
        <f>IF(Scores!$H41=2,"X","")</f>
        <v/>
      </c>
      <c r="D44" s="34" t="str">
        <f>IF(Scores!$H41=3,"X","")</f>
        <v/>
      </c>
      <c r="E44" s="35" t="str">
        <f>IF(Scores!$H41=4,"X","")</f>
        <v/>
      </c>
      <c r="F44" s="35" t="str">
        <f>IF(Scores!$H41=5,"X","")</f>
        <v/>
      </c>
      <c r="G44" s="35" t="str">
        <f>IF(Scores!$H41=6,"X","")</f>
        <v/>
      </c>
      <c r="H44" s="34" t="str">
        <f>IF(Scores!$H41=7,"X","")</f>
        <v/>
      </c>
      <c r="I44" s="34" t="str">
        <f>IF(Scores!$H41=8,"X","")</f>
        <v>X</v>
      </c>
      <c r="J44" s="36" t="str">
        <f>IF(Scores!$H41=9,"X","")</f>
        <v/>
      </c>
      <c r="K44" s="13" t="s">
        <v>165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showGridLines="0" workbookViewId="0"/>
  </sheetViews>
  <sheetFormatPr baseColWidth="10" defaultColWidth="10.875" defaultRowHeight="12.75" x14ac:dyDescent="0.2"/>
  <cols>
    <col min="1" max="1" width="10.875" style="1"/>
    <col min="2" max="2" width="12.875" style="1" customWidth="1"/>
    <col min="3" max="4" width="10.875" style="49"/>
    <col min="5" max="16384" width="10.875" style="1"/>
  </cols>
  <sheetData>
    <row r="1" spans="2:8" ht="18.75" x14ac:dyDescent="0.3">
      <c r="B1" s="8" t="s">
        <v>190</v>
      </c>
    </row>
    <row r="3" spans="2:8" x14ac:dyDescent="0.2">
      <c r="B3" s="1" t="s">
        <v>168</v>
      </c>
    </row>
    <row r="4" spans="2:8" x14ac:dyDescent="0.2">
      <c r="B4" s="1" t="s">
        <v>173</v>
      </c>
    </row>
    <row r="6" spans="2:8" x14ac:dyDescent="0.2">
      <c r="C6" s="42" t="s">
        <v>169</v>
      </c>
      <c r="D6" s="42" t="s">
        <v>180</v>
      </c>
    </row>
    <row r="7" spans="2:8" x14ac:dyDescent="0.2">
      <c r="B7" s="20" t="s">
        <v>139</v>
      </c>
      <c r="C7" s="43">
        <v>66.8</v>
      </c>
      <c r="D7" s="44">
        <v>15.94</v>
      </c>
      <c r="H7" s="7"/>
    </row>
    <row r="8" spans="2:8" x14ac:dyDescent="0.2">
      <c r="B8" s="1" t="s">
        <v>133</v>
      </c>
      <c r="C8" s="45">
        <v>12.13</v>
      </c>
      <c r="D8" s="46">
        <v>3.78</v>
      </c>
    </row>
    <row r="9" spans="2:8" x14ac:dyDescent="0.2">
      <c r="B9" s="1" t="s">
        <v>134</v>
      </c>
      <c r="C9" s="47">
        <v>11.54</v>
      </c>
      <c r="D9" s="48">
        <v>4.1399999999999997</v>
      </c>
    </row>
    <row r="10" spans="2:8" x14ac:dyDescent="0.2">
      <c r="B10" s="1" t="s">
        <v>135</v>
      </c>
      <c r="C10" s="47">
        <v>9.36</v>
      </c>
      <c r="D10" s="48">
        <v>3.88</v>
      </c>
    </row>
    <row r="11" spans="2:8" x14ac:dyDescent="0.2">
      <c r="B11" s="1" t="s">
        <v>136</v>
      </c>
      <c r="C11" s="47">
        <v>11.73</v>
      </c>
      <c r="D11" s="48">
        <v>3.66</v>
      </c>
    </row>
    <row r="12" spans="2:8" x14ac:dyDescent="0.2">
      <c r="B12" s="1" t="s">
        <v>137</v>
      </c>
      <c r="C12" s="47">
        <v>11.9</v>
      </c>
      <c r="D12" s="48">
        <v>3.43</v>
      </c>
    </row>
    <row r="13" spans="2:8" x14ac:dyDescent="0.2">
      <c r="B13" s="1" t="s">
        <v>138</v>
      </c>
      <c r="C13" s="47">
        <v>10.14</v>
      </c>
      <c r="D13" s="48">
        <v>3.64</v>
      </c>
    </row>
    <row r="14" spans="2:8" ht="26.25" customHeight="1" x14ac:dyDescent="0.2">
      <c r="B14" s="2" t="s">
        <v>140</v>
      </c>
      <c r="C14" s="42">
        <v>82.19</v>
      </c>
      <c r="D14" s="42">
        <v>14.32</v>
      </c>
    </row>
    <row r="15" spans="2:8" x14ac:dyDescent="0.2">
      <c r="B15" s="1" t="s">
        <v>141</v>
      </c>
      <c r="C15" s="49">
        <v>14.5</v>
      </c>
      <c r="D15" s="49">
        <v>3.6</v>
      </c>
    </row>
    <row r="16" spans="2:8" x14ac:dyDescent="0.2">
      <c r="B16" s="1" t="s">
        <v>142</v>
      </c>
      <c r="C16" s="49">
        <v>12.4</v>
      </c>
      <c r="D16" s="49">
        <v>4.05</v>
      </c>
    </row>
    <row r="17" spans="2:4" x14ac:dyDescent="0.2">
      <c r="B17" s="1" t="s">
        <v>143</v>
      </c>
      <c r="C17" s="49">
        <v>14.46</v>
      </c>
      <c r="D17" s="49">
        <v>3.47</v>
      </c>
    </row>
    <row r="18" spans="2:4" x14ac:dyDescent="0.2">
      <c r="B18" s="1" t="s">
        <v>144</v>
      </c>
      <c r="C18" s="49">
        <v>12.75</v>
      </c>
      <c r="D18" s="49">
        <v>3.16</v>
      </c>
    </row>
    <row r="19" spans="2:4" x14ac:dyDescent="0.2">
      <c r="B19" s="1" t="s">
        <v>145</v>
      </c>
      <c r="C19" s="49">
        <v>12.68</v>
      </c>
      <c r="D19" s="49">
        <v>3.35</v>
      </c>
    </row>
    <row r="20" spans="2:4" x14ac:dyDescent="0.2">
      <c r="B20" s="1" t="s">
        <v>146</v>
      </c>
      <c r="C20" s="49">
        <v>15.41</v>
      </c>
      <c r="D20" s="49">
        <v>3.22</v>
      </c>
    </row>
    <row r="21" spans="2:4" ht="26.25" customHeight="1" x14ac:dyDescent="0.2">
      <c r="B21" s="2" t="s">
        <v>147</v>
      </c>
      <c r="C21" s="42">
        <v>82.34</v>
      </c>
      <c r="D21" s="42">
        <v>12.43</v>
      </c>
    </row>
    <row r="22" spans="2:4" x14ac:dyDescent="0.2">
      <c r="B22" s="1" t="s">
        <v>153</v>
      </c>
      <c r="C22" s="49">
        <v>14.74</v>
      </c>
      <c r="D22" s="49">
        <v>3.39</v>
      </c>
    </row>
    <row r="23" spans="2:4" x14ac:dyDescent="0.2">
      <c r="B23" s="1" t="s">
        <v>148</v>
      </c>
      <c r="C23" s="49">
        <v>14.64</v>
      </c>
      <c r="D23" s="49">
        <v>3.63</v>
      </c>
    </row>
    <row r="24" spans="2:4" x14ac:dyDescent="0.2">
      <c r="B24" s="1" t="s">
        <v>149</v>
      </c>
      <c r="C24" s="49">
        <v>15.2</v>
      </c>
      <c r="D24" s="49">
        <v>3.03</v>
      </c>
    </row>
    <row r="25" spans="2:4" x14ac:dyDescent="0.2">
      <c r="B25" s="1" t="s">
        <v>150</v>
      </c>
      <c r="C25" s="49">
        <v>12.25</v>
      </c>
      <c r="D25" s="49">
        <v>3.25</v>
      </c>
    </row>
    <row r="26" spans="2:4" x14ac:dyDescent="0.2">
      <c r="B26" s="1" t="s">
        <v>151</v>
      </c>
      <c r="C26" s="49">
        <v>14.44</v>
      </c>
      <c r="D26" s="49">
        <v>3.6</v>
      </c>
    </row>
    <row r="27" spans="2:4" x14ac:dyDescent="0.2">
      <c r="B27" s="1" t="s">
        <v>152</v>
      </c>
      <c r="C27" s="49">
        <v>11.06</v>
      </c>
      <c r="D27" s="49">
        <v>3.67</v>
      </c>
    </row>
    <row r="28" spans="2:4" ht="26.25" customHeight="1" x14ac:dyDescent="0.2">
      <c r="B28" s="2" t="s">
        <v>187</v>
      </c>
      <c r="C28" s="42">
        <v>89.21</v>
      </c>
      <c r="D28" s="42">
        <v>12.2</v>
      </c>
    </row>
    <row r="29" spans="2:4" x14ac:dyDescent="0.2">
      <c r="B29" s="1" t="s">
        <v>154</v>
      </c>
      <c r="C29" s="49">
        <v>13.45</v>
      </c>
      <c r="D29" s="49">
        <v>3.56</v>
      </c>
    </row>
    <row r="30" spans="2:4" x14ac:dyDescent="0.2">
      <c r="B30" s="1" t="s">
        <v>155</v>
      </c>
      <c r="C30" s="49">
        <v>16.57</v>
      </c>
      <c r="D30" s="49">
        <v>2.9</v>
      </c>
    </row>
    <row r="31" spans="2:4" x14ac:dyDescent="0.2">
      <c r="B31" s="1" t="s">
        <v>156</v>
      </c>
      <c r="C31" s="49">
        <v>16.739999999999998</v>
      </c>
      <c r="D31" s="49">
        <v>2.57</v>
      </c>
    </row>
    <row r="32" spans="2:4" x14ac:dyDescent="0.2">
      <c r="B32" s="1" t="s">
        <v>157</v>
      </c>
      <c r="C32" s="49">
        <v>15.03</v>
      </c>
      <c r="D32" s="49">
        <v>3.55</v>
      </c>
    </row>
    <row r="33" spans="2:4" x14ac:dyDescent="0.2">
      <c r="B33" s="1" t="s">
        <v>158</v>
      </c>
      <c r="C33" s="49">
        <v>12.4</v>
      </c>
      <c r="D33" s="49">
        <v>3.37</v>
      </c>
    </row>
    <row r="34" spans="2:4" x14ac:dyDescent="0.2">
      <c r="B34" s="1" t="s">
        <v>159</v>
      </c>
      <c r="C34" s="49">
        <v>15.02</v>
      </c>
      <c r="D34" s="49">
        <v>3.11</v>
      </c>
    </row>
    <row r="35" spans="2:4" ht="26.25" customHeight="1" x14ac:dyDescent="0.2">
      <c r="B35" s="2" t="s">
        <v>186</v>
      </c>
      <c r="C35" s="42">
        <v>89.24</v>
      </c>
      <c r="D35" s="42">
        <v>14.17</v>
      </c>
    </row>
    <row r="36" spans="2:4" x14ac:dyDescent="0.2">
      <c r="B36" s="1" t="s">
        <v>160</v>
      </c>
      <c r="C36" s="49">
        <v>16.3</v>
      </c>
      <c r="D36" s="49">
        <v>2.4</v>
      </c>
    </row>
    <row r="37" spans="2:4" x14ac:dyDescent="0.2">
      <c r="B37" s="1" t="s">
        <v>161</v>
      </c>
      <c r="C37" s="49">
        <v>13.14</v>
      </c>
      <c r="D37" s="49">
        <v>4.32</v>
      </c>
    </row>
    <row r="38" spans="2:4" x14ac:dyDescent="0.2">
      <c r="B38" s="1" t="s">
        <v>162</v>
      </c>
      <c r="C38" s="49">
        <v>16.29</v>
      </c>
      <c r="D38" s="49">
        <v>2.58</v>
      </c>
    </row>
    <row r="39" spans="2:4" x14ac:dyDescent="0.2">
      <c r="B39" s="1" t="s">
        <v>163</v>
      </c>
      <c r="C39" s="49">
        <v>15.92</v>
      </c>
      <c r="D39" s="49">
        <v>3.15</v>
      </c>
    </row>
    <row r="40" spans="2:4" x14ac:dyDescent="0.2">
      <c r="B40" s="1" t="s">
        <v>164</v>
      </c>
      <c r="C40" s="49">
        <v>13.98</v>
      </c>
      <c r="D40" s="49">
        <v>3.17</v>
      </c>
    </row>
    <row r="41" spans="2:4" x14ac:dyDescent="0.2">
      <c r="B41" s="1" t="s">
        <v>165</v>
      </c>
      <c r="C41" s="49">
        <v>13.6</v>
      </c>
      <c r="D41" s="49">
        <v>4.1100000000000003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IPIP-NEO 120</vt:lpstr>
      <vt:lpstr>Scores</vt:lpstr>
      <vt:lpstr>Stanines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IPIP-NEO 120 - Paper and Pen Assistent</dc:title>
  <dc:subject/>
  <dc:creator>Christoph Hahn</dc:creator>
  <cp:keywords/>
  <dc:description/>
  <cp:lastModifiedBy>hahnchri</cp:lastModifiedBy>
  <dcterms:created xsi:type="dcterms:W3CDTF">2016-09-07T16:02:37Z</dcterms:created>
  <dcterms:modified xsi:type="dcterms:W3CDTF">2017-07-27T13:47:32Z</dcterms:modified>
  <cp:category/>
</cp:coreProperties>
</file>