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/Desktop/voltagerecorder-main/"/>
    </mc:Choice>
  </mc:AlternateContent>
  <xr:revisionPtr revIDLastSave="0" documentId="13_ncr:1_{A9F7E5F1-11A3-4A4F-9327-529A943F325D}" xr6:coauthVersionLast="47" xr6:coauthVersionMax="47" xr10:uidLastSave="{00000000-0000-0000-0000-000000000000}"/>
  <bookViews>
    <workbookView xWindow="19020" yWindow="22100" windowWidth="14400" windowHeight="17500" xr2:uid="{7BF9E7E0-B672-44D9-A992-FF9B92BA5B1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" l="1"/>
  <c r="B12" i="1"/>
  <c r="B19" i="1" s="1"/>
  <c r="B29" i="1"/>
  <c r="C34" i="1"/>
  <c r="A36" i="1"/>
  <c r="B35" i="1"/>
  <c r="B18" i="1" l="1"/>
  <c r="C18" i="1" s="1"/>
  <c r="C19" i="1"/>
  <c r="D19" i="1"/>
  <c r="B20" i="1"/>
  <c r="B13" i="1" l="1"/>
  <c r="C11" i="1" s="1"/>
  <c r="D18" i="1"/>
  <c r="D20" i="1"/>
  <c r="C20" i="1"/>
  <c r="C9" i="1" l="1"/>
  <c r="C8" i="1"/>
</calcChain>
</file>

<file path=xl/sharedStrings.xml><?xml version="1.0" encoding="utf-8"?>
<sst xmlns="http://schemas.openxmlformats.org/spreadsheetml/2006/main" count="21" uniqueCount="20">
  <si>
    <t>C / pF</t>
  </si>
  <si>
    <t>R1 / kOhm</t>
  </si>
  <si>
    <t>R2 / kOhm</t>
  </si>
  <si>
    <t>R3 / kOhm</t>
  </si>
  <si>
    <t>R4 / kOhm</t>
  </si>
  <si>
    <t>ADC Range</t>
  </si>
  <si>
    <t>VIN Range</t>
  </si>
  <si>
    <t>VIN Range eff</t>
  </si>
  <si>
    <t>fg / kHz</t>
  </si>
  <si>
    <t>Voltage Recorder</t>
  </si>
  <si>
    <t>Range Calculation</t>
  </si>
  <si>
    <t>R / Ohm</t>
  </si>
  <si>
    <t>C / nF</t>
  </si>
  <si>
    <t>P / mW</t>
  </si>
  <si>
    <t>U / V</t>
  </si>
  <si>
    <t>Rges / kOhm</t>
  </si>
  <si>
    <t>P</t>
  </si>
  <si>
    <t>R / kOhm</t>
  </si>
  <si>
    <t>I / A</t>
  </si>
  <si>
    <t>P /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</si>
</sst>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546100</xdr:colOff>
      <xdr:row>16</xdr:row>
      <xdr:rowOff>57150</xdr:rowOff>
    </xdr:from>
    <xdr:to>
      <xdr:col>11</xdr:col>
      <xdr:colOff>590826</xdr:colOff>
      <xdr:row>37</xdr:row>
      <xdr:rowOff>101801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1E0B139-72AF-4F91-9772-86C980078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7800" y="2882900"/>
          <a:ext cx="5378726" cy="39118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54981-A60E-4B3E-BF37-6BF450D1D68D}">
  <dimension ref="A3:D36"/>
  <sheetViews>
    <sheetView tabSelected="1" topLeftCell="A8" workbookViewId="0">
      <selection activeCell="B25" sqref="B25"/>
    </sheetView>
  </sheetViews>
  <sheetFormatPr baseColWidth="10" defaultRowHeight="15" x14ac:dyDescent="0.2"/>
  <cols>
    <col min="2" max="2" width="12.5" customWidth="1"/>
    <col min="3" max="3" width="14.83203125" customWidth="1"/>
  </cols>
  <sheetData>
    <row r="3" spans="1:3" ht="19" x14ac:dyDescent="0.25">
      <c r="A3" s="2" t="s">
        <v>9</v>
      </c>
    </row>
    <row r="4" spans="1:3" ht="16" x14ac:dyDescent="0.2">
      <c r="A4" s="3" t="s">
        <v>10</v>
      </c>
    </row>
    <row r="7" spans="1:3" x14ac:dyDescent="0.2">
      <c r="B7" t="s">
        <v>17</v>
      </c>
      <c r="C7" t="s">
        <v>16</v>
      </c>
    </row>
    <row r="8" spans="1:3" x14ac:dyDescent="0.2">
      <c r="A8" t="s">
        <v>1</v>
      </c>
      <c r="B8">
        <v>330</v>
      </c>
      <c r="C8" s="8">
        <f>B8*$B$13</f>
        <v>0.33</v>
      </c>
    </row>
    <row r="9" spans="1:3" x14ac:dyDescent="0.2">
      <c r="A9" t="s">
        <v>2</v>
      </c>
      <c r="B9">
        <v>330</v>
      </c>
      <c r="C9" s="8">
        <f>B9*$B$13</f>
        <v>0.33</v>
      </c>
    </row>
    <row r="10" spans="1:3" x14ac:dyDescent="0.2">
      <c r="A10" t="s">
        <v>3</v>
      </c>
      <c r="B10">
        <v>330</v>
      </c>
      <c r="C10" s="8">
        <v>0.495</v>
      </c>
    </row>
    <row r="11" spans="1:3" x14ac:dyDescent="0.2">
      <c r="A11" t="s">
        <v>4</v>
      </c>
      <c r="B11" s="7">
        <v>10</v>
      </c>
      <c r="C11" s="8">
        <f t="shared" ref="C11" si="0">B11*$B$13</f>
        <v>0.01</v>
      </c>
    </row>
    <row r="12" spans="1:3" x14ac:dyDescent="0.2">
      <c r="A12" t="s">
        <v>15</v>
      </c>
      <c r="B12">
        <f>SUM(B8:B11)</f>
        <v>1000</v>
      </c>
    </row>
    <row r="13" spans="1:3" x14ac:dyDescent="0.2">
      <c r="A13" t="s">
        <v>18</v>
      </c>
      <c r="B13" s="8">
        <f>B18/(B12*1000)</f>
        <v>1E-3</v>
      </c>
    </row>
    <row r="14" spans="1:3" x14ac:dyDescent="0.2">
      <c r="A14" t="s">
        <v>0</v>
      </c>
      <c r="B14">
        <v>150</v>
      </c>
    </row>
    <row r="17" spans="1:4" x14ac:dyDescent="0.2">
      <c r="A17" t="s">
        <v>5</v>
      </c>
      <c r="B17" t="s">
        <v>6</v>
      </c>
      <c r="C17" t="s">
        <v>7</v>
      </c>
      <c r="D17" t="s">
        <v>19</v>
      </c>
    </row>
    <row r="18" spans="1:4" x14ac:dyDescent="0.2">
      <c r="A18">
        <v>10</v>
      </c>
      <c r="B18" s="1">
        <f>(A18/$B$11)*$B$12</f>
        <v>1000</v>
      </c>
      <c r="C18" s="1">
        <f>B18/SQRT(2)</f>
        <v>707.10678118654744</v>
      </c>
      <c r="D18">
        <f>B18^2/($B$12*1000)</f>
        <v>1</v>
      </c>
    </row>
    <row r="19" spans="1:4" x14ac:dyDescent="0.2">
      <c r="A19">
        <v>5</v>
      </c>
      <c r="B19" s="1">
        <f t="shared" ref="B19:B20" si="1">(A19/$B$11)*$B$12</f>
        <v>500</v>
      </c>
      <c r="C19" s="1">
        <f t="shared" ref="C19:C20" si="2">B19/SQRT(2)</f>
        <v>353.55339059327372</v>
      </c>
      <c r="D19">
        <f t="shared" ref="D19:D20" si="3">B19^2/($B$12*1000)</f>
        <v>0.25</v>
      </c>
    </row>
    <row r="20" spans="1:4" x14ac:dyDescent="0.2">
      <c r="A20">
        <v>2.5</v>
      </c>
      <c r="B20" s="1">
        <f t="shared" si="1"/>
        <v>250</v>
      </c>
      <c r="C20" s="1">
        <f t="shared" si="2"/>
        <v>176.77669529663686</v>
      </c>
      <c r="D20">
        <f t="shared" si="3"/>
        <v>6.25E-2</v>
      </c>
    </row>
    <row r="25" spans="1:4" x14ac:dyDescent="0.2">
      <c r="A25" t="s">
        <v>8</v>
      </c>
      <c r="B25" s="1">
        <f>1/(2*PI()*(B11*(B8+B9+B10)/(B11+B10+B9+B8))*1000*B14*0.000000000001)*0.001</f>
        <v>107.1750458531282</v>
      </c>
    </row>
    <row r="28" spans="1:4" x14ac:dyDescent="0.2">
      <c r="A28" t="s">
        <v>14</v>
      </c>
      <c r="B28">
        <v>960</v>
      </c>
    </row>
    <row r="29" spans="1:4" x14ac:dyDescent="0.2">
      <c r="A29" t="s">
        <v>13</v>
      </c>
      <c r="B29" s="1">
        <f xml:space="preserve"> B28^2/SUM(B8:B11)</f>
        <v>921.6</v>
      </c>
    </row>
    <row r="33" spans="1:3" x14ac:dyDescent="0.2">
      <c r="A33" s="4" t="s">
        <v>8</v>
      </c>
      <c r="B33" s="4" t="s">
        <v>11</v>
      </c>
      <c r="C33" s="4" t="s">
        <v>12</v>
      </c>
    </row>
    <row r="34" spans="1:3" x14ac:dyDescent="0.2">
      <c r="A34">
        <v>100</v>
      </c>
      <c r="B34">
        <v>75</v>
      </c>
      <c r="C34" s="6">
        <f>1/(2*PI()*B34*A34*1000)*1000000000</f>
        <v>21.220659078919379</v>
      </c>
    </row>
    <row r="35" spans="1:3" x14ac:dyDescent="0.2">
      <c r="A35">
        <v>100</v>
      </c>
      <c r="B35" s="5">
        <f>1/(2*PI()*A35*1000*C35*0.000000001)</f>
        <v>106.10329539459687</v>
      </c>
      <c r="C35">
        <v>15</v>
      </c>
    </row>
    <row r="36" spans="1:3" x14ac:dyDescent="0.2">
      <c r="A36" s="5">
        <f>1/(2*PI()*B36*C36*0.000000001)</f>
        <v>106103.29539459689</v>
      </c>
      <c r="B36">
        <v>100</v>
      </c>
      <c r="C36">
        <v>15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>Wittmann Technology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Friedrich, Christoph</dc:creator>
  <cp:lastModifiedBy>nkikol</cp:lastModifiedBy>
  <dcterms:created xsi:type="dcterms:W3CDTF">2022-11-12T10:43:12Z</dcterms:created>
  <dcterms:modified xsi:type="dcterms:W3CDTF">2022-11-17T06:36:35Z</dcterms:modified>
</cp:coreProperties>
</file>