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Downloads\"/>
    </mc:Choice>
  </mc:AlternateContent>
  <xr:revisionPtr revIDLastSave="0" documentId="13_ncr:1_{0C1EB518-D72C-461D-AA58-3F97B0DC20DC}" xr6:coauthVersionLast="47" xr6:coauthVersionMax="47" xr10:uidLastSave="{00000000-0000-0000-0000-000000000000}"/>
  <bookViews>
    <workbookView xWindow="-120" yWindow="-120" windowWidth="20730" windowHeight="11160" xr2:uid="{B99921D3-FC9A-4E20-A02C-A2EF52250948}"/>
  </bookViews>
  <sheets>
    <sheet name="Contingent Interest StProd" sheetId="1" r:id="rId1"/>
    <sheet name="Accelerated Barrier StProd " sheetId="3" r:id="rId2"/>
    <sheet name="More Rolling Time Perio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B13" i="2"/>
  <c r="B14" i="2" s="1"/>
  <c r="C4" i="2"/>
  <c r="H4" i="2"/>
</calcChain>
</file>

<file path=xl/sharedStrings.xml><?xml version="1.0" encoding="utf-8"?>
<sst xmlns="http://schemas.openxmlformats.org/spreadsheetml/2006/main" count="152" uniqueCount="74">
  <si>
    <t>Callable</t>
  </si>
  <si>
    <t>CouponBarrier</t>
  </si>
  <si>
    <t>American/European</t>
  </si>
  <si>
    <t>Memory</t>
  </si>
  <si>
    <t>PrincipalBarrier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</si>
  <si>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</si>
  <si>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</si>
  <si>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</si>
  <si>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</si>
  <si>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</si>
  <si>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</si>
  <si>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</si>
  <si>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</si>
  <si>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</si>
  <si>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Index10</t>
  </si>
  <si>
    <t>Issuer</t>
  </si>
  <si>
    <t>IssuerCredit</t>
  </si>
  <si>
    <t>CouponLow</t>
  </si>
  <si>
    <t>CouponHigh</t>
  </si>
  <si>
    <t>CUSIP</t>
  </si>
  <si>
    <t>identifier</t>
  </si>
  <si>
    <t>JPMorgan</t>
  </si>
  <si>
    <t>European</t>
  </si>
  <si>
    <t>A</t>
  </si>
  <si>
    <t>TermInMonths</t>
  </si>
  <si>
    <t>CallProtectionMonths</t>
  </si>
  <si>
    <t>text</t>
  </si>
  <si>
    <t>low estimate</t>
  </si>
  <si>
    <t>high estimate</t>
  </si>
  <si>
    <t>yes or no</t>
  </si>
  <si>
    <t>Input Needed</t>
  </si>
  <si>
    <t>StartDate</t>
  </si>
  <si>
    <t>EndDate</t>
  </si>
  <si>
    <t>StProd(w/crnt-terms)</t>
  </si>
  <si>
    <t>EqAmongIndexesTR</t>
  </si>
  <si>
    <t>BondTR</t>
  </si>
  <si>
    <t>NumberMissedCoupons</t>
  </si>
  <si>
    <t>ReturnIndex</t>
  </si>
  <si>
    <t>ReturnIndex2</t>
  </si>
  <si>
    <t>ReturnIndex3</t>
  </si>
  <si>
    <t>ReturnIndex…ETC</t>
  </si>
  <si>
    <t>called matured Date</t>
  </si>
  <si>
    <t>Output Needed</t>
  </si>
  <si>
    <t>date</t>
  </si>
  <si>
    <t>#</t>
  </si>
  <si>
    <t>NumberCouponPaid</t>
  </si>
  <si>
    <t>LifeInMonths</t>
  </si>
  <si>
    <t>MemoryCouponsPaid</t>
  </si>
  <si>
    <t>x.xx%</t>
  </si>
  <si>
    <t>Month In Time-period</t>
  </si>
  <si>
    <t>Pcnt In Stocks</t>
  </si>
  <si>
    <t>Pcnt In Cash</t>
  </si>
  <si>
    <t>Month</t>
  </si>
  <si>
    <t>%</t>
  </si>
  <si>
    <t>TestTotal</t>
  </si>
  <si>
    <t>You'll need monthly returns back to 1920's - for Stocks, bonds and cash</t>
  </si>
  <si>
    <t>Name</t>
  </si>
  <si>
    <t>Pcnt In Munis</t>
  </si>
  <si>
    <t>Pcnt In Bonds</t>
  </si>
  <si>
    <t>Return of RTP</t>
  </si>
  <si>
    <t>0.75E/0.25D/0C</t>
  </si>
  <si>
    <t>Need Geometric Average of all RTPs</t>
  </si>
  <si>
    <t>Need Arithmetic Average of all RTPs</t>
  </si>
  <si>
    <t>Need Standard Deviation of all RTPs</t>
  </si>
  <si>
    <t>Worst RTP</t>
  </si>
  <si>
    <t>Best RTP</t>
  </si>
  <si>
    <t>% of RTPs that are &gt;0</t>
  </si>
  <si>
    <t>% of RTPs that are &lt;0</t>
  </si>
  <si>
    <t>% of RTPs that are =0</t>
  </si>
  <si>
    <t>X</t>
  </si>
  <si>
    <r>
      <t>% of RTPs that are &gt;</t>
    </r>
    <r>
      <rPr>
        <b/>
        <sz val="11"/>
        <color rgb="FFFFFF00"/>
        <rFont val="Calibri"/>
        <family val="2"/>
        <scheme val="minor"/>
      </rPr>
      <t>X</t>
    </r>
  </si>
  <si>
    <t xml:space="preserve">Norm.Inv formula in excel??? </t>
  </si>
  <si>
    <t>Needed later.  For now - can be done manually in Excel</t>
  </si>
  <si>
    <t>Leverage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</si>
</sst>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Bookman Old Style"/>
      <family val="1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ont="1" applyFill="1" applyBorder="1"/>
    <xf numFmtId="0" fontId="0" fillId="3" borderId="0" xfId="0" applyFill="1"/>
    <xf numFmtId="164" fontId="0" fillId="3" borderId="0" xfId="1" applyNumberFormat="1" applyFont="1" applyFill="1"/>
    <xf numFmtId="0" fontId="0" fillId="2" borderId="2" xfId="0" applyFont="1" applyFill="1" applyBorder="1"/>
    <xf numFmtId="17" fontId="0" fillId="0" borderId="0" xfId="0" applyNumberFormat="1"/>
    <xf numFmtId="9" fontId="0" fillId="3" borderId="0" xfId="1" applyFont="1" applyFill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Обычный" xfId="0" builtinId="0"/>
    <cellStyle name="Процентный" xfId="1" builtinId="5"/>
  </cellStyles>
  <dxfs count="82">
    <dxf>
      <numFmt numFmtId="165" formatCode="mmm\-yy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E78D6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%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%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%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60C4-D73D-48BE-9314-5936704BB6BF}" name="Table1" displayName="Table1" ref="B1:W2" totalsRowShown="0" headerRowDxfId="81">
  <autoFilter ref="B1:W2" xr:uid="{D8AB60C4-D73D-48BE-9314-5936704BB6BF}"/>
  <tableColumns count="22">
    <tableColumn id="1" xr3:uid="{3BB1D2B5-9D30-431A-8A1E-D1A44AAD6C19}" name="CUSIP"/>
    <tableColumn id="2" xr3:uid="{A9D048E1-FD6F-48F3-B526-7B829B2045ED}" name="American/European"/>
    <tableColumn id="3" xr3:uid="{AFF7D137-F5F1-4529-98EC-B948AB7A74BC}" name="Issuer"/>
    <tableColumn id="4" xr3:uid="{4EC2C744-A07C-4048-80EC-25C07D0B077C}" name="IssuerCredit"/>
    <tableColumn id="5" xr3:uid="{A8315C64-CD8A-412D-B970-F1CE864EEE52}" name="TermInMonths" dataDxfId="80"/>
    <tableColumn id="6" xr3:uid="{1021DBC7-CA36-49F0-A8DC-2D25A56C4262}" name="CallProtectionMonths" dataDxfId="79"/>
    <tableColumn id="7" xr3:uid="{60957B52-5C06-4A95-8C6A-A497D3EA41F4}" name="Callable" dataDxfId="78"/>
    <tableColumn id="8" xr3:uid="{59BAF6C7-4D99-4A40-88CC-CA358D5C23EC}" name="CouponLow" dataDxfId="77"/>
    <tableColumn id="9" xr3:uid="{A59A5E16-6CE0-4B75-9655-D688F7F89FA4}" name="CouponHigh" dataDxfId="76"/>
    <tableColumn id="10" xr3:uid="{70F13302-3E8B-466A-A7C9-F3345A19B88A}" name="CouponBarrier" dataDxfId="75"/>
    <tableColumn id="11" xr3:uid="{66EC05DE-5899-4360-87B0-8D66B5F32778}" name="Memory" dataDxfId="74"/>
    <tableColumn id="12" xr3:uid="{561BB963-F7D6-4235-AE00-30CE60C2E742}" name="PrincipalBarrier" dataDxfId="73"/>
    <tableColumn id="13" xr3:uid="{8F5F0C3C-86CC-4E9B-9ACE-609E2FE332AA}" name="Index1" dataDxfId="72"/>
    <tableColumn id="14" xr3:uid="{C88F4C01-3981-45A7-8269-40215941CF2B}" name="Index2" dataDxfId="71"/>
    <tableColumn id="15" xr3:uid="{44D2025D-F77C-4A76-97E9-266E1A6DE1FA}" name="Index3" dataDxfId="70"/>
    <tableColumn id="16" xr3:uid="{7A44CAB3-249F-480F-A6A6-336C43456AA0}" name="Index4" dataDxfId="69"/>
    <tableColumn id="17" xr3:uid="{ABC961D0-C34F-476E-9F76-1202FE83FFCC}" name="Index5" dataDxfId="68"/>
    <tableColumn id="18" xr3:uid="{B7FF29F9-E410-436C-84C0-F9A116479EE0}" name="Index6" dataDxfId="67"/>
    <tableColumn id="19" xr3:uid="{F59A7D68-89D5-45EB-8CFB-37646E32B4F5}" name="Index7" dataDxfId="66"/>
    <tableColumn id="20" xr3:uid="{3122616F-E6FF-4110-8C94-78B6BE175782}" name="Index8" dataDxfId="65"/>
    <tableColumn id="21" xr3:uid="{61DCC69B-22AC-4B9D-80D2-A32F119170B7}" name="Index9" dataDxfId="64"/>
    <tableColumn id="22" xr3:uid="{77138AA7-C9A6-4572-9686-3103B850F3B5}" name="Index10" dataDxfId="6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25AEE-4CF8-4DD2-AAA9-4AF374C6B40D}" name="Table2" displayName="Table2" ref="B6:S7" totalsRowShown="0" headerRowDxfId="62" dataDxfId="61">
  <autoFilter ref="B6:S7" xr:uid="{57A25AEE-4CF8-4DD2-AAA9-4AF374C6B40D}"/>
  <tableColumns count="18">
    <tableColumn id="1" xr3:uid="{44A18968-9727-45E4-9DEE-D088BB9D6A8A}" name="CUSIP" dataDxfId="60"/>
    <tableColumn id="2" xr3:uid="{ED8A0488-B9FF-4ED9-9C50-9AAB60AE8C54}" name="American/European" dataDxfId="59"/>
    <tableColumn id="3" xr3:uid="{0A70E71D-97A7-41DA-A030-659CCC7BD392}" name="Issuer" dataDxfId="58"/>
    <tableColumn id="4" xr3:uid="{51464259-A65D-475A-BE3F-2B4A0099C4D0}" name="IssuerCredit" dataDxfId="57"/>
    <tableColumn id="5" xr3:uid="{17551B2E-6D8F-4B90-AA1D-040725FE6DC7}" name="StartDate" dataDxfId="56"/>
    <tableColumn id="6" xr3:uid="{34208E98-4B76-44FD-B2DF-F6D61F49064C}" name="EndDate" dataDxfId="55"/>
    <tableColumn id="7" xr3:uid="{7B187ECD-50A4-4BD4-A8AB-6C3A3481390F}" name="StProd(w/crnt-terms)" dataDxfId="54"/>
    <tableColumn id="8" xr3:uid="{61B70381-4744-4783-A355-8A9D50BC742A}" name="EqAmongIndexesTR" dataDxfId="53"/>
    <tableColumn id="9" xr3:uid="{A36B0BC9-09CB-4C1B-AC28-92A28C9C1090}" name="BondTR" dataDxfId="52"/>
    <tableColumn id="10" xr3:uid="{ACF87ED7-F303-4BAE-876D-B162F7B6865C}" name="NumberMissedCoupons" dataDxfId="51"/>
    <tableColumn id="11" xr3:uid="{BCB86BCF-72DA-4757-9EAE-FCD27C5C7D3B}" name="NumberCouponPaid" dataDxfId="50"/>
    <tableColumn id="12" xr3:uid="{13F76F49-2061-4093-B1B1-0A60515BCF5E}" name="MemoryCouponsPaid" dataDxfId="49"/>
    <tableColumn id="13" xr3:uid="{2B0C59F2-178B-48F4-8A15-A039D99D50CF}" name="LifeInMonths" dataDxfId="48"/>
    <tableColumn id="14" xr3:uid="{0C2AA8A8-73D4-4F52-90B1-2855657E56C4}" name="ReturnIndex" dataDxfId="47"/>
    <tableColumn id="15" xr3:uid="{6E9F923A-04F7-4E38-BCD1-8D2B3D619BC0}" name="ReturnIndex2" dataDxfId="46"/>
    <tableColumn id="16" xr3:uid="{F2D7D846-19E9-4017-B499-65253CC80C90}" name="ReturnIndex3" dataDxfId="45"/>
    <tableColumn id="17" xr3:uid="{3F410206-04EF-4CDA-98F7-FB74EDDA2E73}" name="ReturnIndex…ETC" dataDxfId="44"/>
    <tableColumn id="18" xr3:uid="{BA56FD4B-B6BC-455C-8496-5BDA7CF6E2EC}" name="called matured Date" dataDxfId="4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2EE292-47A3-4BA6-824A-522E5B9AA093}" name="Table16" displayName="Table16" ref="B1:Q2" totalsRowShown="0" headerRowDxfId="42">
  <autoFilter ref="B1:Q2" xr:uid="{932EE292-47A3-4BA6-824A-522E5B9AA093}"/>
  <tableColumns count="16">
    <tableColumn id="1" xr3:uid="{D0798AE3-50CD-4F39-AEFA-12D8FEEA5535}" name="CUSIP"/>
    <tableColumn id="3" xr3:uid="{A075F56E-9DDA-44B8-A0DA-F73F9EF1ABFB}" name="Issuer"/>
    <tableColumn id="4" xr3:uid="{6E6EFA36-5531-491C-AF47-3754CE187C18}" name="IssuerCredit"/>
    <tableColumn id="5" xr3:uid="{984FB572-70F3-4F21-B560-6841229F8C4C}" name="TermInMonths" dataDxfId="41">
      <calculatedColumnFormula>5*12</calculatedColumnFormula>
    </tableColumn>
    <tableColumn id="23" xr3:uid="{DF813805-7481-43AD-977C-1206C1690FF0}" name="Leverage Factor" dataDxfId="40"/>
    <tableColumn id="12" xr3:uid="{3406E97E-CCFA-4B71-93A4-C78620569048}" name="PrincipalBarrier" dataDxfId="39"/>
    <tableColumn id="13" xr3:uid="{4D722C6F-A249-4EBE-865D-4AC626CE9D2D}" name="Index1" dataDxfId="38"/>
    <tableColumn id="14" xr3:uid="{80F5E2AC-42FD-46CD-9A25-7F023914C5AC}" name="Index2" dataDxfId="37"/>
    <tableColumn id="15" xr3:uid="{3FB06EDB-A3AD-4D08-B968-AD348A34F56D}" name="Index3" dataDxfId="36"/>
    <tableColumn id="16" xr3:uid="{11BC11AB-B83C-47A3-ABD6-F81E97657C6D}" name="Index4" dataDxfId="35"/>
    <tableColumn id="17" xr3:uid="{C9155772-178A-46E9-8ADC-2AC3C89C27A2}" name="Index5" dataDxfId="34"/>
    <tableColumn id="18" xr3:uid="{A1CF53A0-0E34-4957-A397-228D9E977726}" name="Index6" dataDxfId="33"/>
    <tableColumn id="19" xr3:uid="{42074EF4-E769-49BA-AB86-EB72AA8EA63F}" name="Index7" dataDxfId="32"/>
    <tableColumn id="20" xr3:uid="{67CC6CD0-04CE-4696-85FF-DF1F081FEB7D}" name="Index8" dataDxfId="31"/>
    <tableColumn id="21" xr3:uid="{F5FD2C87-37BA-4F93-8CE2-EDE928258DF1}" name="Index9" dataDxfId="30"/>
    <tableColumn id="22" xr3:uid="{D510CD38-D45B-4913-B908-E17842023318}" name="Index10" dataDxfId="2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3A42CA-F5D4-4A02-ACE8-A6AEEDE1093E}" name="Table27" displayName="Table27" ref="B6:S7" totalsRowShown="0" headerRowDxfId="28" dataDxfId="27">
  <autoFilter ref="B6:S7" xr:uid="{FB3A42CA-F5D4-4A02-ACE8-A6AEEDE1093E}"/>
  <tableColumns count="18">
    <tableColumn id="1" xr3:uid="{653AEDF0-8BB5-46A2-9FB5-823B9741E7B1}" name="CUSIP" dataDxfId="26"/>
    <tableColumn id="2" xr3:uid="{66619030-043E-4439-8837-DADB7E13EC79}" name="American/European" dataDxfId="25"/>
    <tableColumn id="3" xr3:uid="{6C23DFAC-CA4A-4DD6-8C26-16FC764E62B7}" name="Issuer" dataDxfId="24"/>
    <tableColumn id="4" xr3:uid="{C187C791-A72C-4CF0-8068-92B79569CF85}" name="IssuerCredit" dataDxfId="23"/>
    <tableColumn id="5" xr3:uid="{286DB297-0ABB-4059-929F-6FEDCF2D4DFF}" name="StartDate" dataDxfId="22"/>
    <tableColumn id="6" xr3:uid="{7617A217-AE17-490F-A901-AD3F6F0D241B}" name="EndDate" dataDxfId="21"/>
    <tableColumn id="7" xr3:uid="{4AA173B9-4276-4E59-9CAE-C217CA62A04B}" name="StProd(w/crnt-terms)" dataDxfId="20"/>
    <tableColumn id="8" xr3:uid="{2A5C0C00-8FCC-43E7-A750-2C14DB94E2C6}" name="EqAmongIndexesTR" dataDxfId="19"/>
    <tableColumn id="9" xr3:uid="{802AB58B-D2DA-434A-BAE4-99055B63E659}" name="BondTR" dataDxfId="18"/>
    <tableColumn id="10" xr3:uid="{8CE91C26-93F6-4E31-B128-A0FADFADE3AF}" name="NumberMissedCoupons" dataDxfId="17"/>
    <tableColumn id="11" xr3:uid="{20AB2003-C9BB-4F5A-979F-910C045FB520}" name="NumberCouponPaid" dataDxfId="16"/>
    <tableColumn id="12" xr3:uid="{688637E6-B57D-4FA8-BCDF-8DC3AC832D58}" name="MemoryCouponsPaid" dataDxfId="15"/>
    <tableColumn id="13" xr3:uid="{6AECE52A-0544-4BD2-B51E-06C34783DBC4}" name="LifeInMonths" dataDxfId="14"/>
    <tableColumn id="14" xr3:uid="{E39D793E-6014-4547-B975-DDB7DB9A483B}" name="ReturnIndex" dataDxfId="13"/>
    <tableColumn id="15" xr3:uid="{65CA8186-1037-4807-8B5B-9441FDDA3445}" name="ReturnIndex2" dataDxfId="12"/>
    <tableColumn id="16" xr3:uid="{5A98D65F-631D-48D6-A50B-159D1E4D82F4}" name="ReturnIndex3" dataDxfId="11"/>
    <tableColumn id="17" xr3:uid="{4A5BA6B6-D804-4F98-9C57-950CC579ABCF}" name="ReturnIndex…ETC" dataDxfId="10"/>
    <tableColumn id="18" xr3:uid="{D8476662-87EC-4A38-9306-99A6323B00C2}" name="called matured Date" dataDxfId="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D5B93D-3C0E-4070-B588-DDFC2BFD40D4}" name="Table3" displayName="Table3" ref="B3:H4" totalsRowShown="0" headerRowDxfId="8">
  <autoFilter ref="B3:H4" xr:uid="{39D5B93D-3C0E-4070-B588-DDFC2BFD40D4}"/>
  <tableColumns count="7">
    <tableColumn id="2" xr3:uid="{C0E98CFD-9C0C-4CD7-8DA6-6324D734DCCD}" name="Month In Time-period" dataDxfId="7"/>
    <tableColumn id="8" xr3:uid="{92EE7C75-BD34-4A64-999B-F8AD5DCCA48C}" name="Name" dataDxfId="6">
      <calculatedColumnFormula>IF(Table3[[#This Row],[Pcnt In Munis]]=0,_xlfn.CONCAT(Table3[[#This Row],[Pcnt In Stocks]],"E/",Table3[[#This Row],[Pcnt In Bonds]],"D/",Table3[[#This Row],[Pcnt In Cash]],"C"),  _xlfn.CONCAT(Table3[[#This Row],[Pcnt In Stocks]],"E/",Table3[[#This Row],[Pcnt In Bonds]],"D/",Table3[[#This Row],[Pcnt In Munis]],"M/",Table3[[#This Row],[Pcnt In Cash]],"C"))</calculatedColumnFormula>
    </tableColumn>
    <tableColumn id="3" xr3:uid="{F6A2EE0E-6F25-4E14-8A8C-59329EDD0C39}" name="Pcnt In Stocks" dataDxfId="5"/>
    <tableColumn id="4" xr3:uid="{0ED9A24A-36F7-43D2-9739-33F0662AEBDC}" name="Pcnt In Bonds" dataDxfId="4"/>
    <tableColumn id="5" xr3:uid="{2B1BBD4B-9ED0-4D2B-AA19-6CE12506B7F3}" name="Pcnt In Munis" dataDxfId="3"/>
    <tableColumn id="6" xr3:uid="{8FF8F84C-B2FF-450D-A4C8-292750951809}" name="Pcnt In Cash" dataDxfId="2"/>
    <tableColumn id="7" xr3:uid="{E637D6E9-51E9-455D-94C0-FAB45AA9CA42}" name="TestTotal" dataDxfId="1">
      <calculatedColumnFormula>IF(Table3[[#This Row],[Pcnt In Stocks]]+Table3[[#This Row],[Pcnt In Bonds]]+Table3[[#This Row],[Pcnt In Munis]]+Table3[[#This Row],[Pcnt In Cash]]=1,"Pass","ERROR")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F8515B-E639-433F-800D-FE6ECF2A2BAB}" name="Table4" displayName="Table4" ref="B6:D7" totalsRowShown="0">
  <autoFilter ref="B6:D7" xr:uid="{DBF8515B-E639-433F-800D-FE6ECF2A2BAB}"/>
  <tableColumns count="3">
    <tableColumn id="1" xr3:uid="{966E80B6-F348-414D-A4D1-8231C9E1E3F0}" name="Month" dataDxfId="0"/>
    <tableColumn id="2" xr3:uid="{D1F73B77-EDCD-4115-AA10-3B8DBFDB793E}" name="Name"/>
    <tableColumn id="3" xr3:uid="{8006B43F-58A6-4C84-841B-87CE9A2D425F}" name="Return of RTP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0A99-77E1-432A-8890-8EA20B390C20}">
  <dimension ref="A1:W7"/>
  <sheetViews>
    <sheetView tabSelected="1" workbookViewId="0">
      <selection activeCell="F12" sqref="F12"/>
    </sheetView>
  </sheetViews>
  <sheetFormatPr defaultRowHeight="15" x14ac:dyDescent="0.25"/>
  <cols>
    <col min="3" max="3" width="20.85546875" customWidth="1"/>
    <col min="5" max="5" width="13.85546875" customWidth="1"/>
    <col min="6" max="6" width="11.42578125" customWidth="1"/>
    <col min="7" max="7" width="14.7109375" customWidth="1"/>
    <col min="8" max="8" width="22.140625" customWidth="1"/>
    <col min="9" max="9" width="20.7109375" customWidth="1"/>
    <col min="10" max="10" width="14" customWidth="1"/>
    <col min="11" max="11" width="15.28515625" customWidth="1"/>
    <col min="12" max="12" width="8.5703125" customWidth="1"/>
    <col min="13" max="13" width="9.140625" customWidth="1"/>
    <col min="14" max="14" width="15" customWidth="1"/>
    <col min="15" max="15" width="14.140625" customWidth="1"/>
    <col min="16" max="17" width="15.140625" customWidth="1"/>
    <col min="18" max="18" width="18.85546875" customWidth="1"/>
    <col min="19" max="19" width="21" customWidth="1"/>
    <col min="23" max="23" width="10.140625" customWidth="1"/>
  </cols>
  <sheetData>
    <row r="1" spans="1:23" s="1" customFormat="1" ht="30" customHeight="1" x14ac:dyDescent="0.25">
      <c r="A1" s="11" t="s">
        <v>30</v>
      </c>
      <c r="B1" s="1" t="s">
        <v>19</v>
      </c>
      <c r="C1" s="1" t="s">
        <v>2</v>
      </c>
      <c r="D1" s="1" t="s">
        <v>15</v>
      </c>
      <c r="E1" s="1" t="s">
        <v>16</v>
      </c>
      <c r="F1" s="1" t="s">
        <v>24</v>
      </c>
      <c r="G1" s="1" t="s">
        <v>25</v>
      </c>
      <c r="H1" s="1" t="s">
        <v>0</v>
      </c>
      <c r="I1" s="1" t="s">
        <v>17</v>
      </c>
      <c r="J1" s="1" t="s">
        <v>18</v>
      </c>
      <c r="K1" s="1" t="s">
        <v>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</row>
    <row r="2" spans="1:23" x14ac:dyDescent="0.25">
      <c r="A2" s="12"/>
      <c r="B2" t="s">
        <v>20</v>
      </c>
      <c r="C2" t="s">
        <v>22</v>
      </c>
      <c r="D2" t="s">
        <v>21</v>
      </c>
      <c r="E2" t="s">
        <v>23</v>
      </c>
      <c r="F2" s="3">
        <v>18</v>
      </c>
      <c r="G2" s="3">
        <v>3</v>
      </c>
      <c r="H2" s="3" t="s">
        <v>26</v>
      </c>
      <c r="I2" s="3" t="s">
        <v>27</v>
      </c>
      <c r="J2" s="3" t="s">
        <v>28</v>
      </c>
      <c r="K2" s="4">
        <v>0.3</v>
      </c>
      <c r="L2" s="3" t="s">
        <v>29</v>
      </c>
      <c r="M2" s="4">
        <v>0.5</v>
      </c>
      <c r="N2" s="3"/>
      <c r="O2" s="3"/>
      <c r="P2" s="3"/>
      <c r="Q2" s="3"/>
      <c r="R2" s="3"/>
      <c r="S2" s="3"/>
      <c r="T2" s="3"/>
      <c r="U2" s="3"/>
      <c r="V2" s="3"/>
      <c r="W2" s="3"/>
    </row>
    <row r="6" spans="1:23" ht="45" customHeight="1" x14ac:dyDescent="0.25">
      <c r="A6" s="11" t="s">
        <v>42</v>
      </c>
      <c r="B6" s="1" t="s">
        <v>19</v>
      </c>
      <c r="C6" s="1" t="s">
        <v>2</v>
      </c>
      <c r="D6" s="1" t="s">
        <v>15</v>
      </c>
      <c r="E6" s="1" t="s">
        <v>16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45</v>
      </c>
      <c r="M6" s="1" t="s">
        <v>47</v>
      </c>
      <c r="N6" s="1" t="s">
        <v>46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1"/>
      <c r="U6" s="1"/>
      <c r="V6" s="1"/>
      <c r="W6" s="1"/>
    </row>
    <row r="7" spans="1:23" x14ac:dyDescent="0.25">
      <c r="A7" s="12"/>
      <c r="B7" s="2" t="s">
        <v>20</v>
      </c>
      <c r="C7" s="2" t="s">
        <v>22</v>
      </c>
      <c r="D7" s="2" t="s">
        <v>21</v>
      </c>
      <c r="E7" s="2" t="s">
        <v>23</v>
      </c>
      <c r="F7" s="5" t="s">
        <v>43</v>
      </c>
      <c r="G7" s="5" t="s">
        <v>43</v>
      </c>
      <c r="H7" s="5" t="s">
        <v>48</v>
      </c>
      <c r="I7" s="5" t="s">
        <v>48</v>
      </c>
      <c r="J7" s="5" t="s">
        <v>48</v>
      </c>
      <c r="K7" s="5" t="s">
        <v>44</v>
      </c>
      <c r="L7" s="5" t="s">
        <v>44</v>
      </c>
      <c r="M7" s="5" t="s">
        <v>44</v>
      </c>
      <c r="N7" s="5" t="s">
        <v>44</v>
      </c>
      <c r="O7" s="5" t="s">
        <v>48</v>
      </c>
      <c r="P7" s="5" t="s">
        <v>48</v>
      </c>
      <c r="Q7" s="5" t="s">
        <v>48</v>
      </c>
      <c r="R7" s="5" t="s">
        <v>48</v>
      </c>
      <c r="S7" s="5" t="s">
        <v>43</v>
      </c>
    </row>
  </sheetData>
  <mergeCells count="2">
    <mergeCell ref="A1:A2"/>
    <mergeCell ref="A6:A7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2E57-3C6A-4294-8707-476478C607EF}">
  <dimension ref="A1:W8"/>
  <sheetViews>
    <sheetView topLeftCell="I1" workbookViewId="0">
      <selection activeCell="F6" sqref="F6:S6"/>
    </sheetView>
  </sheetViews>
  <sheetFormatPr defaultRowHeight="15" x14ac:dyDescent="0.25"/>
  <cols>
    <col min="3" max="3" width="20.85546875" customWidth="1"/>
    <col min="5" max="5" width="13.85546875" customWidth="1"/>
    <col min="6" max="6" width="11.42578125" customWidth="1"/>
    <col min="7" max="7" width="14.7109375" customWidth="1"/>
    <col min="8" max="8" width="22.140625" customWidth="1"/>
    <col min="9" max="9" width="20.7109375" customWidth="1"/>
    <col min="10" max="10" width="14" customWidth="1"/>
    <col min="11" max="11" width="15.28515625" customWidth="1"/>
    <col min="12" max="12" width="8.5703125" customWidth="1"/>
    <col min="14" max="14" width="15" customWidth="1"/>
    <col min="15" max="15" width="14.140625" customWidth="1"/>
    <col min="16" max="17" width="15.140625" customWidth="1"/>
    <col min="18" max="18" width="18.85546875" customWidth="1"/>
    <col min="19" max="19" width="21" customWidth="1"/>
    <col min="23" max="23" width="10.140625" customWidth="1"/>
  </cols>
  <sheetData>
    <row r="1" spans="1:23" s="1" customFormat="1" ht="30" customHeight="1" x14ac:dyDescent="0.25">
      <c r="A1" s="11" t="s">
        <v>30</v>
      </c>
      <c r="B1" s="1" t="s">
        <v>19</v>
      </c>
      <c r="C1" s="1" t="s">
        <v>15</v>
      </c>
      <c r="D1" s="1" t="s">
        <v>16</v>
      </c>
      <c r="E1" s="1" t="s">
        <v>24</v>
      </c>
      <c r="F1" s="1" t="s">
        <v>73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3" x14ac:dyDescent="0.25">
      <c r="A2" s="12"/>
      <c r="B2" t="s">
        <v>20</v>
      </c>
      <c r="C2" t="s">
        <v>21</v>
      </c>
      <c r="D2" t="s">
        <v>23</v>
      </c>
      <c r="E2" s="3">
        <f>5*12</f>
        <v>60</v>
      </c>
      <c r="F2" s="3"/>
      <c r="G2" s="4">
        <v>0.4</v>
      </c>
      <c r="H2" s="3"/>
      <c r="I2" s="3"/>
      <c r="J2" s="3"/>
      <c r="K2" s="3"/>
      <c r="L2" s="3"/>
      <c r="M2" s="3"/>
      <c r="N2" s="3"/>
      <c r="O2" s="3"/>
      <c r="P2" s="3"/>
      <c r="Q2" s="3"/>
    </row>
    <row r="6" spans="1:23" ht="45" customHeight="1" x14ac:dyDescent="0.25">
      <c r="A6" s="11" t="s">
        <v>42</v>
      </c>
      <c r="B6" s="1" t="s">
        <v>19</v>
      </c>
      <c r="C6" s="1" t="s">
        <v>2</v>
      </c>
      <c r="D6" s="1" t="s">
        <v>15</v>
      </c>
      <c r="E6" s="1" t="s">
        <v>16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45</v>
      </c>
      <c r="M6" s="1" t="s">
        <v>47</v>
      </c>
      <c r="N6" s="1" t="s">
        <v>46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1"/>
      <c r="U6" s="1"/>
      <c r="V6" s="1"/>
      <c r="W6" s="1"/>
    </row>
    <row r="7" spans="1:23" x14ac:dyDescent="0.25">
      <c r="A7" s="12"/>
      <c r="B7" s="2" t="s">
        <v>20</v>
      </c>
      <c r="C7" s="2" t="s">
        <v>22</v>
      </c>
      <c r="D7" s="2" t="s">
        <v>21</v>
      </c>
      <c r="E7" s="2" t="s">
        <v>23</v>
      </c>
      <c r="F7" s="5" t="s">
        <v>43</v>
      </c>
      <c r="G7" s="5" t="s">
        <v>43</v>
      </c>
      <c r="H7" s="5" t="s">
        <v>48</v>
      </c>
      <c r="I7" s="5" t="s">
        <v>48</v>
      </c>
      <c r="J7" s="5" t="s">
        <v>48</v>
      </c>
      <c r="K7" s="5" t="s">
        <v>44</v>
      </c>
      <c r="L7" s="5" t="s">
        <v>44</v>
      </c>
      <c r="M7" s="5" t="s">
        <v>44</v>
      </c>
      <c r="N7" s="5" t="s">
        <v>44</v>
      </c>
      <c r="O7" s="5" t="s">
        <v>48</v>
      </c>
      <c r="P7" s="5" t="s">
        <v>48</v>
      </c>
      <c r="Q7" s="5" t="s">
        <v>48</v>
      </c>
      <c r="R7" s="5" t="s">
        <v>48</v>
      </c>
      <c r="S7" s="5" t="s">
        <v>43</v>
      </c>
    </row>
    <row r="8" spans="1:23" x14ac:dyDescent="0.25">
      <c r="F8" s="3"/>
      <c r="G8" s="3"/>
      <c r="K8" s="3"/>
      <c r="L8" s="3"/>
      <c r="N8" s="3"/>
    </row>
  </sheetData>
  <mergeCells count="2">
    <mergeCell ref="A1:A2"/>
    <mergeCell ref="A6:A7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2785-342D-4AD4-ABD6-F57DC6A506D4}">
  <dimension ref="A1:H21"/>
  <sheetViews>
    <sheetView topLeftCell="A4" workbookViewId="0">
      <selection activeCell="A22" sqref="A22"/>
    </sheetView>
  </sheetViews>
  <sheetFormatPr defaultRowHeight="15" x14ac:dyDescent="0.25"/>
  <cols>
    <col min="3" max="3" width="22.7109375" customWidth="1"/>
    <col min="4" max="4" width="15.140625" customWidth="1"/>
    <col min="5" max="5" width="14.28515625" customWidth="1"/>
    <col min="6" max="6" width="15" customWidth="1"/>
    <col min="7" max="7" width="13.7109375" customWidth="1"/>
  </cols>
  <sheetData>
    <row r="1" spans="1:8" x14ac:dyDescent="0.25">
      <c r="A1" s="11" t="s">
        <v>30</v>
      </c>
      <c r="B1" t="s">
        <v>55</v>
      </c>
    </row>
    <row r="2" spans="1:8" x14ac:dyDescent="0.25">
      <c r="A2" s="11"/>
    </row>
    <row r="3" spans="1:8" s="1" customFormat="1" ht="45.75" customHeight="1" x14ac:dyDescent="0.25">
      <c r="A3" s="11"/>
      <c r="B3" s="1" t="s">
        <v>49</v>
      </c>
      <c r="C3" s="1" t="s">
        <v>56</v>
      </c>
      <c r="D3" s="1" t="s">
        <v>50</v>
      </c>
      <c r="E3" s="1" t="s">
        <v>58</v>
      </c>
      <c r="F3" s="1" t="s">
        <v>57</v>
      </c>
      <c r="G3" s="1" t="s">
        <v>51</v>
      </c>
      <c r="H3" s="1" t="s">
        <v>54</v>
      </c>
    </row>
    <row r="4" spans="1:8" x14ac:dyDescent="0.25">
      <c r="A4" s="11"/>
      <c r="B4" s="3">
        <v>12</v>
      </c>
      <c r="C4" s="8" t="str">
        <f>IF(Table3[[#This Row],[Pcnt In Munis]]=0,_xlfn.CONCAT(Table3[[#This Row],[Pcnt In Stocks]],"E/",Table3[[#This Row],[Pcnt In Bonds]],"D/",Table3[[#This Row],[Pcnt In Cash]],"C"),  _xlfn.CONCAT(Table3[[#This Row],[Pcnt In Stocks]],"E/",Table3[[#This Row],[Pcnt In Bonds]],"D/",Table3[[#This Row],[Pcnt In Munis]],"M/",Table3[[#This Row],[Pcnt In Cash]],"C"))</f>
        <v>0.75E/0.25D/0C</v>
      </c>
      <c r="D4" s="7">
        <v>0.75</v>
      </c>
      <c r="E4" s="7">
        <v>0.25</v>
      </c>
      <c r="F4" s="7">
        <v>0</v>
      </c>
      <c r="G4" s="7">
        <v>0</v>
      </c>
      <c r="H4" s="3" t="str">
        <f>IF(Table3[[#This Row],[Pcnt In Stocks]]+Table3[[#This Row],[Pcnt In Bonds]]+Table3[[#This Row],[Pcnt In Munis]]+Table3[[#This Row],[Pcnt In Cash]]=1,"Pass","ERROR")</f>
        <v>Pass</v>
      </c>
    </row>
    <row r="6" spans="1:8" x14ac:dyDescent="0.25">
      <c r="A6" s="11" t="s">
        <v>42</v>
      </c>
      <c r="B6" t="s">
        <v>52</v>
      </c>
      <c r="C6" t="s">
        <v>56</v>
      </c>
      <c r="D6" t="s">
        <v>59</v>
      </c>
    </row>
    <row r="7" spans="1:8" x14ac:dyDescent="0.25">
      <c r="A7" s="12"/>
      <c r="B7" s="6">
        <v>9133</v>
      </c>
      <c r="C7" t="s">
        <v>60</v>
      </c>
      <c r="D7" t="s">
        <v>53</v>
      </c>
    </row>
    <row r="8" spans="1:8" x14ac:dyDescent="0.25">
      <c r="A8" s="10"/>
    </row>
    <row r="9" spans="1:8" x14ac:dyDescent="0.25">
      <c r="A9" s="11" t="s">
        <v>72</v>
      </c>
      <c r="B9" t="s">
        <v>61</v>
      </c>
    </row>
    <row r="10" spans="1:8" x14ac:dyDescent="0.25">
      <c r="A10" s="11"/>
      <c r="B10" t="s">
        <v>62</v>
      </c>
    </row>
    <row r="11" spans="1:8" x14ac:dyDescent="0.25">
      <c r="A11" s="11"/>
      <c r="B11" t="s">
        <v>63</v>
      </c>
    </row>
    <row r="12" spans="1:8" x14ac:dyDescent="0.25">
      <c r="A12" s="11"/>
      <c r="B12" t="s">
        <v>71</v>
      </c>
    </row>
    <row r="13" spans="1:8" x14ac:dyDescent="0.25">
      <c r="A13" s="11"/>
      <c r="B13" s="9">
        <f>0.5*(1/3)</f>
        <v>0.16666666666666666</v>
      </c>
    </row>
    <row r="14" spans="1:8" x14ac:dyDescent="0.25">
      <c r="A14" s="11"/>
      <c r="B14" s="9">
        <f>+(2/3)+B13</f>
        <v>0.83333333333333326</v>
      </c>
    </row>
    <row r="15" spans="1:8" x14ac:dyDescent="0.25">
      <c r="A15" s="11"/>
      <c r="B15" t="s">
        <v>64</v>
      </c>
    </row>
    <row r="16" spans="1:8" x14ac:dyDescent="0.25">
      <c r="A16" s="11"/>
      <c r="B16" t="s">
        <v>65</v>
      </c>
    </row>
    <row r="17" spans="1:2" x14ac:dyDescent="0.25">
      <c r="A17" s="11"/>
      <c r="B17" t="s">
        <v>67</v>
      </c>
    </row>
    <row r="18" spans="1:2" x14ac:dyDescent="0.25">
      <c r="A18" s="11"/>
      <c r="B18" t="s">
        <v>66</v>
      </c>
    </row>
    <row r="19" spans="1:2" x14ac:dyDescent="0.25">
      <c r="A19" s="11"/>
      <c r="B19" t="s">
        <v>68</v>
      </c>
    </row>
    <row r="20" spans="1:2" x14ac:dyDescent="0.25">
      <c r="A20" s="11"/>
      <c r="B20" s="3" t="s">
        <v>69</v>
      </c>
    </row>
    <row r="21" spans="1:2" x14ac:dyDescent="0.25">
      <c r="A21" s="11"/>
      <c r="B21" t="s">
        <v>70</v>
      </c>
    </row>
  </sheetData>
  <mergeCells count="3">
    <mergeCell ref="A1:A4"/>
    <mergeCell ref="A6:A7"/>
    <mergeCell ref="A9:A2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Contingent Interest StProd</vt:lpstr>
      <vt:lpstr>Accelerated Barrier StProd </vt:lpstr>
      <vt:lpstr>More Rolling Time 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baffa</dc:creator>
  <cp:lastModifiedBy>Игорь</cp:lastModifiedBy>
  <dcterms:created xsi:type="dcterms:W3CDTF">2022-08-02T02:16:44Z</dcterms:created>
  <dcterms:modified xsi:type="dcterms:W3CDTF">2022-08-13T20:53:15Z</dcterms:modified>
</cp:coreProperties>
</file>