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im7\Desktop\"/>
    </mc:Choice>
  </mc:AlternateContent>
  <xr:revisionPtr revIDLastSave="0" documentId="13_ncr:1_{D01A2053-C4C1-4440-A170-B996F5E51626}" xr6:coauthVersionLast="47" xr6:coauthVersionMax="47" xr10:uidLastSave="{00000000-0000-0000-0000-000000000000}"/>
  <bookViews>
    <workbookView xWindow="-120" yWindow="-120" windowWidth="29040" windowHeight="15840" xr2:uid="{C9345971-196F-4563-93A7-C32C0A49A03D}"/>
  </bookViews>
  <sheets>
    <sheet name="통계" sheetId="1" r:id="rId1"/>
    <sheet name="가중치 구하기" sheetId="3" r:id="rId2"/>
    <sheet name="의심중" sheetId="2" r:id="rId3"/>
  </sheets>
  <definedNames>
    <definedName name="_xlnm._FilterDatabase" localSheetId="0" hidden="1">통계!$A$24:$W$124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4" i="3"/>
  <c r="J5" i="3"/>
  <c r="J6" i="3"/>
  <c r="J7" i="3"/>
  <c r="J8" i="3"/>
  <c r="J3" i="3"/>
  <c r="I9" i="3"/>
  <c r="I4" i="3"/>
  <c r="I5" i="3"/>
  <c r="I6" i="3"/>
  <c r="I7" i="3"/>
  <c r="I8" i="3"/>
  <c r="I3" i="3"/>
  <c r="H9" i="3"/>
  <c r="H4" i="3"/>
  <c r="H5" i="3"/>
  <c r="H6" i="3"/>
  <c r="H7" i="3"/>
  <c r="H8" i="3"/>
  <c r="H3" i="3"/>
  <c r="G9" i="3"/>
  <c r="G4" i="3"/>
  <c r="G5" i="3"/>
  <c r="G6" i="3"/>
  <c r="G7" i="3"/>
  <c r="G8" i="3"/>
  <c r="G3" i="3"/>
  <c r="F9" i="3"/>
  <c r="F4" i="3"/>
  <c r="F5" i="3"/>
  <c r="F6" i="3"/>
  <c r="F7" i="3"/>
  <c r="F8" i="3"/>
  <c r="F3" i="3"/>
  <c r="E9" i="3"/>
  <c r="C8" i="3"/>
  <c r="B4" i="3"/>
  <c r="B5" i="3"/>
  <c r="B6" i="3"/>
  <c r="B7" i="3"/>
  <c r="B8" i="3"/>
  <c r="B9" i="3"/>
  <c r="C6" i="3" s="1"/>
  <c r="B3" i="3"/>
  <c r="C3" i="3" s="1"/>
  <c r="B10" i="1"/>
  <c r="B7" i="1"/>
  <c r="C7" i="1" s="1"/>
  <c r="B19" i="1"/>
  <c r="B18" i="1"/>
  <c r="B17" i="1"/>
  <c r="B16" i="1"/>
  <c r="B15" i="1"/>
  <c r="B14" i="1"/>
  <c r="B13" i="1"/>
  <c r="B12" i="1"/>
  <c r="B11" i="1"/>
  <c r="B9" i="1"/>
  <c r="C9" i="1" s="1"/>
  <c r="B8" i="1"/>
  <c r="B20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26" i="1"/>
  <c r="W25" i="1"/>
  <c r="C5" i="3" l="1"/>
  <c r="C4" i="3"/>
  <c r="C7" i="3"/>
  <c r="C17" i="1"/>
  <c r="C19" i="1"/>
  <c r="C18" i="1"/>
  <c r="C8" i="1"/>
  <c r="C12" i="1"/>
  <c r="C11" i="1"/>
  <c r="C10" i="1"/>
</calcChain>
</file>

<file path=xl/sharedStrings.xml><?xml version="1.0" encoding="utf-8"?>
<sst xmlns="http://schemas.openxmlformats.org/spreadsheetml/2006/main" count="1265" uniqueCount="334">
  <si>
    <t>번호</t>
    <phoneticPr fontId="1" type="noConversion"/>
  </si>
  <si>
    <t>제품분류</t>
    <phoneticPr fontId="1" type="noConversion"/>
  </si>
  <si>
    <t>제품명</t>
    <phoneticPr fontId="1" type="noConversion"/>
  </si>
  <si>
    <t>상점이름</t>
    <phoneticPr fontId="1" type="noConversion"/>
  </si>
  <si>
    <t>상점 소재지</t>
    <phoneticPr fontId="1" type="noConversion"/>
  </si>
  <si>
    <t>상점 개업일</t>
    <phoneticPr fontId="1" type="noConversion"/>
  </si>
  <si>
    <t>choice유무</t>
    <phoneticPr fontId="1" type="noConversion"/>
  </si>
  <si>
    <t>1점리뷰갯수</t>
    <phoneticPr fontId="1" type="noConversion"/>
  </si>
  <si>
    <t>키워드리뷰갯수</t>
    <phoneticPr fontId="1" type="noConversion"/>
  </si>
  <si>
    <t>공식스토어유무</t>
    <phoneticPr fontId="1" type="noConversion"/>
  </si>
  <si>
    <t>제품평점</t>
    <phoneticPr fontId="1" type="noConversion"/>
  </si>
  <si>
    <t>제품리뷰갯수</t>
    <phoneticPr fontId="1" type="noConversion"/>
  </si>
  <si>
    <t>스토어평점</t>
    <phoneticPr fontId="1" type="noConversion"/>
  </si>
  <si>
    <t>링크</t>
    <phoneticPr fontId="1" type="noConversion"/>
  </si>
  <si>
    <t>상품가격</t>
    <phoneticPr fontId="1" type="noConversion"/>
  </si>
  <si>
    <t>상품시세</t>
    <phoneticPr fontId="1" type="noConversion"/>
  </si>
  <si>
    <t>Penguin Electronic Technology Store</t>
    <phoneticPr fontId="1" type="noConversion"/>
  </si>
  <si>
    <t>China</t>
    <phoneticPr fontId="1" type="noConversion"/>
  </si>
  <si>
    <t>https://ko.aliexpress.com/item/1005008800310548.html?pdp_npi</t>
    <phoneticPr fontId="1" type="noConversion"/>
  </si>
  <si>
    <t>?</t>
    <phoneticPr fontId="1" type="noConversion"/>
  </si>
  <si>
    <t>276~330</t>
    <phoneticPr fontId="1" type="noConversion"/>
  </si>
  <si>
    <t>X</t>
    <phoneticPr fontId="1" type="noConversion"/>
  </si>
  <si>
    <t>2025 GeForce RTX 4060 VENTUS 2X BLACK 8G OC 게임용 그래픽 카드 8G GDDR6 128비트 PCI-E 4.0x8 HDMI DP 8Pin 데스크탑 비디오 카드</t>
    <phoneticPr fontId="1" type="noConversion"/>
  </si>
  <si>
    <t>https://ko.aliexpress.com/item/1005008800152892.html?pdp_npi</t>
    <phoneticPr fontId="1" type="noConversion"/>
  </si>
  <si>
    <t>2025 비디오 MLLSE AMD Radeon RX 580 8GB 2048SP 그래픽 카드 GDDR5 256비트 PCI Express 3.0 ×16 게임</t>
    <phoneticPr fontId="1" type="noConversion"/>
  </si>
  <si>
    <t>52~82</t>
    <phoneticPr fontId="1" type="noConversion"/>
  </si>
  <si>
    <t>각종 사기제품들의 통계표</t>
    <phoneticPr fontId="1" type="noConversion"/>
  </si>
  <si>
    <t>2025. AMD RX 5700 XT 8GB 그래픽 카드 GDDR6 256Bit PCI-E 4.0×16 6+8Pin Radeon GPU Rx 5700XT 게임용 비디오 카드 Placa De Video</t>
    <phoneticPr fontId="1" type="noConversion"/>
  </si>
  <si>
    <t>제품명 키워드유무</t>
    <phoneticPr fontId="1" type="noConversion"/>
  </si>
  <si>
    <t>O</t>
    <phoneticPr fontId="1" type="noConversion"/>
  </si>
  <si>
    <t>Korea</t>
    <phoneticPr fontId="1" type="noConversion"/>
  </si>
  <si>
    <t>출발지</t>
    <phoneticPr fontId="1" type="noConversion"/>
  </si>
  <si>
    <t>2025. AULA F75 2.4G 무선/블루투스/유선 게임용 기계식 키보드 RGB 맞춤형 75% 레이아웃 OEM 프로필 가스켓 구조</t>
    <phoneticPr fontId="1" type="noConversion"/>
  </si>
  <si>
    <t>https://ko.aliexpress.com/item/1005008800331345.html?pdp_npi</t>
    <phoneticPr fontId="1" type="noConversion"/>
  </si>
  <si>
    <t>https://ko.aliexpress.com/item/1005008800201647.html?pdp_npi</t>
    <phoneticPr fontId="1" type="noConversion"/>
  </si>
  <si>
    <t>28~30</t>
    <phoneticPr fontId="1" type="noConversion"/>
  </si>
  <si>
    <t>https://ko.aliexpress.com/item/1005008800072786.html?pdp_npi</t>
    <phoneticPr fontId="1" type="noConversion"/>
  </si>
  <si>
    <t>휴대폰</t>
    <phoneticPr fontId="1" type="noConversion"/>
  </si>
  <si>
    <t>2025. iPhone 13 Pro Max 풀 칩 iPhone 13 / 13Pro / 13 미니 마더보드 지원 iOS 업데이트 iCloud 로직 없음</t>
    <phoneticPr fontId="1" type="noConversion"/>
  </si>
  <si>
    <t>좋은! N5 NAS 데스크탑 케이스 ITX M-ATX ATX E-ATX 컴퓨터 섀시 12+4 하드 디스크 위치 지원 240/280 수냉식 PC 케이스</t>
    <phoneticPr fontId="1" type="noConversion"/>
  </si>
  <si>
    <t>182~235</t>
    <phoneticPr fontId="1" type="noConversion"/>
  </si>
  <si>
    <t>https://ko.aliexpress.com/item/1005008800555961.html?pdp_npi</t>
    <phoneticPr fontId="1" type="noConversion"/>
  </si>
  <si>
    <t>https://ko.aliexpress.com/item/1005008022294528.html?pdp_npi</t>
    <phoneticPr fontId="1" type="noConversion"/>
  </si>
  <si>
    <t>조작리뷰유무</t>
    <phoneticPr fontId="1" type="noConversion"/>
  </si>
  <si>
    <t>2025 글로벌 버전 패드 7 프로 오리지널 안드로이드 14 11 인치 태블릿 16GB + 1TB 20000mAh 5G 듀얼 SIM 블루투스 WiFi 태블릿 PC HD 4K</t>
    <phoneticPr fontId="1" type="noConversion"/>
  </si>
  <si>
    <t>Ml Original Store</t>
    <phoneticPr fontId="1" type="noConversion"/>
  </si>
  <si>
    <t>태블릿</t>
    <phoneticPr fontId="1" type="noConversion"/>
  </si>
  <si>
    <t>기타</t>
    <phoneticPr fontId="1" type="noConversion"/>
  </si>
  <si>
    <t>배송안함</t>
    <phoneticPr fontId="1" type="noConversion"/>
  </si>
  <si>
    <t>허위스팩</t>
    <phoneticPr fontId="1" type="noConversion"/>
  </si>
  <si>
    <t>2025 오리지널 글로벌 버전 패드 7 프로 안드로이드 14 11 인치 태블릿 16GB + 1TB 20000mAh 5G 듀얼 SIM 블루투스 WiFi 태블릿 PC HD 4K</t>
    <phoneticPr fontId="1" type="noConversion"/>
  </si>
  <si>
    <t>https://ko.aliexpress.com/item/1005008053688429.html?pdp_npi</t>
    <phoneticPr fontId="1" type="noConversion"/>
  </si>
  <si>
    <t>스토어명</t>
    <phoneticPr fontId="1" type="noConversion"/>
  </si>
  <si>
    <t>사기스토어 무조건인거</t>
    <phoneticPr fontId="1" type="noConversion"/>
  </si>
  <si>
    <t>오픈일</t>
    <phoneticPr fontId="1" type="noConversion"/>
  </si>
  <si>
    <t>Shop1104699836 Store</t>
    <phoneticPr fontId="1" type="noConversion"/>
  </si>
  <si>
    <t>https://ko.aliexpress.com/store/1104699836/pages/feedback.html?spm=a2g0o.store_pc_allItems_or_groupList.pcShopHead_2011954151810.2&amp;sortType=bestmatch_sort</t>
    <phoneticPr fontId="1" type="noConversion"/>
  </si>
  <si>
    <t>Shop1104297615 Store</t>
    <phoneticPr fontId="1" type="noConversion"/>
  </si>
  <si>
    <t>Redme Note 13 Pro 스마트폰, 7.3 인치 풀 스크린, 4G 5G 휴대폰, 8000mAh, 글로벌 휴대폰 특가</t>
    <phoneticPr fontId="1" type="noConversion"/>
  </si>
  <si>
    <t>225~251</t>
    <phoneticPr fontId="1" type="noConversion"/>
  </si>
  <si>
    <t>https://ko.aliexpress.com/item/1005008474917027.html?pdp_npi</t>
    <phoneticPr fontId="1" type="noConversion"/>
  </si>
  <si>
    <t>새로운 Android 14 10인치 태블릿, A523 옥타 코어, 8GB RAM + 64GB ROM(TF 1TB), 5000mAh, 얼굴 잠금 해제, 블랙+키보드 및 마우스 세트,</t>
    <phoneticPr fontId="1" type="noConversion"/>
  </si>
  <si>
    <t>3C 10 Billion Subsidy Store</t>
    <phoneticPr fontId="1" type="noConversion"/>
  </si>
  <si>
    <t>https://ko.aliexpress.com/item/1005008760180866.html?spm</t>
    <phoneticPr fontId="1" type="noConversion"/>
  </si>
  <si>
    <t>https://ko.aliexpress.com/store/1104728310/pages/feedback.html?spm=a2g0o.store_pc_allItems_or_groupList.pcShopHead_2012135372319.2&amp;sortType=bestmatch_sort</t>
    <phoneticPr fontId="1" type="noConversion"/>
  </si>
  <si>
    <t>Smart Product Professional Store</t>
    <phoneticPr fontId="1" type="noConversion"/>
  </si>
  <si>
    <t>기존 Pova F6 Pro 스마트 폰 5G 7.3 인치 안드로이드 14 Snapdragon 8 Gen3 듀얼 SIM 전화 8000mAh 잠금 해제 휴대 전화 NFC</t>
    <phoneticPr fontId="1" type="noConversion"/>
  </si>
  <si>
    <t>275~316</t>
    <phoneticPr fontId="1" type="noConversion"/>
  </si>
  <si>
    <t>https://ko.aliexpress.com/item/1005008204320487.html?spm</t>
    <phoneticPr fontId="1" type="noConversion"/>
  </si>
  <si>
    <t>16 Pro 태블릿 2025 오리지널 10.1 인치 안드로이드 14 WiFi 글로벌 버전 Snapdragon870 10 코어 16GB + 1024GB 10000mah 5G 듀얼 SIM WIFI</t>
    <phoneticPr fontId="1" type="noConversion"/>
  </si>
  <si>
    <t>https://ko.aliexpress.com/item/1005008175517862.html?pdp_npi</t>
    <phoneticPr fontId="1" type="noConversion"/>
  </si>
  <si>
    <t>https://ko.aliexpress.com/item/1005008479012208.html?pdp_npi</t>
    <phoneticPr fontId="1" type="noConversion"/>
  </si>
  <si>
    <t>Shop1104553667 Store</t>
    <phoneticPr fontId="1" type="noConversion"/>
  </si>
  <si>
    <t>그래픽카드</t>
    <phoneticPr fontId="1" type="noConversion"/>
  </si>
  <si>
    <t>키보드</t>
    <phoneticPr fontId="1" type="noConversion"/>
  </si>
  <si>
    <t>NAS</t>
    <phoneticPr fontId="1" type="noConversion"/>
  </si>
  <si>
    <t>저장장치</t>
    <phoneticPr fontId="1" type="noConversion"/>
  </si>
  <si>
    <t>새로운 휴대용 하드 드라이브 1TB 2TB 4TB 솔리드 디스크 고속 외장형 하드 디스크 USB3.1 PC/전화/Loptop용 Type-C 솔리드 스테이트 드라이브</t>
    <phoneticPr fontId="1" type="noConversion"/>
  </si>
  <si>
    <t>https://ko.aliexpress.com/item/1005008552065755.html?pdp_npi</t>
    <phoneticPr fontId="1" type="noConversion"/>
  </si>
  <si>
    <t>Original Portable SSD 256TB External Hard Drive 1TB 2TB Hard Disk USB 3.1 Type-C High Speed Storage Devices for Laptop/PC/MAC</t>
    <phoneticPr fontId="1" type="noConversion"/>
  </si>
  <si>
    <t>1TB 고속 외장형 하드 드라이브 2TB 4TB 휴대용 SSD USB 3.1/Type-C 노트북/데스크탑용 솔리드 스테이트 드라이브 대용량 저장 장치</t>
    <phoneticPr fontId="1" type="noConversion"/>
  </si>
  <si>
    <t>https://ko.aliexpress.com/item/1005008483907660.html?pdp_npi</t>
    <phoneticPr fontId="1" type="noConversion"/>
  </si>
  <si>
    <t>Storage Equipment Store</t>
    <phoneticPr fontId="1" type="noConversion"/>
  </si>
  <si>
    <t>Xiaomi 2TB USB 3.0 금속 플래시 드라이브 고속 Pendrive 1TB 512GB 256GB 휴대용 Usb 드라이브 방수 Memoria Usb 플래시 디스크</t>
    <phoneticPr fontId="1" type="noConversion"/>
  </si>
  <si>
    <t>https://ko.aliexpress.com/item/1005008525669351.html?spm</t>
    <phoneticPr fontId="1" type="noConversion"/>
  </si>
  <si>
    <t>Xiaomi 2TB 플래시 드라이브 USB 3.2 초고속 전송 금속 미니 U 디스크 펜 드라이브 유형 C 메모리 방수 디스크 SSD U 드라이브</t>
    <phoneticPr fontId="1" type="noConversion"/>
  </si>
  <si>
    <t>https://ko.aliexpress.com/item/1005008642199082.html?pdp_npi</t>
    <phoneticPr fontId="1" type="noConversion"/>
  </si>
  <si>
    <t>Xiaomi 실제 용량 마이크로 TF SD 카드 512GB 256GB 메모리 카드 Sony Lenovo Nintendo Switch 용 고속 Cartao De Memoria 128GB</t>
    <phoneticPr fontId="1" type="noConversion"/>
  </si>
  <si>
    <t>https://ko.aliexpress.com/item/1005008641879550.html?pdp_npi</t>
    <phoneticPr fontId="1" type="noConversion"/>
  </si>
  <si>
    <t>Xiaomi 2TB 기존 플래시 드라이브 USB 3.0 고속 펜 드라이브 컴퓨터 저장 장치 용 1TB 금속 방수 유형 C USB 메모리</t>
    <phoneticPr fontId="1" type="noConversion"/>
  </si>
  <si>
    <t>https://ko.aliexpress.com/item/1005008642039589.html?pdp_npi</t>
    <phoneticPr fontId="1" type="noConversion"/>
  </si>
  <si>
    <t>PC Global Online Store</t>
    <phoneticPr fontId="1" type="noConversion"/>
  </si>
  <si>
    <t>https://ko.aliexpress.com/item/1005008625576340.html?pdp_npi</t>
    <phoneticPr fontId="1" type="noConversion"/>
  </si>
  <si>
    <t>미니 게임용 pc 인텔 코어 i9 8950HK 미니 컴퓨터 pc Windows 11 16GB RAM DDR4 1/2T SSD 데스크탑 pc WiFi6 USB3.0 데스크탑 컴퓨터</t>
    <phoneticPr fontId="1" type="noConversion"/>
  </si>
  <si>
    <t>미니pc</t>
    <phoneticPr fontId="1" type="noConversion"/>
  </si>
  <si>
    <t>PERFECTOP dropshipping Store</t>
    <phoneticPr fontId="1" type="noConversion"/>
  </si>
  <si>
    <t>보조배터리</t>
    <phoneticPr fontId="1" type="noConversion"/>
  </si>
  <si>
    <t>https://ko.aliexpress.com/item/1005008569777602.html?spm</t>
    <phoneticPr fontId="1" type="noConversion"/>
  </si>
  <si>
    <t>샤오미 100000 mAh 자기 무선 보조베터리 Magsafe 용 고속 충전기 iphone Huawei Samsung 용 휴대용 보조 배터리 팩</t>
    <phoneticPr fontId="1" type="noConversion"/>
  </si>
  <si>
    <t>XIXI CC 상점 스토어</t>
  </si>
  <si>
    <t>https://ko.aliexpress.com/item/1005008658122814.html?pdp_npi</t>
    <phoneticPr fontId="1" type="noConversion"/>
  </si>
  <si>
    <t>미니 10000mAh 캡슐 2-in-1 대용량 디지털 디스플레이 아이폰 삼성용 휴대용 고속 충전 외장 배터리</t>
  </si>
  <si>
    <t>30000mAh 미니 보조베터리 IPhone Android 외장 배터리와 호환되는 스탠드가 있는 소형 휴대용 충전기 포켓 보조베터리</t>
    <phoneticPr fontId="1" type="noConversion"/>
  </si>
  <si>
    <t>키워드조건</t>
    <phoneticPr fontId="1" type="noConversion"/>
  </si>
  <si>
    <t>2025, 새로운</t>
    <phoneticPr fontId="1" type="noConversion"/>
  </si>
  <si>
    <t>게재조건</t>
    <phoneticPr fontId="1" type="noConversion"/>
  </si>
  <si>
    <t>상품시세조건</t>
    <phoneticPr fontId="1" type="noConversion"/>
  </si>
  <si>
    <t xml:space="preserve">? = 동일제품이 판매하나 시세는 알수없음 </t>
    <phoneticPr fontId="1" type="noConversion"/>
  </si>
  <si>
    <t>X = 브랜드 제춤아님, 동일제품 없음 =&gt; 자체개발의미</t>
    <phoneticPr fontId="1" type="noConversion"/>
  </si>
  <si>
    <t>https://ko.aliexpress.com/item/1005008657849328.html?pdp_npi</t>
    <phoneticPr fontId="1" type="noConversion"/>
  </si>
  <si>
    <t>2025 New10000mAh 자기 보조베터리 무선 초고속 충전 Iphone 용 초대용량 디지털 외장 배터리 보조베터리</t>
    <phoneticPr fontId="1" type="noConversion"/>
  </si>
  <si>
    <t>https://ko.aliexpress.com/item/1005008658107871.html?pdp_npi</t>
    <phoneticPr fontId="1" type="noConversion"/>
  </si>
  <si>
    <t>DateFly Store</t>
    <phoneticPr fontId="1" type="noConversion"/>
  </si>
  <si>
    <t>새로운 E81 휴대용 외장형 HD 하드 드라이브 1TB 하드 드라이브 2TB 4TB 고속 외장형 SSD Type-C USB 3.1 M.2 노트북/전화/mac용</t>
    <phoneticPr fontId="1" type="noConversion"/>
  </si>
  <si>
    <t>https://ko.aliexpress.com/item/1005008691224192.html?pdp_npi</t>
    <phoneticPr fontId="1" type="noConversion"/>
  </si>
  <si>
    <t>외장형 하드 드라이브 E61 휴대용 SSD 1TB ssd 하드 드라이브 노트북/휴대폰/mac 플래시 메모리 디스크용 2TB 외장형 SSD Type-C USB 3.1</t>
    <phoneticPr fontId="1" type="noConversion"/>
  </si>
  <si>
    <t>https://ko.aliexpress.com/item/1005008691150338.html?pdp_npi</t>
    <phoneticPr fontId="1" type="noConversion"/>
  </si>
  <si>
    <t>Shop1104650170 Store</t>
    <phoneticPr fontId="1" type="noConversion"/>
  </si>
  <si>
    <t>https://ko.aliexpress.com/store/1104650170/pages/feedback.html?spm=a2g0o.store_pc_allItems_or_groupList.pcShopHead_2011823028753.2&amp;sortType=bestmatch_sort</t>
    <phoneticPr fontId="1" type="noConversion"/>
  </si>
  <si>
    <t>허위스팩, 리뷰조작</t>
    <phoneticPr fontId="1" type="noConversion"/>
  </si>
  <si>
    <t>AeroSave Store</t>
    <phoneticPr fontId="1" type="noConversion"/>
  </si>
  <si>
    <t>노트북/데스크탑/전화 플래시 메모리 디스크 HDD 스토리지용 기존 1TB 휴대용 SSD USB 3.1 고속 2TB 외장형 하드 드라이브</t>
    <phoneticPr fontId="1" type="noConversion"/>
  </si>
  <si>
    <t>https://ko.aliexpress.com/item/1005008695057374.html?pdp_npi</t>
    <phoneticPr fontId="1" type="noConversion"/>
  </si>
  <si>
    <t>Shop1103622855 Store</t>
    <phoneticPr fontId="1" type="noConversion"/>
  </si>
  <si>
    <t>마우스</t>
    <phoneticPr fontId="1" type="noConversion"/>
  </si>
  <si>
    <t>Razer 노트북 마우스용 무선 게이밍 마우스, 생일 선물, 휴일 선물, 크리스마스 선물 V2</t>
    <phoneticPr fontId="1" type="noConversion"/>
  </si>
  <si>
    <t>https://ko.aliexpress.com/item/1005008082624021.html?spm</t>
    <phoneticPr fontId="1" type="noConversion"/>
  </si>
  <si>
    <t>가품</t>
    <phoneticPr fontId="1" type="noConversion"/>
  </si>
  <si>
    <t>글루볼브러쉬, 울볼, 염색, 오일러빙, 핸드메이드 DIY가죽, 울브러쉬</t>
    <phoneticPr fontId="1" type="noConversion"/>
  </si>
  <si>
    <t>https://ko.aliexpress.com/item/1005007232584242.html?pdp_npi</t>
    <phoneticPr fontId="1" type="noConversion"/>
  </si>
  <si>
    <t>DIY재료</t>
    <phoneticPr fontId="1" type="noConversion"/>
  </si>
  <si>
    <t>벨트 펀칭 포지셔닝 템플릿, 아크릴 버전 5 모델 야채 무두질 벨트 고정 플레이트, 포지셔닝 플레이트</t>
    <phoneticPr fontId="1" type="noConversion"/>
  </si>
  <si>
    <t>https://ko.aliexpress.com/item/1005007233517283.html?pdp_npi</t>
    <phoneticPr fontId="1" type="noConversion"/>
  </si>
  <si>
    <t>제품명 키워드유무 = O인것</t>
    <phoneticPr fontId="1" type="noConversion"/>
  </si>
  <si>
    <t>키워드리뷰조건</t>
    <phoneticPr fontId="1" type="noConversion"/>
  </si>
  <si>
    <t>사기, 가짜, 스캠</t>
    <phoneticPr fontId="1" type="noConversion"/>
  </si>
  <si>
    <t>평균리뷰개수</t>
    <phoneticPr fontId="1" type="noConversion"/>
  </si>
  <si>
    <t>평균제품판매개수</t>
    <phoneticPr fontId="1" type="noConversion"/>
  </si>
  <si>
    <t>평균제품평점</t>
    <phoneticPr fontId="1" type="noConversion"/>
  </si>
  <si>
    <t>제품판매갯수(+생략)</t>
    <phoneticPr fontId="1" type="noConversion"/>
  </si>
  <si>
    <t>스토어누적판매갯수(+생략)</t>
    <phoneticPr fontId="1" type="noConversion"/>
  </si>
  <si>
    <t>스토어평균개시일</t>
    <phoneticPr fontId="1" type="noConversion"/>
  </si>
  <si>
    <t>출발지가 한국인곳 = O인것</t>
    <phoneticPr fontId="1" type="noConversion"/>
  </si>
  <si>
    <t>리뷰조작여부 = O인것</t>
    <phoneticPr fontId="1" type="noConversion"/>
  </si>
  <si>
    <t>공식스토어유무 = X인것</t>
    <phoneticPr fontId="1" type="noConversion"/>
  </si>
  <si>
    <t>1점리뷰가 있는것 =&gt; 사유 : 신뢰성(확실한 사기스토어 구분)</t>
    <phoneticPr fontId="1" type="noConversion"/>
  </si>
  <si>
    <t>OBAME 3C Digital Store</t>
    <phoneticPr fontId="1" type="noConversion"/>
  </si>
  <si>
    <t>무선이어폰</t>
    <phoneticPr fontId="1" type="noConversion"/>
  </si>
  <si>
    <t>Galaxy Buds3 Pro 블루투스 이어버드(충전 케이스 포함) 메모리 폼 이어버드 무선 블루투스 헤드셋 몰입형 헤드폰 Ne</t>
    <phoneticPr fontId="1" type="noConversion"/>
  </si>
  <si>
    <t>https://ko.aliexpress.com/item/1005008703668693.html?spm</t>
    <phoneticPr fontId="1" type="noConversion"/>
  </si>
  <si>
    <t>2025 New Buds 3 Pro 진정한 무선 블루투스 이어폰 헤드폰 IOS PC Android 용 HiFi 사운드 저 지연 소음 감소 이어 버드</t>
    <phoneticPr fontId="1" type="noConversion"/>
  </si>
  <si>
    <t>Xijie B2C Store</t>
    <phoneticPr fontId="1" type="noConversion"/>
  </si>
  <si>
    <t>https://ko.aliexpress.com/item/1005008717374044.html?spm</t>
    <phoneticPr fontId="1" type="noConversion"/>
  </si>
  <si>
    <t>Shop912162089 Store</t>
  </si>
  <si>
    <t>유선이어폰</t>
    <phoneticPr fontId="1" type="noConversion"/>
  </si>
  <si>
    <t>https://ko.aliexpress.com/item/1005006711721258.html?spm</t>
    <phoneticPr fontId="1" type="noConversion"/>
  </si>
  <si>
    <t>가품, 배송안함</t>
    <phoneticPr fontId="1" type="noConversion"/>
  </si>
  <si>
    <t>기존 이어폰 헤드셋 이어폰 형 3.5mm/Type c, Galaxy M21 M20 S21 S20 S10 9 8 plus note 9 10 용 마이크 유선 헤드폰 포함</t>
    <phoneticPr fontId="1" type="noConversion"/>
  </si>
  <si>
    <t>Xiaomi 14 13 12 11 Pro Ultra Lite 3.5MM 이어폰 Redmi POCO Huawei Samsung 이어 버드 액세서리 용 C 유선 헤드폰</t>
    <phoneticPr fontId="1" type="noConversion"/>
  </si>
  <si>
    <t>Shop912162090 Store</t>
  </si>
  <si>
    <t>https://ko.aliexpress.com/item/1005008543525299.html?pdp_npi</t>
    <phoneticPr fontId="1" type="noConversion"/>
  </si>
  <si>
    <t>https://ko.aliexpress.com/item/1005007620437322.html?pdp_npi</t>
    <phoneticPr fontId="1" type="noConversion"/>
  </si>
  <si>
    <t>충전기</t>
    <phoneticPr fontId="1" type="noConversion"/>
  </si>
  <si>
    <t>65W GaN USB C 충전기 빠른 충전 한국 EU 미국 플러그 PD USB-C TypeC iPhone 14 Xiaomi Samsung Macbook 용 고속 USB 충전기</t>
    <phoneticPr fontId="1" type="noConversion"/>
  </si>
  <si>
    <t>Xioaml Tablet PC Store</t>
    <phoneticPr fontId="1" type="noConversion"/>
  </si>
  <si>
    <t>2025 새로운 오리지널 패드 7S Pro 태블릿 22GB + 2TB 금어초 8 Gen 2 11인치 안드로이드 14 5G 듀얼 SIM HD 4K WiFi GPS 태블릿 PC</t>
    <phoneticPr fontId="1" type="noConversion"/>
  </si>
  <si>
    <t>https://ko.aliexpress.com/item/1005008486195215.html?spm</t>
    <phoneticPr fontId="1" type="noConversion"/>
  </si>
  <si>
    <t>새로운 오리지널 2025 Pad 7S Pro 글로벌 버전 태블릿 안드로이드 14 Snapdragon 8 Gen 2 22GB + 1TB GPS 5G WiFi 듀얼 SIM 4K HD 태블릿 PC</t>
    <phoneticPr fontId="1" type="noConversion"/>
  </si>
  <si>
    <t>https://ko.aliexpress.com/item/1005008452968012.html?pdp_npi=4</t>
    <phoneticPr fontId="1" type="noConversion"/>
  </si>
  <si>
    <t>2025 오리지널 패드 7S Pro tableta 11 pulgadas Snapdrago 8gen2 HD 4K 안드로이드 14 22GB + 2TB 20000mAh 5G 듀얼 SIM WiFi GPS 태블릿 PC</t>
    <phoneticPr fontId="1" type="noConversion"/>
  </si>
  <si>
    <t>https://ko.aliexpress.com/item/1005008267564430.html?pdp_npi</t>
    <phoneticPr fontId="1" type="noConversion"/>
  </si>
  <si>
    <t>글로벌 버전 패드 7 프로 안드로이드 14 태블릿 PC 11 인치 금어초 8 gen2 패드 7 16GB/22GB 1TB/2TB 5G 듀얼 wifi HD 20000mAh 태블릿</t>
    <phoneticPr fontId="1" type="noConversion"/>
  </si>
  <si>
    <t>https://ko.aliexpress.com/item/1005008448580037.html?pdp_npi</t>
    <phoneticPr fontId="1" type="noConversion"/>
  </si>
  <si>
    <t>2025 버전 글로벌 패드 7S Pro 11인치 태블릿 안드로이드 14 스냅드래곤 8 Gen2 22GB 1TB 듀얼 SIM 블루투스 GPS 5G HD 4K WiFi</t>
    <phoneticPr fontId="1" type="noConversion"/>
  </si>
  <si>
    <t>https://ko.aliexpress.com/item/1005008283493978.html?pdp_npi</t>
    <phoneticPr fontId="1" type="noConversion"/>
  </si>
  <si>
    <t>글로벌 버전 오리지널 패드 7S Pro 11인치 태블릿 안드로이드 14 22GB+1TB 20000mAh 5G 듀얼 SIM 블루투스 WiFi GPS HD 4K 스크린 태블릿</t>
    <phoneticPr fontId="1" type="noConversion"/>
  </si>
  <si>
    <t>https://ko.aliexpress.com/item/1005008486040704.html?pdp_npi</t>
    <phoneticPr fontId="1" type="noConversion"/>
  </si>
  <si>
    <t>Windows 11 Pro Intel Core i9 8950HK 미니 PC 16GB DDR4 1TB SSD PC 게이머 컴퓨터 듀얼 WIFI 6 BT5.2 4K HD 미니 게임용 PC 데스크탑</t>
  </si>
  <si>
    <t>https://ko.aliexpress.com/item/1005008127850939.html?pdp_npi</t>
    <phoneticPr fontId="1" type="noConversion"/>
  </si>
  <si>
    <t>인텔 코어 i9 8950HK 미니 PC Windows 11 16GB DDR4 512GB 1TB 2TB SSD 휴대용 게임 미니 PC WiFi 6 4K 미니 컴퓨터 PC 데스크탑</t>
    <phoneticPr fontId="1" type="noConversion"/>
  </si>
  <si>
    <t>https://ko.aliexpress.com/item/1005008505943657.html?pdp_npi</t>
    <phoneticPr fontId="1" type="noConversion"/>
  </si>
  <si>
    <t>글로벌 버전 기존 안드로이드 14 패드 7S 프로 태블릿 HD 4K 안드로이드 14 22GB+1TB 20000mAh 5G 듀얼 SIM Snapdragon 8 Gen 2 GPS 탭</t>
    <phoneticPr fontId="1" type="noConversion"/>
  </si>
  <si>
    <t>https://ko.aliexpress.com/item/1005007893644840.html?pdp_npi</t>
    <phoneticPr fontId="1" type="noConversion"/>
  </si>
  <si>
    <t>2025 오리지널 글로벌 버전 패드 7S Pro 태블릿 안드로이드 14 16GB 1TB Snapdragon 8 Gen 2 태블릿 PC 5G 듀얼 WIFI HD 4K 태블릿 PC</t>
    <phoneticPr fontId="1" type="noConversion"/>
  </si>
  <si>
    <t>https://ko.aliexpress.com/item/1005007920656421.html?pdp_npi</t>
    <phoneticPr fontId="1" type="noConversion"/>
  </si>
  <si>
    <t>UltraSpeed 5G Tablet Hub Store</t>
    <phoneticPr fontId="1" type="noConversion"/>
  </si>
  <si>
    <t xml:space="preserve">2025 New7S Pro 태블릿 4K 화면, Snapdragon 8gen2 Android 14 시스템 듀얼 모드 5G 및 Wi-Fi 20000mAh 22GB RAM 2TB 스토리지 </t>
    <phoneticPr fontId="1" type="noConversion"/>
  </si>
  <si>
    <t>https://ko.aliexpress.com/item/1005008347483907.html?spm</t>
    <phoneticPr fontId="1" type="noConversion"/>
  </si>
  <si>
    <t>배송안함, 허위스팩</t>
    <phoneticPr fontId="1" type="noConversion"/>
  </si>
  <si>
    <t>2025 New7S Pro 태블릿 4K 화면, 스냅드래곤 8gen2, 안드로이드 14 시스템, 듀얼 모드 5G 및 와이파이, 20000mAh, 22GB RAM, 2TB 저장 장치</t>
  </si>
  <si>
    <t>https://ko.aliexpress.com/item/1005008347599650.html?pdp_npi</t>
    <phoneticPr fontId="1" type="noConversion"/>
  </si>
  <si>
    <t>Shop1103526079 Store</t>
    <phoneticPr fontId="1" type="noConversion"/>
  </si>
  <si>
    <t>Logitech G102 LIGHTSPEED 게임용 마우스 8000 DPI 유선 마우스 노트북 액세서리 드라이버 버전 없음 G 허브에 연결할 수 없음</t>
    <phoneticPr fontId="1" type="noConversion"/>
  </si>
  <si>
    <t>https://ko.aliexpress.com/item/1005008187027433.html?spm</t>
    <phoneticPr fontId="1" type="noConversion"/>
  </si>
  <si>
    <t>기존 Logitech M650 무선 블루투스 마우스 PC/Mac/다중 장치 오른손 마우스 용 자동 사무실 노트북 마우스</t>
  </si>
  <si>
    <t>https://ko.aliexpress.com/item/1005008554877597.html?pdp_npi</t>
    <phoneticPr fontId="1" type="noConversion"/>
  </si>
  <si>
    <t>PC/Mac/다중 장치/Chromebook Office 노트북 센서 기술을 위한 기존 Logitech M650 Bluetooth 무선 마우스 자동 클릭</t>
    <phoneticPr fontId="1" type="noConversion"/>
  </si>
  <si>
    <t>https://ko.aliexpress.com/item/1005007193549553.html?pdp_npi</t>
    <phoneticPr fontId="1" type="noConversion"/>
  </si>
  <si>
    <t>Logitech M650 / M650L 무선 Bluetooth 마우스 자동 사무실 노트북 마우스 드라이버 버전 없음 G 허브에 연결할 수 없음</t>
    <phoneticPr fontId="1" type="noConversion"/>
  </si>
  <si>
    <t>https://ko.aliexpress.com/item/1005008187168921.html?pdp_npi</t>
    <phoneticPr fontId="1" type="noConversion"/>
  </si>
  <si>
    <t>Logitech POP 마우스 무선 마우스 SilentTouch 기술 정밀/속도 스크롤 컴팩트 디자인 Bluetooth USB 다중 장치</t>
    <phoneticPr fontId="1" type="noConversion"/>
  </si>
  <si>
    <t>https://ko.aliexpress.com/item/1005007193398854.html?pdp_npi</t>
    <phoneticPr fontId="1" type="noConversion"/>
  </si>
  <si>
    <t>https://gall.dcinside.com/mgallery/board/view/?id=minipc&amp;no=70039&amp;s_type=search_subject_memo&amp;s_keyword=%EC%82%AC%EA%B8%B0&amp;page=1</t>
  </si>
  <si>
    <t>1점 키워드 리뷰 비율</t>
    <phoneticPr fontId="1" type="noConversion"/>
  </si>
  <si>
    <t>전체갯수</t>
    <phoneticPr fontId="1" type="noConversion"/>
  </si>
  <si>
    <t>사기방식</t>
    <phoneticPr fontId="1" type="noConversion"/>
  </si>
  <si>
    <t>사기방식:배송안함</t>
    <phoneticPr fontId="1" type="noConversion"/>
  </si>
  <si>
    <t>사기방식:허위스팩</t>
    <phoneticPr fontId="1" type="noConversion"/>
  </si>
  <si>
    <t>사기방식:가품</t>
    <phoneticPr fontId="1" type="noConversion"/>
  </si>
  <si>
    <t>Bluetooth 또는 2.4GHz 수신기가 포함된 Logitech M350 무선 마우스 무소음 슬림 컴퓨터 마우스 드라이버 버전 없음 G HUB에 연결할 수 없음</t>
    <phoneticPr fontId="1" type="noConversion"/>
  </si>
  <si>
    <t>https://ko.aliexpress.com/item/1005008342781899.html?pdp_npi</t>
    <phoneticPr fontId="1" type="noConversion"/>
  </si>
  <si>
    <t>https://ko.aliexpress.com/item/1005006914038655.html?pdp_npi</t>
    <phoneticPr fontId="1" type="noConversion"/>
  </si>
  <si>
    <t>Logitech M650 L 풀 사이즈 Bluetooth 무선 마우스 - 대형 손용 PC/Mac/다중 장치/Chromebook용 무음 클릭</t>
    <phoneticPr fontId="1" type="noConversion"/>
  </si>
  <si>
    <t>기존 Logitech G102 게임용 마우스 USB 유형 A 8000 DPI PC/Mac/노트북 노트북 액세서리 마우스</t>
    <phoneticPr fontId="1" type="noConversion"/>
  </si>
  <si>
    <t>https://ko.aliexpress.com/item/1005006912466186.html?pdp_npi</t>
    <phoneticPr fontId="1" type="noConversion"/>
  </si>
  <si>
    <t>https://ko.aliexpress.com/item/1005007048698380.html?pdp_npi</t>
    <phoneticPr fontId="1" type="noConversion"/>
  </si>
  <si>
    <t>기존 Razer 유선 게임용 마우스 광학 센서 노트북 광학 마우스 라이트 스피드 마우스 용 6400 인치 당 점 게임용 마우스</t>
    <phoneticPr fontId="1" type="noConversion"/>
  </si>
  <si>
    <t>3C Club Store</t>
    <phoneticPr fontId="1" type="noConversion"/>
  </si>
  <si>
    <t>맥 OS용 광학 통합 USB 리시버 마우스, 맥 OS용 사무용 마우스, 1000DPI 컴퓨터 PC, 3 버튼, 2.4G, 메가 로지텍 M235</t>
    <phoneticPr fontId="1" type="noConversion"/>
  </si>
  <si>
    <t>https://ko.aliexpress.com/item/1005008535553855.html?spm</t>
    <phoneticPr fontId="1" type="noConversion"/>
  </si>
  <si>
    <t>Shop1103627372 Store</t>
    <phoneticPr fontId="1" type="noConversion"/>
  </si>
  <si>
    <t>https://ko.aliexpress.com/item/1005007683885396.html?spm</t>
    <phoneticPr fontId="1" type="noConversion"/>
  </si>
  <si>
    <t>로지텍 G304 컴퓨터 게임용 무선 마우스, 인체 공학적 마우스, 테크 엔진, 12000DPI, E스포츠 게임 마우스, 2.4G</t>
    <phoneticPr fontId="1" type="noConversion"/>
  </si>
  <si>
    <t>Logitech M650 M650L Bluetooth 무선 마우스 PC/Mac Office 노트북 lazer 센서 기술 마우스 용 자동 클릭</t>
    <phoneticPr fontId="1" type="noConversion"/>
  </si>
  <si>
    <t>https://ko.aliexpress.com/item/1005007693703290.html?pdp_npi</t>
    <phoneticPr fontId="1" type="noConversion"/>
  </si>
  <si>
    <t>https://ko.aliexpress.com/item/1005007668931437.html?pdp_npi</t>
    <phoneticPr fontId="1" type="noConversion"/>
  </si>
  <si>
    <t>Logitech G402 Hyperion Fury 유선 게이밍 마우스 4000 DPI 경량 8개의 프로그래밍 가능 버튼 광학 E-스포츠 마우스</t>
  </si>
  <si>
    <t>로지텍 G102 유선 게이밍 마우스, USB 8000 DPI 컬러 LED, PC, 맥, 노트북용 인체공학 마우스, 정품</t>
    <phoneticPr fontId="1" type="noConversion"/>
  </si>
  <si>
    <t>https://ko.aliexpress.com/item/1005007660389903.html?pdp_npi</t>
    <phoneticPr fontId="1" type="noConversion"/>
  </si>
  <si>
    <t>Logitech Pebble M350 무선 블루투스 마우스 마우스 음소거 슬림 블루투스 마우스 노트북 PC 오피스 홈 라인 친구 시리즈</t>
    <phoneticPr fontId="1" type="noConversion"/>
  </si>
  <si>
    <t>https://ko.aliexpress.com/item/1005007661476070.html?pdp_npi</t>
    <phoneticPr fontId="1" type="noConversion"/>
  </si>
  <si>
    <t>Logitech Signature Plus M750 무선 마우스 2.4Ghz USB 수신기 무선 마우스(사무실용 PC 노트북 마우스용)(배터리 없음)</t>
    <phoneticPr fontId="1" type="noConversion"/>
  </si>
  <si>
    <t>https://ko.aliexpress.com/item/1005008083326757.html?pdp_npi</t>
    <phoneticPr fontId="1" type="noConversion"/>
  </si>
  <si>
    <t>로지텍 M220 사일런트 무선 마우스, 2.4 GHz, USB 리시버, 1000 DPI 광학 추적, PC 맥 노트북과 호환 가능</t>
    <phoneticPr fontId="1" type="noConversion"/>
  </si>
  <si>
    <t>https://ko.aliexpress.com/item/1005007655196510.html?pdp_npi</t>
    <phoneticPr fontId="1" type="noConversion"/>
  </si>
  <si>
    <t>Connected Trade Store</t>
    <phoneticPr fontId="1" type="noConversion"/>
  </si>
  <si>
    <t>https://ko.aliexpress.com/store/1104698259/pages/feedback.html?spm=a2g0o.store_pc_home.pcShopHead_2011939262321.2&amp;sortType=bestmatch_sort</t>
    <phoneticPr fontId="1" type="noConversion"/>
  </si>
  <si>
    <t>Electronics Word Store</t>
    <phoneticPr fontId="1" type="noConversion"/>
  </si>
  <si>
    <t>Sony PS5 포털 원격 플레이어 PlayStation 포털 원격 플레이어 PS5 휴대용 게임 콘솔 PS5 콘솔과 호환 가능 PS Portal</t>
    <phoneticPr fontId="1" type="noConversion"/>
  </si>
  <si>
    <t>https://ko.aliexpress.com/item/1005006255655253.html?spm</t>
    <phoneticPr fontId="1" type="noConversion"/>
  </si>
  <si>
    <t>https://ko.aliexpress.com/item/1005007001893116.html?pdp_npi</t>
    <phoneticPr fontId="1" type="noConversion"/>
  </si>
  <si>
    <t>게임팩</t>
    <phoneticPr fontId="1" type="noConversion"/>
  </si>
  <si>
    <t>게임컨트롤러</t>
    <phoneticPr fontId="1" type="noConversion"/>
  </si>
  <si>
    <t>소니 플레이스테이션 4 하데스 PS4 게임 거래, 플레이스테이션 4, 플레이스테이션 5, PS5 게임 디스크, PS 4 하데스 플랫폼</t>
    <phoneticPr fontId="1" type="noConversion"/>
  </si>
  <si>
    <t>Mi Home Tablet Store</t>
    <phoneticPr fontId="1" type="noConversion"/>
  </si>
  <si>
    <t>2025 새로운 오리지널 MI Pad 7 Pro 태블릿 11 인치 Snapdrago 8gen2 HD 4K 안드로이드 14 22GB + 2TB 20000mAh 5G 듀얼 SIM WiFi GPS 태블릿 PC</t>
    <phoneticPr fontId="1" type="noConversion"/>
  </si>
  <si>
    <t>https://ko.aliexpress.com/item/1005008613699631.html?spm</t>
    <phoneticPr fontId="1" type="noConversion"/>
  </si>
  <si>
    <t>2025 새로운 오리지널 글로벌 에디션 태블릿 PC 패드 7S Pro Snapdragon 8gen2 안드로이드 14 HD 4K 22GB + 2TB 5G 태블릿 듀얼 SIM WIFI 태블릿</t>
    <phoneticPr fontId="1" type="noConversion"/>
  </si>
  <si>
    <t>https://ko.aliexpress.com/item/1005008583454152.html?pdp_npi</t>
    <phoneticPr fontId="1" type="noConversion"/>
  </si>
  <si>
    <t>2025 새로운 오리지널 MI Pad 7 Pro 태블릿 11 인치 Snapdrago 8gen2 HD 4K 안드로이드 14 22GB + 2T 20000mAh 5G 듀얼 SIM WiFi GPS 태블릿 PC</t>
    <phoneticPr fontId="1" type="noConversion"/>
  </si>
  <si>
    <t>https://ko.aliexpress.com/item/1005008504050470.html?pdp_npi</t>
    <phoneticPr fontId="1" type="noConversion"/>
  </si>
  <si>
    <t>https://ko.aliexpress.com/item/1005008613699631.html?pdp_npi</t>
    <phoneticPr fontId="1" type="noConversion"/>
  </si>
  <si>
    <t>5G Tablet Global Version Store</t>
    <phoneticPr fontId="1" type="noConversion"/>
  </si>
  <si>
    <t>2025 오리지널 글로벌 에디션 태블릿 PC 패드, 7S 프로, 스냅드래곤 8gen2, 안드로이드 14, HD 4K, 22GB + 2TB, 5G 태블릿, 듀얼 SIM, 와이파이 태블릿, 신제품</t>
    <phoneticPr fontId="1" type="noConversion"/>
  </si>
  <si>
    <t>https://ko.aliexpress.com/item/1005008468423869.html?spm</t>
    <phoneticPr fontId="1" type="noConversion"/>
  </si>
  <si>
    <t>https://ko.aliexpress.com/item/1005008614043682.html?pdp_npi</t>
    <phoneticPr fontId="1" type="noConversion"/>
  </si>
  <si>
    <t>2025 새로운 오리지널 MI Pad 7 Pro 태블릿 11 인치 Snapdrago 8gen2 HD 4K 안드로이드 14 16GB + 1T 10000mAh 5G 듀얼 SIM WiFi GPS 태블릿 PC</t>
    <phoneticPr fontId="1" type="noConversion"/>
  </si>
  <si>
    <t>https://ko.aliexpress.com/item/1005008575673745.html?pdp_npi</t>
    <phoneticPr fontId="1" type="noConversion"/>
  </si>
  <si>
    <t>2025 태블릿, 안드로이드 14 시스템, 듀얼 모드 5G 및 와이파이, 스냅드래곤 8gen2, 4K 스크린, 22GB RAM, 2TB 스토리지, 20000mAh, 신제품 7S 프로</t>
    <phoneticPr fontId="1" type="noConversion"/>
  </si>
  <si>
    <t>https://ko.aliexpress.com/item/1005008468543348.html?pdp_npi</t>
    <phoneticPr fontId="1" type="noConversion"/>
  </si>
  <si>
    <t>https://ko.aliexpress.com/item/1005008543992442.html?pdp_npi</t>
    <phoneticPr fontId="1" type="noConversion"/>
  </si>
  <si>
    <t>AllExpress Future Technology Store</t>
    <phoneticPr fontId="1" type="noConversion"/>
  </si>
  <si>
    <t>https://ko.aliexpress.com/item/1005008544124139.html?spm</t>
    <phoneticPr fontId="1" type="noConversion"/>
  </si>
  <si>
    <t>2025 새로운 오리지널 Xioami Pad 7 Pro 태블릿 11 인치 HD 4K 안드로이드 14 16GB + 1T 20000mAh 5G 듀얼 SIM 전화 통화 WiFi GPS WPS 태블릿</t>
    <phoneticPr fontId="1" type="noConversion"/>
  </si>
  <si>
    <t>https://ko.aliexpress.com/item/1005008658093296.html?pdp_npi</t>
    <phoneticPr fontId="1" type="noConversion"/>
  </si>
  <si>
    <t>https://ko.aliexpress.com/item/1005008450913547.html?pdp_npi</t>
    <phoneticPr fontId="1" type="noConversion"/>
  </si>
  <si>
    <t>Shop1104433099 Store</t>
    <phoneticPr fontId="1" type="noConversion"/>
  </si>
  <si>
    <t>레노버 메모리 카드, 마이크로 TF SD 카드, 2TB, 1TB, 512GB, 256GB, SD 메모리 카드, 128GB 스토리지, 닌텐도 스위치 Ps5 용</t>
    <phoneticPr fontId="1" type="noConversion"/>
  </si>
  <si>
    <t>https://ko.aliexpress.com/item/1005008467701870.html?spm</t>
    <phoneticPr fontId="1" type="noConversion"/>
  </si>
  <si>
    <t>가품, 허위스팩</t>
    <phoneticPr fontId="1" type="noConversion"/>
  </si>
  <si>
    <t>레노버 메모리 카드 128GB 클래스 10 V60 TF 카드, 2TB 1TB 512GB 256GB A2 U3 마이크로 SD 카드, 휴대폰 PC 스피커 HD 카메라용</t>
    <phoneticPr fontId="1" type="noConversion"/>
  </si>
  <si>
    <t>https://ko.aliexpress.com/item/1005008467564964.html?pdp_npi</t>
    <phoneticPr fontId="1" type="noConversion"/>
  </si>
  <si>
    <t>레노버 USB 플래시 드라이브 2TB 1TB 3.0 방수 고속 USB 스틱 휴대용 128GB SSD 512GB 금속 Pendrive U 디스크 메모리 PC 용</t>
    <phoneticPr fontId="1" type="noConversion"/>
  </si>
  <si>
    <t>https://ko.aliexpress.com/item/1005008652897429.html?pdp_npi</t>
    <phoneticPr fontId="1" type="noConversion"/>
  </si>
  <si>
    <t>새로운 오리지널 레노버 마이크로 SD 카드 2TB 1TB 512GB 고속 메모리 카드 드론 장비 오디오 PC 용 256GB 128GB 클래스 TF 카드</t>
    <phoneticPr fontId="1" type="noConversion"/>
  </si>
  <si>
    <t>https://ko.aliexpress.com/item/1005008523843635.html?pdp_npi</t>
    <phoneticPr fontId="1" type="noConversion"/>
  </si>
  <si>
    <t>레노버 마이크로 SD 카드, 카메라 닌텐도 스위치용 메모리 카드, 클래스 10 A2, 128GB, 256GB, 512GB, 2TB, 1TB</t>
    <phoneticPr fontId="1" type="noConversion"/>
  </si>
  <si>
    <t>https://ko.aliexpress.com/item/1005008465966404.html?pdp_npi</t>
    <phoneticPr fontId="1" type="noConversion"/>
  </si>
  <si>
    <t>가품, 배송안함, 허위스팩</t>
    <phoneticPr fontId="1" type="noConversion"/>
  </si>
  <si>
    <t>레노버 미니 SD 메모리 카드, 클래스 10 마이크로 SD TF 플래시 카드, 256GB, 128GB, 64GB, 2TB, 1TB 메모리 카드, 휴대폰 PC 스피커용</t>
    <phoneticPr fontId="1" type="noConversion"/>
  </si>
  <si>
    <t>https://ko.aliexpress.com/item/1005008471283553.html?pdp_npi</t>
    <phoneticPr fontId="1" type="noConversion"/>
  </si>
  <si>
    <t>Lenovo 2TB Usb 3.0 플래시 드라이브 고속 금속 Pendrive 1TB 2TB 휴대용 Usb 드라이브 방수 Memoria Usb 플래시 디스크 Waterproo</t>
    <phoneticPr fontId="1" type="noConversion"/>
  </si>
  <si>
    <t>https://ko.aliexpress.com/item/1005008654150446.html?pdp_npi</t>
    <phoneticPr fontId="1" type="noConversion"/>
  </si>
  <si>
    <t>Lenovo Micro TF SD 카드 2TB 메모리 카드 A2 Nintendo Switch 용 고속 1TB 128GB 256GB Cartao De Memoria 데이터 저장 장치</t>
    <phoneticPr fontId="1" type="noConversion"/>
  </si>
  <si>
    <t>https://ko.aliexpress.com/item/1005008652354441.html?pdp_npi</t>
    <phoneticPr fontId="1" type="noConversion"/>
  </si>
  <si>
    <t>Lenovo USB 3.0 16TB Cle USB 플래시 드라이브 고속 ​ ​ Ps4용 8T 펜 드라이브 방수 펜 드라이브 USB 메모리 컴퓨터 액세서리</t>
    <phoneticPr fontId="1" type="noConversion"/>
  </si>
  <si>
    <t>https://ko.aliexpress.com/item/1005008658135331.html?pdp_npi</t>
    <phoneticPr fontId="1" type="noConversion"/>
  </si>
  <si>
    <t>Lenovo 16TB USB 3.2 플래시 드라이브 고속 전송 금속 Pendrive 메모리 카드 Pendrive 플래시 디스크 Memoria 방수 스틱 New</t>
    <phoneticPr fontId="1" type="noConversion"/>
  </si>
  <si>
    <t>https://ko.aliexpress.com/item/1005008653034858.html?pdp_npi</t>
    <phoneticPr fontId="1" type="noConversion"/>
  </si>
  <si>
    <t>레노버 마이크로 SD 카드, 울트라 SD 메모리 카드, 128GB, 256GB, 64GB, 2TB, 마이크로 SD U3 A1 TF 플래시 카드, 샤오미 휴대폰 카메라 테이블 PC용</t>
    <phoneticPr fontId="1" type="noConversion"/>
  </si>
  <si>
    <t>https://ko.aliexpress.com/item/1005008471258354.html?pdp_npi</t>
    <phoneticPr fontId="1" type="noConversion"/>
  </si>
  <si>
    <t>Lenovo 2TB 고속 메모리 카드 128GB 512GB 1TB 클래스 10 마이크로 SD 카드 Nintendo Switch Phone/Ps4 용 64GB 32GB SD 메모리 카드</t>
    <phoneticPr fontId="1" type="noConversion"/>
  </si>
  <si>
    <t>https://ko.aliexpress.com/item/1005008543442930.html?pdp_npi</t>
    <phoneticPr fontId="1" type="noConversion"/>
  </si>
  <si>
    <t>Lenovo Type C USB 플래시 드라이브 2TB Pendrive USB 3.0 인터페이스 펜 드라이브 OTC 대용량 1TB U 디스크 메모리 스틱(전화 PC용)</t>
    <phoneticPr fontId="1" type="noConversion"/>
  </si>
  <si>
    <t>https://ko.aliexpress.com/item/1005008710051554.html?pdp_npi</t>
    <phoneticPr fontId="1" type="noConversion"/>
  </si>
  <si>
    <t>The Family Tools OfflciaI 스토어</t>
    <phoneticPr fontId="1" type="noConversion"/>
  </si>
  <si>
    <t>https://ko.aliexpress.com/store/1104758047/pages/feedback.html?spm=a2g0o.store_pc_home.pcShopHead_2012091763281.2&amp;sortType=bestmatch_sort</t>
    <phoneticPr fontId="1" type="noConversion"/>
  </si>
  <si>
    <t>리뷰조작</t>
    <phoneticPr fontId="1" type="noConversion"/>
  </si>
  <si>
    <t>OURA Store</t>
    <phoneticPr fontId="1" type="noConversion"/>
  </si>
  <si>
    <t>MLLSE 게임용 그래픽 카드 AMD Radeon RX580 2048SP 8GB GDDR5 256비트 PCIe 3.0 x16 8Pin GPU 컴퓨터 데스크탑 placa de 비디오 카드</t>
    <phoneticPr fontId="1" type="noConversion"/>
  </si>
  <si>
    <t>https://ko.aliexpress.com/item/1005005887837418.html?spm</t>
    <phoneticPr fontId="1" type="noConversion"/>
  </si>
  <si>
    <t>Shop1104543141 Store</t>
    <phoneticPr fontId="1" type="noConversion"/>
  </si>
  <si>
    <t>영상장치</t>
    <phoneticPr fontId="1" type="noConversion"/>
  </si>
  <si>
    <t>E110 프로젝터 4K 네이티브 HD 1080P 듀얼 Wifi6 시네마 휴대용 프로젝터 가정/실외/사무실에 적합한 내장 안드로이드 시스템</t>
    <phoneticPr fontId="1" type="noConversion"/>
  </si>
  <si>
    <t>https://ko.aliexpress.com/item/1005008455346554.html?pdp_npi</t>
    <phoneticPr fontId="1" type="noConversion"/>
  </si>
  <si>
    <t>4K HD 홈 프로젝터는 5G WiFi를 지원하며 휴대폰 및 컴퓨터에 연결되며 가정/실외에 적합한 Android 시스템이 내장되어 있습니다.</t>
    <phoneticPr fontId="1" type="noConversion"/>
  </si>
  <si>
    <t>https://ko.aliexpress.com/item/1005008474416491.html?pdp_npi</t>
    <phoneticPr fontId="1" type="noConversion"/>
  </si>
  <si>
    <t>4K 스마트 프로젝터 1920*1080P 풀 HD 5G Wifi 제어 홈 시네마 극장은 Android Sys에 내장된 HDMI 및 Wifi 연결을 지원합니다.</t>
    <phoneticPr fontId="1" type="noConversion"/>
  </si>
  <si>
    <t>https://ko.aliexpress.com/item/1005008474608398.html?pdp_npi</t>
    <phoneticPr fontId="1" type="noConversion"/>
  </si>
  <si>
    <t>Shop1103833117 Store</t>
    <phoneticPr fontId="1" type="noConversion"/>
  </si>
  <si>
    <t>파워서플라이</t>
    <phoneticPr fontId="1" type="noConversion"/>
  </si>
  <si>
    <t>전문 E-스포츠 비디오 게임 컴퓨터 전원 공급 장치, ATX 400W, 600W, 110-230V, RGB 12V PC PSU, 150x140x85mm</t>
    <phoneticPr fontId="1" type="noConversion"/>
  </si>
  <si>
    <t>https://ko.aliexpress.com/item/1005007758732703.html?pdp_npi</t>
    <phoneticPr fontId="1" type="noConversion"/>
  </si>
  <si>
    <t>PC 데스크탑 전원 공급 장치용 전체 모듈형 ATX 850W 80Plus Gold 20+4Pin 12V 전문 E-스포츠 비디오 게임 컴퓨터 PSU</t>
    <phoneticPr fontId="1" type="noConversion"/>
  </si>
  <si>
    <t>https://ko.aliexpress.com/item/1005007301314897.html?pdp_npi</t>
    <phoneticPr fontId="1" type="noConversion"/>
  </si>
  <si>
    <t>미니 PC 컴퓨터 게임 AMD Ryzen7 4800H 5800H 4500U 7530U 포켓 듀얼 HDMI LAN WIFI6 BT 5.2 NUC 사무실 책상 컴퓨터 DDR4 NVMe</t>
    <phoneticPr fontId="1" type="noConversion"/>
  </si>
  <si>
    <t>https://ko.aliexpress.com/item/1005007007752583.html?pdp_npi</t>
    <phoneticPr fontId="1" type="noConversion"/>
  </si>
  <si>
    <t>ZXIPC Store</t>
    <phoneticPr fontId="1" type="noConversion"/>
  </si>
  <si>
    <t>ZXIPC 미니 PC 라이젠 AMD R7 4700U 5800H R5 6600H 4600U 듀얼 디스플레이 4K HD DDR4 NVMe WIFI6 미니 비즈니스 데스크탑 게임용 컴퓨터</t>
    <phoneticPr fontId="1" type="noConversion"/>
  </si>
  <si>
    <t>https://ko.aliexpress.com/item/1005007044279614.html?pdp_npi</t>
    <phoneticPr fontId="1" type="noConversion"/>
  </si>
  <si>
    <t>사무실 학교용 올인원 터치 스크린 미니 OPS 컴퓨터, 국제 표준 i5 7300HQ DP HD-MI, 4K 디스플레이 X86 OPS 모듈</t>
    <phoneticPr fontId="1" type="noConversion"/>
  </si>
  <si>
    <t>https://ko.aliexpress.com/item/1005006758962635.html?pdp_npi</t>
    <phoneticPr fontId="1" type="noConversion"/>
  </si>
  <si>
    <t>숫자샵인것(shop11 기준)</t>
    <phoneticPr fontId="1" type="noConversion"/>
  </si>
  <si>
    <t>choice 유무 = X인것</t>
    <phoneticPr fontId="1" type="noConversion"/>
  </si>
  <si>
    <t>역순 선형 가중치 방식</t>
    <phoneticPr fontId="1" type="noConversion"/>
  </si>
  <si>
    <t>각 비율</t>
    <phoneticPr fontId="1" type="noConversion"/>
  </si>
  <si>
    <t>통계시트에서 가져오기</t>
    <phoneticPr fontId="1" type="noConversion"/>
  </si>
  <si>
    <t>우선순위</t>
    <phoneticPr fontId="1" type="noConversion"/>
  </si>
  <si>
    <t>점수값</t>
    <phoneticPr fontId="1" type="noConversion"/>
  </si>
  <si>
    <t>각 데이터의 비중</t>
    <phoneticPr fontId="1" type="noConversion"/>
  </si>
  <si>
    <t>가중치</t>
    <phoneticPr fontId="1" type="noConversion"/>
  </si>
  <si>
    <t>각 데이터 비중</t>
    <phoneticPr fontId="1" type="noConversion"/>
  </si>
  <si>
    <t>지수적 가중치 방식</t>
    <phoneticPr fontId="1" type="noConversion"/>
  </si>
  <si>
    <t>순위 제곱 반영 방식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</si>
</sst>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19191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/>
      <diagonal style="thin">
        <color auto="1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2" fillId="0" borderId="0" xfId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2" fillId="0" borderId="0" xfId="1" applyAlignment="1">
      <alignment vertical="center"/>
    </xf>
    <xf numFmtId="9" fontId="0" fillId="0" borderId="0" xfId="2" applyFont="1">
      <alignment vertical="center"/>
    </xf>
    <xf numFmtId="176" fontId="0" fillId="0" borderId="0" xfId="0" applyNumberFormat="1">
      <alignment vertical="center"/>
    </xf>
    <xf numFmtId="0" fontId="0" fillId="4" borderId="9" xfId="0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9" fontId="0" fillId="0" borderId="11" xfId="2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9" fontId="0" fillId="0" borderId="8" xfId="2" applyFont="1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9" fontId="0" fillId="0" borderId="0" xfId="2" applyFont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9" fontId="0" fillId="0" borderId="4" xfId="2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9" fontId="0" fillId="0" borderId="17" xfId="0" applyNumberFormat="1" applyBorder="1">
      <alignment vertical="center"/>
    </xf>
    <xf numFmtId="0" fontId="0" fillId="0" borderId="9" xfId="0" applyBorder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o.aliexpress.com/item/1005008691150338.html?pdp_npi" TargetMode="External"/><Relationship Id="rId21" Type="http://schemas.openxmlformats.org/officeDocument/2006/relationships/hyperlink" Target="https://ko.aliexpress.com/item/1005008569777602.html?spm" TargetMode="External"/><Relationship Id="rId42" Type="http://schemas.openxmlformats.org/officeDocument/2006/relationships/hyperlink" Target="https://ko.aliexpress.com/item/1005008127850939.html?pdp_npi" TargetMode="External"/><Relationship Id="rId47" Type="http://schemas.openxmlformats.org/officeDocument/2006/relationships/hyperlink" Target="https://ko.aliexpress.com/item/1005008347599650.html?pdp_npi" TargetMode="External"/><Relationship Id="rId63" Type="http://schemas.openxmlformats.org/officeDocument/2006/relationships/hyperlink" Target="https://ko.aliexpress.com/item/1005008083326757.html?pdp_npi" TargetMode="External"/><Relationship Id="rId68" Type="http://schemas.openxmlformats.org/officeDocument/2006/relationships/hyperlink" Target="https://ko.aliexpress.com/item/1005008583454152.html?pdp_npi" TargetMode="External"/><Relationship Id="rId84" Type="http://schemas.openxmlformats.org/officeDocument/2006/relationships/hyperlink" Target="https://ko.aliexpress.com/item/1005008471283553.html?pdp_npi" TargetMode="External"/><Relationship Id="rId89" Type="http://schemas.openxmlformats.org/officeDocument/2006/relationships/hyperlink" Target="https://ko.aliexpress.com/item/1005008471258354.html?pdp_npi" TargetMode="External"/><Relationship Id="rId16" Type="http://schemas.openxmlformats.org/officeDocument/2006/relationships/hyperlink" Target="https://ko.aliexpress.com/item/1005008525669351.html?spm" TargetMode="External"/><Relationship Id="rId11" Type="http://schemas.openxmlformats.org/officeDocument/2006/relationships/hyperlink" Target="https://ko.aliexpress.com/item/1005008204320487.html?spm" TargetMode="External"/><Relationship Id="rId32" Type="http://schemas.openxmlformats.org/officeDocument/2006/relationships/hyperlink" Target="https://ko.aliexpress.com/item/1005008717374044.html?spm" TargetMode="External"/><Relationship Id="rId37" Type="http://schemas.openxmlformats.org/officeDocument/2006/relationships/hyperlink" Target="https://ko.aliexpress.com/item/1005008452968012.html?pdp_npi=4" TargetMode="External"/><Relationship Id="rId53" Type="http://schemas.openxmlformats.org/officeDocument/2006/relationships/hyperlink" Target="https://ko.aliexpress.com/item/1005008342781899.html?pdp_npi" TargetMode="External"/><Relationship Id="rId58" Type="http://schemas.openxmlformats.org/officeDocument/2006/relationships/hyperlink" Target="https://ko.aliexpress.com/item/1005007683885396.html?spm" TargetMode="External"/><Relationship Id="rId74" Type="http://schemas.openxmlformats.org/officeDocument/2006/relationships/hyperlink" Target="https://ko.aliexpress.com/item/1005008468543348.html?pdp_npi" TargetMode="External"/><Relationship Id="rId79" Type="http://schemas.openxmlformats.org/officeDocument/2006/relationships/hyperlink" Target="https://ko.aliexpress.com/item/1005008467701870.html?spm" TargetMode="External"/><Relationship Id="rId5" Type="http://schemas.openxmlformats.org/officeDocument/2006/relationships/hyperlink" Target="https://ko.aliexpress.com/item/1005008800072786.html?pdp_npi" TargetMode="External"/><Relationship Id="rId90" Type="http://schemas.openxmlformats.org/officeDocument/2006/relationships/hyperlink" Target="https://ko.aliexpress.com/item/1005008543442930.html?pdp_npi" TargetMode="External"/><Relationship Id="rId95" Type="http://schemas.openxmlformats.org/officeDocument/2006/relationships/hyperlink" Target="https://ko.aliexpress.com/item/1005008474608398.html?pdp_npi" TargetMode="External"/><Relationship Id="rId22" Type="http://schemas.openxmlformats.org/officeDocument/2006/relationships/hyperlink" Target="https://ko.aliexpress.com/item/1005008658122814.html?pdp_npi" TargetMode="External"/><Relationship Id="rId27" Type="http://schemas.openxmlformats.org/officeDocument/2006/relationships/hyperlink" Target="https://ko.aliexpress.com/item/1005008695057374.html?pdp_npi" TargetMode="External"/><Relationship Id="rId43" Type="http://schemas.openxmlformats.org/officeDocument/2006/relationships/hyperlink" Target="https://ko.aliexpress.com/item/1005008505943657.html?pdp_npi" TargetMode="External"/><Relationship Id="rId48" Type="http://schemas.openxmlformats.org/officeDocument/2006/relationships/hyperlink" Target="https://ko.aliexpress.com/item/1005008187027433.html?spm" TargetMode="External"/><Relationship Id="rId64" Type="http://schemas.openxmlformats.org/officeDocument/2006/relationships/hyperlink" Target="https://ko.aliexpress.com/item/1005007655196510.html?pdp_npi" TargetMode="External"/><Relationship Id="rId69" Type="http://schemas.openxmlformats.org/officeDocument/2006/relationships/hyperlink" Target="https://ko.aliexpress.com/item/1005008504050470.html?pdp_npi" TargetMode="External"/><Relationship Id="rId80" Type="http://schemas.openxmlformats.org/officeDocument/2006/relationships/hyperlink" Target="https://ko.aliexpress.com/item/1005008467564964.html?pdp_npi" TargetMode="External"/><Relationship Id="rId85" Type="http://schemas.openxmlformats.org/officeDocument/2006/relationships/hyperlink" Target="https://ko.aliexpress.com/item/1005008654150446.html?pdp_npi" TargetMode="External"/><Relationship Id="rId12" Type="http://schemas.openxmlformats.org/officeDocument/2006/relationships/hyperlink" Target="https://ko.aliexpress.com/item/1005008175517862.html?pdp_npi" TargetMode="External"/><Relationship Id="rId17" Type="http://schemas.openxmlformats.org/officeDocument/2006/relationships/hyperlink" Target="https://ko.aliexpress.com/item/1005008642199082.html?pdp_npi" TargetMode="External"/><Relationship Id="rId25" Type="http://schemas.openxmlformats.org/officeDocument/2006/relationships/hyperlink" Target="https://ko.aliexpress.com/item/1005008691224192.html?pdp_npi" TargetMode="External"/><Relationship Id="rId33" Type="http://schemas.openxmlformats.org/officeDocument/2006/relationships/hyperlink" Target="https://ko.aliexpress.com/item/1005006711721258.html?spm" TargetMode="External"/><Relationship Id="rId38" Type="http://schemas.openxmlformats.org/officeDocument/2006/relationships/hyperlink" Target="https://ko.aliexpress.com/item/1005008267564430.html?pdp_npi" TargetMode="External"/><Relationship Id="rId46" Type="http://schemas.openxmlformats.org/officeDocument/2006/relationships/hyperlink" Target="https://ko.aliexpress.com/item/1005008347483907.html?spm" TargetMode="External"/><Relationship Id="rId59" Type="http://schemas.openxmlformats.org/officeDocument/2006/relationships/hyperlink" Target="https://ko.aliexpress.com/item/1005007693703290.html?pdp_npi" TargetMode="External"/><Relationship Id="rId67" Type="http://schemas.openxmlformats.org/officeDocument/2006/relationships/hyperlink" Target="https://ko.aliexpress.com/item/1005008613699631.html?spm" TargetMode="External"/><Relationship Id="rId20" Type="http://schemas.openxmlformats.org/officeDocument/2006/relationships/hyperlink" Target="https://ko.aliexpress.com/item/1005008625576340.html?pdp_npi" TargetMode="External"/><Relationship Id="rId41" Type="http://schemas.openxmlformats.org/officeDocument/2006/relationships/hyperlink" Target="https://ko.aliexpress.com/item/1005008486040704.html?pdp_npi" TargetMode="External"/><Relationship Id="rId54" Type="http://schemas.openxmlformats.org/officeDocument/2006/relationships/hyperlink" Target="https://ko.aliexpress.com/item/1005006914038655.html?pdp_npi" TargetMode="External"/><Relationship Id="rId62" Type="http://schemas.openxmlformats.org/officeDocument/2006/relationships/hyperlink" Target="https://ko.aliexpress.com/item/1005007661476070.html?pdp_npi" TargetMode="External"/><Relationship Id="rId70" Type="http://schemas.openxmlformats.org/officeDocument/2006/relationships/hyperlink" Target="https://ko.aliexpress.com/item/1005008613699631.html?pdp_npi" TargetMode="External"/><Relationship Id="rId75" Type="http://schemas.openxmlformats.org/officeDocument/2006/relationships/hyperlink" Target="https://ko.aliexpress.com/item/1005008543992442.html?pdp_npi" TargetMode="External"/><Relationship Id="rId83" Type="http://schemas.openxmlformats.org/officeDocument/2006/relationships/hyperlink" Target="https://ko.aliexpress.com/item/1005008465966404.html?pdp_npi" TargetMode="External"/><Relationship Id="rId88" Type="http://schemas.openxmlformats.org/officeDocument/2006/relationships/hyperlink" Target="https://ko.aliexpress.com/item/1005008653034858.html?pdp_npi" TargetMode="External"/><Relationship Id="rId91" Type="http://schemas.openxmlformats.org/officeDocument/2006/relationships/hyperlink" Target="https://ko.aliexpress.com/item/1005008710051554.html?pdp_npi" TargetMode="External"/><Relationship Id="rId96" Type="http://schemas.openxmlformats.org/officeDocument/2006/relationships/hyperlink" Target="https://ko.aliexpress.com/item/1005007758732703.html?pdp_npi" TargetMode="External"/><Relationship Id="rId1" Type="http://schemas.openxmlformats.org/officeDocument/2006/relationships/hyperlink" Target="https://ko.aliexpress.com/item/1005008800310548.html?pdp_npi" TargetMode="External"/><Relationship Id="rId6" Type="http://schemas.openxmlformats.org/officeDocument/2006/relationships/hyperlink" Target="https://ko.aliexpress.com/item/1005008800555961.html?pdp_npi" TargetMode="External"/><Relationship Id="rId15" Type="http://schemas.openxmlformats.org/officeDocument/2006/relationships/hyperlink" Target="https://ko.aliexpress.com/item/1005008483907660.html?pdp_npi" TargetMode="External"/><Relationship Id="rId23" Type="http://schemas.openxmlformats.org/officeDocument/2006/relationships/hyperlink" Target="https://ko.aliexpress.com/item/1005008657849328.html?pdp_npi" TargetMode="External"/><Relationship Id="rId28" Type="http://schemas.openxmlformats.org/officeDocument/2006/relationships/hyperlink" Target="https://ko.aliexpress.com/item/1005008082624021.html?spm" TargetMode="External"/><Relationship Id="rId36" Type="http://schemas.openxmlformats.org/officeDocument/2006/relationships/hyperlink" Target="https://ko.aliexpress.com/item/1005008486195215.html?spm" TargetMode="External"/><Relationship Id="rId49" Type="http://schemas.openxmlformats.org/officeDocument/2006/relationships/hyperlink" Target="https://ko.aliexpress.com/item/1005008554877597.html?pdp_npi" TargetMode="External"/><Relationship Id="rId57" Type="http://schemas.openxmlformats.org/officeDocument/2006/relationships/hyperlink" Target="https://ko.aliexpress.com/item/1005008535553855.html?spm" TargetMode="External"/><Relationship Id="rId10" Type="http://schemas.openxmlformats.org/officeDocument/2006/relationships/hyperlink" Target="https://ko.aliexpress.com/item/1005008760180866.html?spm" TargetMode="External"/><Relationship Id="rId31" Type="http://schemas.openxmlformats.org/officeDocument/2006/relationships/hyperlink" Target="https://ko.aliexpress.com/item/1005008703668693.html?spm" TargetMode="External"/><Relationship Id="rId44" Type="http://schemas.openxmlformats.org/officeDocument/2006/relationships/hyperlink" Target="https://ko.aliexpress.com/item/1005007893644840.html?pdp_npi" TargetMode="External"/><Relationship Id="rId52" Type="http://schemas.openxmlformats.org/officeDocument/2006/relationships/hyperlink" Target="https://ko.aliexpress.com/item/1005007193398854.html?pdp_npi" TargetMode="External"/><Relationship Id="rId60" Type="http://schemas.openxmlformats.org/officeDocument/2006/relationships/hyperlink" Target="https://ko.aliexpress.com/item/1005007668931437.html?pdp_npi" TargetMode="External"/><Relationship Id="rId65" Type="http://schemas.openxmlformats.org/officeDocument/2006/relationships/hyperlink" Target="https://ko.aliexpress.com/item/1005006255655253.html?spm" TargetMode="External"/><Relationship Id="rId73" Type="http://schemas.openxmlformats.org/officeDocument/2006/relationships/hyperlink" Target="https://ko.aliexpress.com/item/1005008575673745.html?pdp_npi" TargetMode="External"/><Relationship Id="rId78" Type="http://schemas.openxmlformats.org/officeDocument/2006/relationships/hyperlink" Target="https://ko.aliexpress.com/item/1005008450913547.html?pdp_npi" TargetMode="External"/><Relationship Id="rId81" Type="http://schemas.openxmlformats.org/officeDocument/2006/relationships/hyperlink" Target="https://ko.aliexpress.com/item/1005008652897429.html?pdp_npi" TargetMode="External"/><Relationship Id="rId86" Type="http://schemas.openxmlformats.org/officeDocument/2006/relationships/hyperlink" Target="https://ko.aliexpress.com/item/1005008652354441.html?pdp_npi" TargetMode="External"/><Relationship Id="rId94" Type="http://schemas.openxmlformats.org/officeDocument/2006/relationships/hyperlink" Target="https://ko.aliexpress.com/item/1005008474416491.html?pdp_npi" TargetMode="External"/><Relationship Id="rId99" Type="http://schemas.openxmlformats.org/officeDocument/2006/relationships/hyperlink" Target="https://ko.aliexpress.com/item/1005007044279614.html?pdp_npi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ko.aliexpress.com/item/1005008800331345.html?pdp_npi" TargetMode="External"/><Relationship Id="rId9" Type="http://schemas.openxmlformats.org/officeDocument/2006/relationships/hyperlink" Target="https://ko.aliexpress.com/item/1005008474917027.html?pdp_npi" TargetMode="External"/><Relationship Id="rId13" Type="http://schemas.openxmlformats.org/officeDocument/2006/relationships/hyperlink" Target="https://ko.aliexpress.com/item/1005008479012208.html?pdp_npi" TargetMode="External"/><Relationship Id="rId18" Type="http://schemas.openxmlformats.org/officeDocument/2006/relationships/hyperlink" Target="https://ko.aliexpress.com/item/1005008641879550.html?pdp_npi" TargetMode="External"/><Relationship Id="rId39" Type="http://schemas.openxmlformats.org/officeDocument/2006/relationships/hyperlink" Target="https://ko.aliexpress.com/item/1005008448580037.html?pdp_npi" TargetMode="External"/><Relationship Id="rId34" Type="http://schemas.openxmlformats.org/officeDocument/2006/relationships/hyperlink" Target="https://ko.aliexpress.com/item/1005008543525299.html?pdp_npi" TargetMode="External"/><Relationship Id="rId50" Type="http://schemas.openxmlformats.org/officeDocument/2006/relationships/hyperlink" Target="https://ko.aliexpress.com/item/1005007193549553.html?pdp_npi" TargetMode="External"/><Relationship Id="rId55" Type="http://schemas.openxmlformats.org/officeDocument/2006/relationships/hyperlink" Target="https://ko.aliexpress.com/item/1005006912466186.html?pdp_npi" TargetMode="External"/><Relationship Id="rId76" Type="http://schemas.openxmlformats.org/officeDocument/2006/relationships/hyperlink" Target="https://ko.aliexpress.com/item/1005008544124139.html?spm" TargetMode="External"/><Relationship Id="rId97" Type="http://schemas.openxmlformats.org/officeDocument/2006/relationships/hyperlink" Target="https://ko.aliexpress.com/item/1005007301314897.html?pdp_npi" TargetMode="External"/><Relationship Id="rId7" Type="http://schemas.openxmlformats.org/officeDocument/2006/relationships/hyperlink" Target="https://ko.aliexpress.com/item/1005008022294528.html?pdp_npi" TargetMode="External"/><Relationship Id="rId71" Type="http://schemas.openxmlformats.org/officeDocument/2006/relationships/hyperlink" Target="https://ko.aliexpress.com/item/1005008468423869.html?spm" TargetMode="External"/><Relationship Id="rId92" Type="http://schemas.openxmlformats.org/officeDocument/2006/relationships/hyperlink" Target="https://ko.aliexpress.com/item/1005005887837418.html?spm" TargetMode="External"/><Relationship Id="rId2" Type="http://schemas.openxmlformats.org/officeDocument/2006/relationships/hyperlink" Target="https://ko.aliexpress.com/item/1005008800152892.html?pdp_npi" TargetMode="External"/><Relationship Id="rId29" Type="http://schemas.openxmlformats.org/officeDocument/2006/relationships/hyperlink" Target="https://ko.aliexpress.com/item/1005007232584242.html?pdp_npi" TargetMode="External"/><Relationship Id="rId24" Type="http://schemas.openxmlformats.org/officeDocument/2006/relationships/hyperlink" Target="https://ko.aliexpress.com/item/1005008658107871.html?pdp_npi" TargetMode="External"/><Relationship Id="rId40" Type="http://schemas.openxmlformats.org/officeDocument/2006/relationships/hyperlink" Target="https://ko.aliexpress.com/item/1005008283493978.html?pdp_npi" TargetMode="External"/><Relationship Id="rId45" Type="http://schemas.openxmlformats.org/officeDocument/2006/relationships/hyperlink" Target="https://ko.aliexpress.com/item/1005007920656421.html?pdp_npi" TargetMode="External"/><Relationship Id="rId66" Type="http://schemas.openxmlformats.org/officeDocument/2006/relationships/hyperlink" Target="https://ko.aliexpress.com/item/1005007001893116.html?pdp_npi" TargetMode="External"/><Relationship Id="rId87" Type="http://schemas.openxmlformats.org/officeDocument/2006/relationships/hyperlink" Target="https://ko.aliexpress.com/item/1005008658135331.html?pdp_npi" TargetMode="External"/><Relationship Id="rId61" Type="http://schemas.openxmlformats.org/officeDocument/2006/relationships/hyperlink" Target="https://ko.aliexpress.com/item/1005007660389903.html?pdp_npi" TargetMode="External"/><Relationship Id="rId82" Type="http://schemas.openxmlformats.org/officeDocument/2006/relationships/hyperlink" Target="https://ko.aliexpress.com/item/1005008523843635.html?pdp_npi" TargetMode="External"/><Relationship Id="rId19" Type="http://schemas.openxmlformats.org/officeDocument/2006/relationships/hyperlink" Target="https://ko.aliexpress.com/item/1005008642039589.html?pdp_npi" TargetMode="External"/><Relationship Id="rId14" Type="http://schemas.openxmlformats.org/officeDocument/2006/relationships/hyperlink" Target="https://ko.aliexpress.com/item/1005008552065755.html?pdp_npi" TargetMode="External"/><Relationship Id="rId30" Type="http://schemas.openxmlformats.org/officeDocument/2006/relationships/hyperlink" Target="https://ko.aliexpress.com/item/1005007233517283.html?pdp_npi" TargetMode="External"/><Relationship Id="rId35" Type="http://schemas.openxmlformats.org/officeDocument/2006/relationships/hyperlink" Target="https://ko.aliexpress.com/item/1005007620437322.html?pdp_npi" TargetMode="External"/><Relationship Id="rId56" Type="http://schemas.openxmlformats.org/officeDocument/2006/relationships/hyperlink" Target="https://ko.aliexpress.com/item/1005007048698380.html?pdp_npi" TargetMode="External"/><Relationship Id="rId77" Type="http://schemas.openxmlformats.org/officeDocument/2006/relationships/hyperlink" Target="https://ko.aliexpress.com/item/1005008658093296.html?pdp_npi" TargetMode="External"/><Relationship Id="rId100" Type="http://schemas.openxmlformats.org/officeDocument/2006/relationships/hyperlink" Target="https://ko.aliexpress.com/item/1005006758962635.html?pdp_npi" TargetMode="External"/><Relationship Id="rId8" Type="http://schemas.openxmlformats.org/officeDocument/2006/relationships/hyperlink" Target="https://ko.aliexpress.com/item/1005008053688429.html?pdp_npi" TargetMode="External"/><Relationship Id="rId51" Type="http://schemas.openxmlformats.org/officeDocument/2006/relationships/hyperlink" Target="https://ko.aliexpress.com/item/1005008187168921.html?pdp_npi" TargetMode="External"/><Relationship Id="rId72" Type="http://schemas.openxmlformats.org/officeDocument/2006/relationships/hyperlink" Target="https://ko.aliexpress.com/item/1005008614043682.html?pdp_npi" TargetMode="External"/><Relationship Id="rId93" Type="http://schemas.openxmlformats.org/officeDocument/2006/relationships/hyperlink" Target="https://ko.aliexpress.com/item/1005008455346554.html?pdp_npi" TargetMode="External"/><Relationship Id="rId98" Type="http://schemas.openxmlformats.org/officeDocument/2006/relationships/hyperlink" Target="https://ko.aliexpress.com/item/1005007007752583.html?pdp_npi" TargetMode="External"/><Relationship Id="rId3" Type="http://schemas.openxmlformats.org/officeDocument/2006/relationships/hyperlink" Target="https://ko.aliexpress.com/item/1005008800201647.html?pdp_n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ko.aliexpress.com/store/1104650170/pages/feedback.html?spm=a2g0o.store_pc_allItems_or_groupList.pcShopHead_2011823028753.2&amp;sortType=bestmatch_sort" TargetMode="External"/><Relationship Id="rId2" Type="http://schemas.openxmlformats.org/officeDocument/2006/relationships/hyperlink" Target="https://ko.aliexpress.com/store/1104728310/pages/feedback.html?spm=a2g0o.store_pc_allItems_or_groupList.pcShopHead_2012135372319.2&amp;sortType=bestmatch_sort" TargetMode="External"/><Relationship Id="rId1" Type="http://schemas.openxmlformats.org/officeDocument/2006/relationships/hyperlink" Target="https://ko.aliexpress.com/store/1104699836/pages/feedback.html?spm=a2g0o.store_pc_allItems_or_groupList.pcShopHead_2011954151810.2&amp;sortType=bestmatch_sort" TargetMode="External"/><Relationship Id="rId5" Type="http://schemas.openxmlformats.org/officeDocument/2006/relationships/hyperlink" Target="https://ko.aliexpress.com/store/1104758047/pages/feedback.html?spm=a2g0o.store_pc_home.pcShopHead_2012091763281.2&amp;sortType=bestmatch_sort" TargetMode="External"/><Relationship Id="rId4" Type="http://schemas.openxmlformats.org/officeDocument/2006/relationships/hyperlink" Target="https://ko.aliexpress.com/store/1104698259/pages/feedback.html?spm=a2g0o.store_pc_home.pcShopHead_2011939262321.2&amp;sortType=bestmatch_s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673E-C509-4FDD-8857-CDEA59F403F9}">
  <sheetPr>
    <pageSetUpPr autoPageBreaks="0"/>
  </sheetPr>
  <dimension ref="A2:AG124"/>
  <sheetViews>
    <sheetView tabSelected="1" topLeftCell="A91" zoomScale="85" zoomScaleNormal="85" workbookViewId="0">
      <selection activeCell="B108" sqref="B108"/>
    </sheetView>
  </sheetViews>
  <sheetFormatPr defaultRowHeight="16.5" x14ac:dyDescent="0.3"/>
  <cols>
    <col min="1" max="1" width="33.125" bestFit="1" customWidth="1"/>
    <col min="2" max="2" width="51.125" bestFit="1" customWidth="1"/>
    <col min="3" max="3" width="11" bestFit="1" customWidth="1"/>
    <col min="4" max="4" width="16" style="3" bestFit="1" customWidth="1"/>
    <col min="5" max="5" width="13" style="3" bestFit="1" customWidth="1"/>
    <col min="6" max="6" width="132.75" style="3" bestFit="1" customWidth="1"/>
    <col min="7" max="7" width="17.875" style="3" bestFit="1" customWidth="1"/>
    <col min="9" max="9" width="9" style="3" bestFit="1" customWidth="1"/>
    <col min="10" max="10" width="9" style="3"/>
    <col min="11" max="11" width="10.875" style="3" bestFit="1" customWidth="1"/>
    <col min="12" max="12" width="12.125" bestFit="1" customWidth="1"/>
    <col min="13" max="13" width="15.125" bestFit="1" customWidth="1"/>
    <col min="14" max="14" width="15.125" style="3" bestFit="1" customWidth="1"/>
    <col min="16" max="16" width="13" bestFit="1" customWidth="1"/>
    <col min="17" max="17" width="20.125" style="3" bestFit="1" customWidth="1"/>
    <col min="18" max="18" width="11" bestFit="1" customWidth="1"/>
    <col min="19" max="19" width="26.375" style="3" bestFit="1" customWidth="1"/>
    <col min="20" max="20" width="60.5" bestFit="1" customWidth="1"/>
    <col min="21" max="21" width="13" style="3" bestFit="1" customWidth="1"/>
    <col min="22" max="22" width="23.625" style="3" bestFit="1" customWidth="1"/>
    <col min="23" max="23" width="20.375" bestFit="1" customWidth="1"/>
    <col min="24" max="24" width="142.875" bestFit="1" customWidth="1"/>
    <col min="25" max="25" width="51.125" bestFit="1" customWidth="1"/>
  </cols>
  <sheetData>
    <row r="2" spans="1:5" x14ac:dyDescent="0.3">
      <c r="A2" s="12" t="s">
        <v>134</v>
      </c>
      <c r="B2" s="8" t="s">
        <v>135</v>
      </c>
    </row>
    <row r="3" spans="1:5" x14ac:dyDescent="0.3">
      <c r="A3" s="10" t="s">
        <v>103</v>
      </c>
      <c r="B3" s="9" t="s">
        <v>104</v>
      </c>
    </row>
    <row r="4" spans="1:5" x14ac:dyDescent="0.3">
      <c r="A4" s="10" t="s">
        <v>105</v>
      </c>
      <c r="B4" s="9" t="s">
        <v>145</v>
      </c>
    </row>
    <row r="5" spans="1:5" x14ac:dyDescent="0.3">
      <c r="A5" s="30" t="s">
        <v>106</v>
      </c>
      <c r="B5" s="15" t="s">
        <v>108</v>
      </c>
    </row>
    <row r="6" spans="1:5" x14ac:dyDescent="0.3">
      <c r="A6" s="30"/>
      <c r="B6" s="9" t="s">
        <v>107</v>
      </c>
    </row>
    <row r="7" spans="1:5" x14ac:dyDescent="0.3">
      <c r="A7" s="21" t="s">
        <v>322</v>
      </c>
      <c r="B7" s="28">
        <f>COUNTIF(B25:B124,"Shop11*")</f>
        <v>41</v>
      </c>
      <c r="C7" s="27">
        <f>B7/$B$20</f>
        <v>0.41</v>
      </c>
      <c r="D7" s="33"/>
      <c r="E7" s="34"/>
    </row>
    <row r="8" spans="1:5" x14ac:dyDescent="0.3">
      <c r="A8" s="12" t="s">
        <v>133</v>
      </c>
      <c r="B8" s="13">
        <f>COUNTIF(G25:G124, "O")</f>
        <v>34</v>
      </c>
      <c r="C8" s="23">
        <f>B8/$B$20</f>
        <v>0.34</v>
      </c>
      <c r="E8" s="34"/>
    </row>
    <row r="9" spans="1:5" x14ac:dyDescent="0.3">
      <c r="A9" s="10" t="s">
        <v>142</v>
      </c>
      <c r="B9">
        <f>COUNTIF(J25:J124, "Korea")</f>
        <v>3</v>
      </c>
      <c r="C9" s="23">
        <f>B9/$B$20</f>
        <v>0.03</v>
      </c>
      <c r="E9" s="34"/>
    </row>
    <row r="10" spans="1:5" x14ac:dyDescent="0.3">
      <c r="A10" s="10" t="s">
        <v>323</v>
      </c>
      <c r="B10">
        <f>COUNTIF(K25:K124, "X")</f>
        <v>59</v>
      </c>
      <c r="C10" s="23">
        <f>B10/$B$20</f>
        <v>0.59</v>
      </c>
      <c r="E10" s="34"/>
    </row>
    <row r="11" spans="1:5" x14ac:dyDescent="0.3">
      <c r="A11" s="10" t="s">
        <v>144</v>
      </c>
      <c r="B11">
        <f>COUNTIF(N25:N124, "X")</f>
        <v>100</v>
      </c>
      <c r="C11" s="23">
        <f>B11/$B$20</f>
        <v>1</v>
      </c>
      <c r="E11" s="34"/>
    </row>
    <row r="12" spans="1:5" x14ac:dyDescent="0.3">
      <c r="A12" s="10" t="s">
        <v>143</v>
      </c>
      <c r="B12">
        <f>COUNTIF(U25:U124, "O")</f>
        <v>88</v>
      </c>
      <c r="C12" s="27">
        <f>B12/$B$20</f>
        <v>0.88</v>
      </c>
      <c r="E12" s="34"/>
    </row>
    <row r="13" spans="1:5" x14ac:dyDescent="0.3">
      <c r="A13" s="10" t="s">
        <v>136</v>
      </c>
      <c r="B13">
        <f>AVERAGE(P25:P124)</f>
        <v>53.44</v>
      </c>
      <c r="C13" s="24"/>
    </row>
    <row r="14" spans="1:5" x14ac:dyDescent="0.3">
      <c r="A14" s="10" t="s">
        <v>137</v>
      </c>
      <c r="B14">
        <f>AVERAGE(Q25:Q124)</f>
        <v>172.25</v>
      </c>
      <c r="C14" s="24"/>
    </row>
    <row r="15" spans="1:5" x14ac:dyDescent="0.3">
      <c r="A15" s="10" t="s">
        <v>138</v>
      </c>
      <c r="B15">
        <f>AVERAGE(O25:O124)</f>
        <v>3.6970000000000005</v>
      </c>
      <c r="C15" s="24"/>
    </row>
    <row r="16" spans="1:5" x14ac:dyDescent="0.3">
      <c r="A16" s="11" t="s">
        <v>141</v>
      </c>
      <c r="B16" s="14">
        <f>AVERAGE(C25:C124)</f>
        <v>45436.02</v>
      </c>
      <c r="C16" s="25"/>
    </row>
    <row r="17" spans="1:25" x14ac:dyDescent="0.3">
      <c r="A17" s="10" t="s">
        <v>206</v>
      </c>
      <c r="B17" s="20">
        <f>COUNTIF(V25:V124,"배송안함")</f>
        <v>11</v>
      </c>
      <c r="C17" s="27">
        <f>B17/$B$20</f>
        <v>0.11</v>
      </c>
    </row>
    <row r="18" spans="1:25" x14ac:dyDescent="0.3">
      <c r="A18" s="10" t="s">
        <v>207</v>
      </c>
      <c r="B18" s="20">
        <f>COUNTIF(V25:V124,"허위스팩")</f>
        <v>53</v>
      </c>
      <c r="C18" s="27">
        <f>B18/$B$20</f>
        <v>0.53</v>
      </c>
    </row>
    <row r="19" spans="1:25" x14ac:dyDescent="0.3">
      <c r="A19" s="10" t="s">
        <v>208</v>
      </c>
      <c r="B19" s="20">
        <f>COUNTIF(V25:V124,"가품")</f>
        <v>19</v>
      </c>
      <c r="C19" s="27">
        <f>B19/$B$20</f>
        <v>0.19</v>
      </c>
    </row>
    <row r="20" spans="1:25" x14ac:dyDescent="0.3">
      <c r="A20" s="21" t="s">
        <v>204</v>
      </c>
      <c r="B20" s="22">
        <f>COUNTA(A25:A124)</f>
        <v>100</v>
      </c>
      <c r="C20" s="26"/>
    </row>
    <row r="21" spans="1:25" x14ac:dyDescent="0.3">
      <c r="A21" s="7"/>
      <c r="B21" s="20"/>
    </row>
    <row r="22" spans="1:25" ht="16.5" customHeight="1" x14ac:dyDescent="0.3">
      <c r="A22" s="31" t="s">
        <v>26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5" ht="16.5" customHeight="1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5" x14ac:dyDescent="0.3">
      <c r="A24" s="4" t="s">
        <v>0</v>
      </c>
      <c r="B24" s="4" t="s">
        <v>3</v>
      </c>
      <c r="C24" s="4" t="s">
        <v>5</v>
      </c>
      <c r="D24" s="4" t="s">
        <v>4</v>
      </c>
      <c r="E24" s="4" t="s">
        <v>1</v>
      </c>
      <c r="F24" s="4" t="s">
        <v>2</v>
      </c>
      <c r="G24" s="4" t="s">
        <v>28</v>
      </c>
      <c r="H24" s="4" t="s">
        <v>14</v>
      </c>
      <c r="I24" s="4" t="s">
        <v>15</v>
      </c>
      <c r="J24" s="4" t="s">
        <v>31</v>
      </c>
      <c r="K24" s="4" t="s">
        <v>6</v>
      </c>
      <c r="L24" s="4" t="s">
        <v>7</v>
      </c>
      <c r="M24" s="4" t="s">
        <v>8</v>
      </c>
      <c r="N24" s="4" t="s">
        <v>9</v>
      </c>
      <c r="O24" s="4" t="s">
        <v>10</v>
      </c>
      <c r="P24" s="4" t="s">
        <v>11</v>
      </c>
      <c r="Q24" s="4" t="s">
        <v>139</v>
      </c>
      <c r="R24" s="4" t="s">
        <v>12</v>
      </c>
      <c r="S24" s="4" t="s">
        <v>140</v>
      </c>
      <c r="T24" s="4" t="s">
        <v>13</v>
      </c>
      <c r="U24" s="4" t="s">
        <v>43</v>
      </c>
      <c r="V24" s="4" t="s">
        <v>205</v>
      </c>
      <c r="W24" s="4" t="s">
        <v>203</v>
      </c>
      <c r="Y24" s="7"/>
    </row>
    <row r="25" spans="1:25" x14ac:dyDescent="0.3">
      <c r="A25">
        <v>1</v>
      </c>
      <c r="B25" t="s">
        <v>16</v>
      </c>
      <c r="C25" s="2">
        <v>45734</v>
      </c>
      <c r="D25" s="3" t="s">
        <v>17</v>
      </c>
      <c r="E25" s="3" t="s">
        <v>73</v>
      </c>
      <c r="F25" s="3" t="s">
        <v>22</v>
      </c>
      <c r="G25" s="3" t="s">
        <v>29</v>
      </c>
      <c r="H25">
        <v>150.36000000000001</v>
      </c>
      <c r="I25" s="3" t="s">
        <v>20</v>
      </c>
      <c r="J25" s="3" t="s">
        <v>17</v>
      </c>
      <c r="K25" s="3" t="s">
        <v>21</v>
      </c>
      <c r="L25">
        <v>1</v>
      </c>
      <c r="M25">
        <v>1</v>
      </c>
      <c r="N25" s="3" t="s">
        <v>21</v>
      </c>
      <c r="O25">
        <v>1</v>
      </c>
      <c r="P25">
        <v>1</v>
      </c>
      <c r="Q25" s="3">
        <v>39</v>
      </c>
      <c r="R25">
        <v>5</v>
      </c>
      <c r="S25" s="3">
        <v>2000</v>
      </c>
      <c r="T25" s="1" t="s">
        <v>18</v>
      </c>
      <c r="U25" s="3" t="s">
        <v>21</v>
      </c>
      <c r="V25" s="3" t="s">
        <v>48</v>
      </c>
      <c r="W25" s="19">
        <f>M25/L25</f>
        <v>1</v>
      </c>
    </row>
    <row r="26" spans="1:25" x14ac:dyDescent="0.3">
      <c r="A26">
        <v>2</v>
      </c>
      <c r="B26" t="s">
        <v>16</v>
      </c>
      <c r="C26" s="2">
        <v>45734</v>
      </c>
      <c r="D26" s="3" t="s">
        <v>17</v>
      </c>
      <c r="E26" s="3" t="s">
        <v>73</v>
      </c>
      <c r="F26" s="3" t="s">
        <v>24</v>
      </c>
      <c r="G26" s="3" t="s">
        <v>29</v>
      </c>
      <c r="H26">
        <v>36.619999999999997</v>
      </c>
      <c r="I26" s="3" t="s">
        <v>25</v>
      </c>
      <c r="J26" s="3" t="s">
        <v>17</v>
      </c>
      <c r="K26" s="3" t="s">
        <v>21</v>
      </c>
      <c r="L26">
        <v>2</v>
      </c>
      <c r="M26">
        <v>1</v>
      </c>
      <c r="N26" s="3" t="s">
        <v>21</v>
      </c>
      <c r="O26">
        <v>1</v>
      </c>
      <c r="P26">
        <v>2</v>
      </c>
      <c r="Q26" s="3">
        <v>27</v>
      </c>
      <c r="R26">
        <v>5</v>
      </c>
      <c r="S26" s="3">
        <v>2000</v>
      </c>
      <c r="T26" s="1" t="s">
        <v>23</v>
      </c>
      <c r="U26" s="3" t="s">
        <v>21</v>
      </c>
      <c r="V26" s="3" t="s">
        <v>48</v>
      </c>
      <c r="W26" s="19">
        <f>M26/L26</f>
        <v>0.5</v>
      </c>
      <c r="X26" t="s">
        <v>202</v>
      </c>
    </row>
    <row r="27" spans="1:25" x14ac:dyDescent="0.3">
      <c r="A27">
        <v>3</v>
      </c>
      <c r="B27" t="s">
        <v>16</v>
      </c>
      <c r="C27" s="2">
        <v>45734</v>
      </c>
      <c r="D27" s="3" t="s">
        <v>17</v>
      </c>
      <c r="E27" s="3" t="s">
        <v>73</v>
      </c>
      <c r="F27" s="3" t="s">
        <v>27</v>
      </c>
      <c r="G27" s="3" t="s">
        <v>29</v>
      </c>
      <c r="H27">
        <v>80.09</v>
      </c>
      <c r="I27" s="3" t="s">
        <v>19</v>
      </c>
      <c r="J27" s="3" t="s">
        <v>30</v>
      </c>
      <c r="K27" s="3" t="s">
        <v>21</v>
      </c>
      <c r="L27">
        <v>1</v>
      </c>
      <c r="M27">
        <v>1</v>
      </c>
      <c r="N27" s="3" t="s">
        <v>21</v>
      </c>
      <c r="O27">
        <v>1</v>
      </c>
      <c r="P27">
        <v>1</v>
      </c>
      <c r="Q27" s="3">
        <v>16</v>
      </c>
      <c r="R27">
        <v>5</v>
      </c>
      <c r="S27" s="3">
        <v>2000</v>
      </c>
      <c r="T27" s="1" t="s">
        <v>34</v>
      </c>
      <c r="U27" s="3" t="s">
        <v>21</v>
      </c>
      <c r="V27" s="3" t="s">
        <v>48</v>
      </c>
      <c r="W27" s="19">
        <f t="shared" ref="W27:W124" si="0">M27/L27</f>
        <v>1</v>
      </c>
    </row>
    <row r="28" spans="1:25" x14ac:dyDescent="0.3">
      <c r="A28">
        <v>4</v>
      </c>
      <c r="B28" t="s">
        <v>16</v>
      </c>
      <c r="C28" s="2">
        <v>45734</v>
      </c>
      <c r="D28" s="3" t="s">
        <v>17</v>
      </c>
      <c r="E28" s="3" t="s">
        <v>74</v>
      </c>
      <c r="F28" s="3" t="s">
        <v>32</v>
      </c>
      <c r="G28" s="3" t="s">
        <v>29</v>
      </c>
      <c r="H28">
        <v>35.61</v>
      </c>
      <c r="I28" s="3" t="s">
        <v>35</v>
      </c>
      <c r="J28" s="3" t="s">
        <v>30</v>
      </c>
      <c r="K28" s="3" t="s">
        <v>21</v>
      </c>
      <c r="L28">
        <v>1</v>
      </c>
      <c r="M28">
        <v>1</v>
      </c>
      <c r="N28" s="3" t="s">
        <v>21</v>
      </c>
      <c r="O28">
        <v>1</v>
      </c>
      <c r="P28">
        <v>1</v>
      </c>
      <c r="Q28" s="3">
        <v>11</v>
      </c>
      <c r="R28">
        <v>5</v>
      </c>
      <c r="S28" s="3">
        <v>2000</v>
      </c>
      <c r="T28" s="1" t="s">
        <v>33</v>
      </c>
      <c r="U28" s="3" t="s">
        <v>21</v>
      </c>
      <c r="V28" s="3" t="s">
        <v>48</v>
      </c>
      <c r="W28" s="19">
        <f t="shared" si="0"/>
        <v>1</v>
      </c>
    </row>
    <row r="29" spans="1:25" x14ac:dyDescent="0.3">
      <c r="A29">
        <v>5</v>
      </c>
      <c r="B29" t="s">
        <v>16</v>
      </c>
      <c r="C29" s="2">
        <v>45734</v>
      </c>
      <c r="D29" s="3" t="s">
        <v>17</v>
      </c>
      <c r="E29" s="3" t="s">
        <v>37</v>
      </c>
      <c r="F29" s="3" t="s">
        <v>38</v>
      </c>
      <c r="G29" s="3" t="s">
        <v>29</v>
      </c>
      <c r="H29">
        <v>39.64</v>
      </c>
      <c r="I29" s="3" t="s">
        <v>19</v>
      </c>
      <c r="J29" s="3" t="s">
        <v>30</v>
      </c>
      <c r="K29" s="3" t="s">
        <v>21</v>
      </c>
      <c r="L29">
        <v>1</v>
      </c>
      <c r="M29">
        <v>0</v>
      </c>
      <c r="N29" s="3" t="s">
        <v>21</v>
      </c>
      <c r="O29">
        <v>1</v>
      </c>
      <c r="P29">
        <v>1</v>
      </c>
      <c r="Q29" s="3">
        <v>8</v>
      </c>
      <c r="R29">
        <v>5</v>
      </c>
      <c r="S29" s="3">
        <v>2000</v>
      </c>
      <c r="T29" s="1" t="s">
        <v>36</v>
      </c>
      <c r="U29" s="3" t="s">
        <v>21</v>
      </c>
      <c r="V29" s="3" t="s">
        <v>48</v>
      </c>
      <c r="W29" s="19">
        <f t="shared" si="0"/>
        <v>0</v>
      </c>
    </row>
    <row r="30" spans="1:25" x14ac:dyDescent="0.3">
      <c r="A30">
        <v>6</v>
      </c>
      <c r="B30" t="s">
        <v>16</v>
      </c>
      <c r="C30" s="2">
        <v>45734</v>
      </c>
      <c r="D30" s="3" t="s">
        <v>17</v>
      </c>
      <c r="E30" s="3" t="s">
        <v>75</v>
      </c>
      <c r="F30" s="3" t="s">
        <v>39</v>
      </c>
      <c r="G30" s="3" t="s">
        <v>21</v>
      </c>
      <c r="H30">
        <v>127.27</v>
      </c>
      <c r="I30" s="3" t="s">
        <v>40</v>
      </c>
      <c r="J30" s="3" t="s">
        <v>17</v>
      </c>
      <c r="K30" s="3" t="s">
        <v>21</v>
      </c>
      <c r="L30">
        <v>1</v>
      </c>
      <c r="M30">
        <v>1</v>
      </c>
      <c r="N30" s="3" t="s">
        <v>21</v>
      </c>
      <c r="O30">
        <v>1</v>
      </c>
      <c r="P30">
        <v>1</v>
      </c>
      <c r="Q30" s="3">
        <v>6</v>
      </c>
      <c r="R30">
        <v>5</v>
      </c>
      <c r="S30" s="3">
        <v>2000</v>
      </c>
      <c r="T30" s="1" t="s">
        <v>41</v>
      </c>
      <c r="U30" s="3" t="s">
        <v>21</v>
      </c>
      <c r="V30" s="3" t="s">
        <v>48</v>
      </c>
      <c r="W30" s="19">
        <f t="shared" si="0"/>
        <v>1</v>
      </c>
      <c r="X30" s="29"/>
      <c r="Y30" s="7"/>
    </row>
    <row r="31" spans="1:25" x14ac:dyDescent="0.3">
      <c r="A31">
        <v>7</v>
      </c>
      <c r="B31" t="s">
        <v>45</v>
      </c>
      <c r="C31" s="2">
        <v>45578</v>
      </c>
      <c r="D31" s="3" t="s">
        <v>17</v>
      </c>
      <c r="E31" s="3" t="s">
        <v>46</v>
      </c>
      <c r="F31" s="3" t="s">
        <v>44</v>
      </c>
      <c r="G31" s="3" t="s">
        <v>29</v>
      </c>
      <c r="H31">
        <v>86.66</v>
      </c>
      <c r="I31" s="3" t="s">
        <v>21</v>
      </c>
      <c r="J31" s="3" t="s">
        <v>17</v>
      </c>
      <c r="K31" s="3" t="s">
        <v>21</v>
      </c>
      <c r="L31">
        <v>3</v>
      </c>
      <c r="M31">
        <v>0</v>
      </c>
      <c r="N31" s="3" t="s">
        <v>21</v>
      </c>
      <c r="O31">
        <v>4.7</v>
      </c>
      <c r="P31">
        <v>65</v>
      </c>
      <c r="Q31" s="3">
        <v>88</v>
      </c>
      <c r="R31">
        <v>5</v>
      </c>
      <c r="S31" s="3">
        <v>900</v>
      </c>
      <c r="T31" s="1" t="s">
        <v>42</v>
      </c>
      <c r="U31" s="3" t="s">
        <v>29</v>
      </c>
      <c r="V31" s="3" t="s">
        <v>49</v>
      </c>
      <c r="W31" s="19">
        <f t="shared" si="0"/>
        <v>0</v>
      </c>
      <c r="X31" s="29"/>
    </row>
    <row r="32" spans="1:25" x14ac:dyDescent="0.3">
      <c r="A32">
        <v>8</v>
      </c>
      <c r="B32" t="s">
        <v>45</v>
      </c>
      <c r="C32" s="2">
        <v>45578</v>
      </c>
      <c r="D32" s="3" t="s">
        <v>17</v>
      </c>
      <c r="E32" s="3" t="s">
        <v>46</v>
      </c>
      <c r="F32" s="3" t="s">
        <v>50</v>
      </c>
      <c r="G32" s="3" t="s">
        <v>29</v>
      </c>
      <c r="H32">
        <v>86.66</v>
      </c>
      <c r="I32" s="3" t="s">
        <v>21</v>
      </c>
      <c r="J32" s="3" t="s">
        <v>17</v>
      </c>
      <c r="K32" s="3" t="s">
        <v>21</v>
      </c>
      <c r="L32">
        <v>1</v>
      </c>
      <c r="M32">
        <v>0</v>
      </c>
      <c r="N32" s="3" t="s">
        <v>21</v>
      </c>
      <c r="O32">
        <v>4.7</v>
      </c>
      <c r="P32">
        <v>18</v>
      </c>
      <c r="Q32" s="3">
        <v>29</v>
      </c>
      <c r="R32">
        <v>5</v>
      </c>
      <c r="S32" s="3">
        <v>900</v>
      </c>
      <c r="T32" s="1" t="s">
        <v>51</v>
      </c>
      <c r="U32" s="3" t="s">
        <v>29</v>
      </c>
      <c r="V32" s="3" t="s">
        <v>49</v>
      </c>
      <c r="W32" s="19">
        <f t="shared" si="0"/>
        <v>0</v>
      </c>
    </row>
    <row r="33" spans="1:23" x14ac:dyDescent="0.3">
      <c r="A33">
        <v>9</v>
      </c>
      <c r="B33" t="s">
        <v>57</v>
      </c>
      <c r="C33" s="2">
        <v>45610</v>
      </c>
      <c r="D33" s="3" t="s">
        <v>17</v>
      </c>
      <c r="E33" s="3" t="s">
        <v>37</v>
      </c>
      <c r="F33" s="3" t="s">
        <v>58</v>
      </c>
      <c r="G33" s="3" t="s">
        <v>21</v>
      </c>
      <c r="H33">
        <v>67.099999999999994</v>
      </c>
      <c r="I33" s="3" t="s">
        <v>59</v>
      </c>
      <c r="J33" s="3" t="s">
        <v>17</v>
      </c>
      <c r="K33" s="3" t="s">
        <v>21</v>
      </c>
      <c r="L33">
        <v>3</v>
      </c>
      <c r="M33">
        <v>1</v>
      </c>
      <c r="N33" s="3" t="s">
        <v>21</v>
      </c>
      <c r="O33">
        <v>4.5999999999999996</v>
      </c>
      <c r="P33">
        <v>29</v>
      </c>
      <c r="Q33" s="3">
        <v>51</v>
      </c>
      <c r="R33">
        <v>4.5</v>
      </c>
      <c r="S33" s="3">
        <v>500</v>
      </c>
      <c r="T33" s="1" t="s">
        <v>60</v>
      </c>
      <c r="U33" s="3" t="s">
        <v>29</v>
      </c>
      <c r="V33" s="3" t="s">
        <v>49</v>
      </c>
      <c r="W33" s="19">
        <f t="shared" si="0"/>
        <v>0.33333333333333331</v>
      </c>
    </row>
    <row r="34" spans="1:23" x14ac:dyDescent="0.3">
      <c r="A34">
        <v>10</v>
      </c>
      <c r="B34" t="s">
        <v>62</v>
      </c>
      <c r="C34" s="2">
        <v>45747</v>
      </c>
      <c r="D34" s="3" t="s">
        <v>17</v>
      </c>
      <c r="E34" s="3" t="s">
        <v>46</v>
      </c>
      <c r="F34" s="3" t="s">
        <v>61</v>
      </c>
      <c r="G34" s="3" t="s">
        <v>29</v>
      </c>
      <c r="H34">
        <v>187</v>
      </c>
      <c r="I34" s="3" t="s">
        <v>21</v>
      </c>
      <c r="J34" s="3" t="s">
        <v>17</v>
      </c>
      <c r="K34" s="3" t="s">
        <v>21</v>
      </c>
      <c r="L34">
        <v>1</v>
      </c>
      <c r="M34">
        <v>1</v>
      </c>
      <c r="N34" s="3" t="s">
        <v>21</v>
      </c>
      <c r="O34">
        <v>1</v>
      </c>
      <c r="P34">
        <v>1</v>
      </c>
      <c r="Q34" s="3">
        <v>322</v>
      </c>
      <c r="R34">
        <v>4.2</v>
      </c>
      <c r="S34" s="3">
        <v>8000</v>
      </c>
      <c r="T34" s="1" t="s">
        <v>63</v>
      </c>
      <c r="U34" s="3" t="s">
        <v>21</v>
      </c>
      <c r="V34" s="3" t="s">
        <v>49</v>
      </c>
      <c r="W34" s="19">
        <f t="shared" si="0"/>
        <v>1</v>
      </c>
    </row>
    <row r="35" spans="1:23" x14ac:dyDescent="0.3">
      <c r="A35">
        <v>11</v>
      </c>
      <c r="B35" t="s">
        <v>65</v>
      </c>
      <c r="C35" s="2">
        <v>45623</v>
      </c>
      <c r="D35" s="3" t="s">
        <v>17</v>
      </c>
      <c r="E35" s="3" t="s">
        <v>37</v>
      </c>
      <c r="F35" s="3" t="s">
        <v>66</v>
      </c>
      <c r="G35" s="3" t="s">
        <v>21</v>
      </c>
      <c r="H35" s="3">
        <v>57.67</v>
      </c>
      <c r="I35" s="3" t="s">
        <v>67</v>
      </c>
      <c r="J35" s="3" t="s">
        <v>17</v>
      </c>
      <c r="K35" s="3" t="s">
        <v>21</v>
      </c>
      <c r="L35">
        <v>21</v>
      </c>
      <c r="M35">
        <v>9</v>
      </c>
      <c r="N35" s="3" t="s">
        <v>21</v>
      </c>
      <c r="O35">
        <v>4.0999999999999996</v>
      </c>
      <c r="P35">
        <v>118</v>
      </c>
      <c r="Q35" s="3">
        <v>214</v>
      </c>
      <c r="R35">
        <v>4.8</v>
      </c>
      <c r="S35" s="3">
        <v>1000</v>
      </c>
      <c r="T35" s="1" t="s">
        <v>68</v>
      </c>
      <c r="U35" s="3" t="s">
        <v>29</v>
      </c>
      <c r="V35" s="3" t="s">
        <v>49</v>
      </c>
      <c r="W35" s="19">
        <f t="shared" si="0"/>
        <v>0.42857142857142855</v>
      </c>
    </row>
    <row r="36" spans="1:23" x14ac:dyDescent="0.3">
      <c r="A36">
        <v>12</v>
      </c>
      <c r="B36" t="s">
        <v>65</v>
      </c>
      <c r="C36" s="2">
        <v>45623</v>
      </c>
      <c r="D36" s="3" t="s">
        <v>17</v>
      </c>
      <c r="E36" s="3" t="s">
        <v>46</v>
      </c>
      <c r="F36" s="3" t="s">
        <v>69</v>
      </c>
      <c r="G36" s="3" t="s">
        <v>29</v>
      </c>
      <c r="H36">
        <v>63.01</v>
      </c>
      <c r="I36" s="3" t="s">
        <v>21</v>
      </c>
      <c r="J36" s="3" t="s">
        <v>17</v>
      </c>
      <c r="K36" s="3" t="s">
        <v>21</v>
      </c>
      <c r="L36">
        <v>2</v>
      </c>
      <c r="M36">
        <v>2</v>
      </c>
      <c r="N36" s="3" t="s">
        <v>21</v>
      </c>
      <c r="O36">
        <v>4.8</v>
      </c>
      <c r="P36">
        <v>27</v>
      </c>
      <c r="Q36" s="3">
        <v>32</v>
      </c>
      <c r="R36">
        <v>4.8</v>
      </c>
      <c r="S36" s="3">
        <v>1000</v>
      </c>
      <c r="T36" s="1" t="s">
        <v>70</v>
      </c>
      <c r="U36" s="3" t="s">
        <v>29</v>
      </c>
      <c r="V36" s="3" t="s">
        <v>49</v>
      </c>
      <c r="W36" s="19">
        <f t="shared" si="0"/>
        <v>1</v>
      </c>
    </row>
    <row r="37" spans="1:23" x14ac:dyDescent="0.3">
      <c r="A37">
        <v>13</v>
      </c>
      <c r="B37" t="s">
        <v>72</v>
      </c>
      <c r="C37" s="2">
        <v>45695</v>
      </c>
      <c r="D37" s="3" t="s">
        <v>17</v>
      </c>
      <c r="E37" s="3" t="s">
        <v>76</v>
      </c>
      <c r="F37" s="3" t="s">
        <v>77</v>
      </c>
      <c r="G37" s="3" t="s">
        <v>29</v>
      </c>
      <c r="H37">
        <v>1.97</v>
      </c>
      <c r="I37" s="3" t="s">
        <v>21</v>
      </c>
      <c r="J37" s="3" t="s">
        <v>17</v>
      </c>
      <c r="K37" s="3" t="s">
        <v>29</v>
      </c>
      <c r="L37">
        <v>66</v>
      </c>
      <c r="M37">
        <v>21</v>
      </c>
      <c r="N37" s="3" t="s">
        <v>21</v>
      </c>
      <c r="O37">
        <v>4.2</v>
      </c>
      <c r="P37">
        <v>370</v>
      </c>
      <c r="Q37" s="3">
        <v>900</v>
      </c>
      <c r="R37">
        <v>4.5999999999999996</v>
      </c>
      <c r="S37" s="3">
        <v>4000</v>
      </c>
      <c r="T37" s="1" t="s">
        <v>71</v>
      </c>
      <c r="U37" s="3" t="s">
        <v>29</v>
      </c>
      <c r="V37" s="3" t="s">
        <v>49</v>
      </c>
      <c r="W37" s="19">
        <f t="shared" si="0"/>
        <v>0.31818181818181818</v>
      </c>
    </row>
    <row r="38" spans="1:23" x14ac:dyDescent="0.3">
      <c r="A38">
        <v>14</v>
      </c>
      <c r="B38" t="s">
        <v>72</v>
      </c>
      <c r="C38" s="2">
        <v>45695</v>
      </c>
      <c r="D38" s="3" t="s">
        <v>17</v>
      </c>
      <c r="E38" s="3" t="s">
        <v>76</v>
      </c>
      <c r="F38" s="3" t="s">
        <v>79</v>
      </c>
      <c r="G38" s="3" t="s">
        <v>21</v>
      </c>
      <c r="H38">
        <v>1.92</v>
      </c>
      <c r="I38" s="3" t="s">
        <v>21</v>
      </c>
      <c r="J38" s="3" t="s">
        <v>17</v>
      </c>
      <c r="K38" s="3" t="s">
        <v>29</v>
      </c>
      <c r="L38">
        <v>17</v>
      </c>
      <c r="M38">
        <v>10</v>
      </c>
      <c r="N38" s="3" t="s">
        <v>21</v>
      </c>
      <c r="O38">
        <v>4.5</v>
      </c>
      <c r="P38">
        <v>203</v>
      </c>
      <c r="Q38" s="3">
        <v>500</v>
      </c>
      <c r="R38">
        <v>4.5999999999999996</v>
      </c>
      <c r="S38" s="3">
        <v>4000</v>
      </c>
      <c r="T38" s="1" t="s">
        <v>78</v>
      </c>
      <c r="U38" s="3" t="s">
        <v>29</v>
      </c>
      <c r="V38" s="3" t="s">
        <v>49</v>
      </c>
      <c r="W38" s="19">
        <f t="shared" si="0"/>
        <v>0.58823529411764708</v>
      </c>
    </row>
    <row r="39" spans="1:23" x14ac:dyDescent="0.3">
      <c r="A39">
        <v>15</v>
      </c>
      <c r="B39" t="s">
        <v>72</v>
      </c>
      <c r="C39" s="2">
        <v>45695</v>
      </c>
      <c r="D39" s="3" t="s">
        <v>17</v>
      </c>
      <c r="E39" s="3" t="s">
        <v>76</v>
      </c>
      <c r="F39" s="3" t="s">
        <v>80</v>
      </c>
      <c r="G39" s="3" t="s">
        <v>29</v>
      </c>
      <c r="H39">
        <v>8.84</v>
      </c>
      <c r="I39" s="3" t="s">
        <v>21</v>
      </c>
      <c r="J39" s="3" t="s">
        <v>17</v>
      </c>
      <c r="K39" s="3" t="s">
        <v>21</v>
      </c>
      <c r="L39">
        <v>65</v>
      </c>
      <c r="M39">
        <v>19</v>
      </c>
      <c r="N39" s="3" t="s">
        <v>21</v>
      </c>
      <c r="O39">
        <v>4.0999999999999996</v>
      </c>
      <c r="P39">
        <v>358</v>
      </c>
      <c r="Q39" s="3">
        <v>800</v>
      </c>
      <c r="R39">
        <v>4.5999999999999996</v>
      </c>
      <c r="S39" s="3">
        <v>4000</v>
      </c>
      <c r="T39" s="1" t="s">
        <v>81</v>
      </c>
      <c r="U39" s="3" t="s">
        <v>29</v>
      </c>
      <c r="V39" s="3" t="s">
        <v>49</v>
      </c>
      <c r="W39" s="19">
        <f t="shared" si="0"/>
        <v>0.29230769230769232</v>
      </c>
    </row>
    <row r="40" spans="1:23" x14ac:dyDescent="0.3">
      <c r="A40">
        <v>16</v>
      </c>
      <c r="B40" t="s">
        <v>82</v>
      </c>
      <c r="C40" s="2">
        <v>45560</v>
      </c>
      <c r="D40" s="3" t="s">
        <v>17</v>
      </c>
      <c r="E40" s="3" t="s">
        <v>76</v>
      </c>
      <c r="F40" s="3" t="s">
        <v>83</v>
      </c>
      <c r="G40" s="3" t="s">
        <v>21</v>
      </c>
      <c r="H40">
        <v>2.31</v>
      </c>
      <c r="I40" s="3" t="s">
        <v>19</v>
      </c>
      <c r="J40" s="3" t="s">
        <v>17</v>
      </c>
      <c r="K40" s="3" t="s">
        <v>29</v>
      </c>
      <c r="L40">
        <v>23</v>
      </c>
      <c r="M40">
        <v>10</v>
      </c>
      <c r="N40" s="3" t="s">
        <v>21</v>
      </c>
      <c r="O40">
        <v>3.9</v>
      </c>
      <c r="P40">
        <v>99</v>
      </c>
      <c r="Q40" s="3">
        <v>800</v>
      </c>
      <c r="R40">
        <v>4.3</v>
      </c>
      <c r="S40" s="3">
        <v>1000</v>
      </c>
      <c r="T40" s="1" t="s">
        <v>84</v>
      </c>
      <c r="U40" s="3" t="s">
        <v>29</v>
      </c>
      <c r="V40" s="3" t="s">
        <v>49</v>
      </c>
      <c r="W40" s="19">
        <f t="shared" si="0"/>
        <v>0.43478260869565216</v>
      </c>
    </row>
    <row r="41" spans="1:23" x14ac:dyDescent="0.3">
      <c r="A41">
        <v>17</v>
      </c>
      <c r="B41" t="s">
        <v>82</v>
      </c>
      <c r="C41" s="2">
        <v>45560</v>
      </c>
      <c r="D41" s="3" t="s">
        <v>17</v>
      </c>
      <c r="E41" s="3" t="s">
        <v>76</v>
      </c>
      <c r="F41" s="3" t="s">
        <v>85</v>
      </c>
      <c r="G41" s="3" t="s">
        <v>21</v>
      </c>
      <c r="H41">
        <v>2.4500000000000002</v>
      </c>
      <c r="I41" s="3" t="s">
        <v>19</v>
      </c>
      <c r="J41" s="3" t="s">
        <v>17</v>
      </c>
      <c r="K41" s="3" t="s">
        <v>29</v>
      </c>
      <c r="L41">
        <v>2</v>
      </c>
      <c r="M41">
        <v>0</v>
      </c>
      <c r="N41" s="3" t="s">
        <v>21</v>
      </c>
      <c r="O41">
        <v>4.3</v>
      </c>
      <c r="P41">
        <v>15</v>
      </c>
      <c r="Q41" s="3">
        <v>67</v>
      </c>
      <c r="R41">
        <v>4.3</v>
      </c>
      <c r="S41" s="3">
        <v>1000</v>
      </c>
      <c r="T41" s="1" t="s">
        <v>86</v>
      </c>
      <c r="U41" s="3" t="s">
        <v>29</v>
      </c>
      <c r="V41" s="3" t="s">
        <v>49</v>
      </c>
      <c r="W41" s="19">
        <f t="shared" si="0"/>
        <v>0</v>
      </c>
    </row>
    <row r="42" spans="1:23" x14ac:dyDescent="0.3">
      <c r="A42">
        <v>18</v>
      </c>
      <c r="B42" t="s">
        <v>82</v>
      </c>
      <c r="C42" s="2">
        <v>45560</v>
      </c>
      <c r="D42" s="3" t="s">
        <v>17</v>
      </c>
      <c r="E42" s="3" t="s">
        <v>76</v>
      </c>
      <c r="F42" s="3" t="s">
        <v>87</v>
      </c>
      <c r="G42" s="3" t="s">
        <v>21</v>
      </c>
      <c r="H42">
        <v>2.33</v>
      </c>
      <c r="I42" s="3" t="s">
        <v>19</v>
      </c>
      <c r="J42" s="3" t="s">
        <v>17</v>
      </c>
      <c r="K42" s="3" t="s">
        <v>29</v>
      </c>
      <c r="L42">
        <v>4</v>
      </c>
      <c r="M42">
        <v>1</v>
      </c>
      <c r="N42" s="3" t="s">
        <v>21</v>
      </c>
      <c r="O42">
        <v>3</v>
      </c>
      <c r="P42">
        <v>11</v>
      </c>
      <c r="Q42" s="3">
        <v>67</v>
      </c>
      <c r="R42">
        <v>4.3</v>
      </c>
      <c r="S42" s="3">
        <v>1000</v>
      </c>
      <c r="T42" s="1" t="s">
        <v>88</v>
      </c>
      <c r="U42" s="3" t="s">
        <v>29</v>
      </c>
      <c r="V42" s="3" t="s">
        <v>49</v>
      </c>
      <c r="W42" s="19">
        <f t="shared" si="0"/>
        <v>0.25</v>
      </c>
    </row>
    <row r="43" spans="1:23" x14ac:dyDescent="0.3">
      <c r="A43">
        <v>19</v>
      </c>
      <c r="B43" t="s">
        <v>82</v>
      </c>
      <c r="C43" s="2">
        <v>45560</v>
      </c>
      <c r="D43" s="3" t="s">
        <v>17</v>
      </c>
      <c r="E43" s="3" t="s">
        <v>76</v>
      </c>
      <c r="F43" s="3" t="s">
        <v>89</v>
      </c>
      <c r="G43" s="3" t="s">
        <v>21</v>
      </c>
      <c r="H43">
        <v>2.5499999999999998</v>
      </c>
      <c r="I43" s="3" t="s">
        <v>19</v>
      </c>
      <c r="J43" s="3" t="s">
        <v>17</v>
      </c>
      <c r="K43" s="3" t="s">
        <v>29</v>
      </c>
      <c r="L43">
        <v>1</v>
      </c>
      <c r="M43">
        <v>0</v>
      </c>
      <c r="N43" s="3" t="s">
        <v>21</v>
      </c>
      <c r="O43">
        <v>4</v>
      </c>
      <c r="P43">
        <v>6</v>
      </c>
      <c r="Q43" s="3">
        <v>54</v>
      </c>
      <c r="R43">
        <v>4.3</v>
      </c>
      <c r="S43" s="3">
        <v>1000</v>
      </c>
      <c r="T43" s="1" t="s">
        <v>90</v>
      </c>
      <c r="U43" s="3" t="s">
        <v>29</v>
      </c>
      <c r="V43" s="3" t="s">
        <v>49</v>
      </c>
      <c r="W43" s="19">
        <f t="shared" si="0"/>
        <v>0</v>
      </c>
    </row>
    <row r="44" spans="1:23" x14ac:dyDescent="0.3">
      <c r="A44">
        <v>20</v>
      </c>
      <c r="B44" t="s">
        <v>91</v>
      </c>
      <c r="C44" s="2">
        <v>45716</v>
      </c>
      <c r="D44" s="3" t="s">
        <v>17</v>
      </c>
      <c r="E44" s="3" t="s">
        <v>94</v>
      </c>
      <c r="F44" s="3" t="s">
        <v>93</v>
      </c>
      <c r="G44" s="3" t="s">
        <v>21</v>
      </c>
      <c r="H44">
        <v>175.31</v>
      </c>
      <c r="I44" s="3" t="s">
        <v>19</v>
      </c>
      <c r="J44" s="3" t="s">
        <v>17</v>
      </c>
      <c r="K44" s="3" t="s">
        <v>21</v>
      </c>
      <c r="L44">
        <v>1</v>
      </c>
      <c r="M44">
        <v>1</v>
      </c>
      <c r="N44" s="3" t="s">
        <v>21</v>
      </c>
      <c r="O44">
        <v>4.9000000000000004</v>
      </c>
      <c r="P44">
        <v>34</v>
      </c>
      <c r="Q44" s="3">
        <v>34</v>
      </c>
      <c r="R44">
        <v>5</v>
      </c>
      <c r="S44" s="3">
        <v>300</v>
      </c>
      <c r="T44" s="1" t="s">
        <v>92</v>
      </c>
      <c r="U44" s="3" t="s">
        <v>29</v>
      </c>
      <c r="V44" s="3" t="s">
        <v>49</v>
      </c>
      <c r="W44" s="19">
        <f t="shared" si="0"/>
        <v>1</v>
      </c>
    </row>
    <row r="45" spans="1:23" x14ac:dyDescent="0.3">
      <c r="A45">
        <v>21</v>
      </c>
      <c r="B45" t="s">
        <v>95</v>
      </c>
      <c r="C45" s="2">
        <v>44510</v>
      </c>
      <c r="D45" s="3" t="s">
        <v>17</v>
      </c>
      <c r="E45" s="3" t="s">
        <v>96</v>
      </c>
      <c r="F45" s="3" t="s">
        <v>98</v>
      </c>
      <c r="G45" s="3" t="s">
        <v>21</v>
      </c>
      <c r="H45">
        <v>4.55</v>
      </c>
      <c r="I45" s="3" t="s">
        <v>21</v>
      </c>
      <c r="J45" s="3" t="s">
        <v>17</v>
      </c>
      <c r="K45" s="3" t="s">
        <v>21</v>
      </c>
      <c r="L45">
        <v>17</v>
      </c>
      <c r="M45">
        <v>4</v>
      </c>
      <c r="N45" s="3" t="s">
        <v>21</v>
      </c>
      <c r="O45">
        <v>4.7</v>
      </c>
      <c r="P45">
        <v>247</v>
      </c>
      <c r="Q45" s="3">
        <v>1000</v>
      </c>
      <c r="R45">
        <v>4.5999999999999996</v>
      </c>
      <c r="S45" s="3">
        <v>10000</v>
      </c>
      <c r="T45" s="1" t="s">
        <v>97</v>
      </c>
      <c r="U45" s="3" t="s">
        <v>29</v>
      </c>
      <c r="V45" s="3" t="s">
        <v>49</v>
      </c>
      <c r="W45" s="19">
        <f t="shared" si="0"/>
        <v>0.23529411764705882</v>
      </c>
    </row>
    <row r="46" spans="1:23" x14ac:dyDescent="0.3">
      <c r="A46">
        <v>22</v>
      </c>
      <c r="B46" t="s">
        <v>99</v>
      </c>
      <c r="C46" s="2">
        <v>45729</v>
      </c>
      <c r="D46" s="3" t="s">
        <v>17</v>
      </c>
      <c r="E46" s="3" t="s">
        <v>96</v>
      </c>
      <c r="F46" s="3" t="s">
        <v>101</v>
      </c>
      <c r="G46" s="3" t="s">
        <v>21</v>
      </c>
      <c r="H46">
        <v>8.26</v>
      </c>
      <c r="I46" s="3" t="s">
        <v>21</v>
      </c>
      <c r="J46" s="3" t="s">
        <v>17</v>
      </c>
      <c r="K46" s="3" t="s">
        <v>21</v>
      </c>
      <c r="L46">
        <v>1</v>
      </c>
      <c r="M46">
        <v>0</v>
      </c>
      <c r="N46" s="3" t="s">
        <v>21</v>
      </c>
      <c r="O46">
        <v>3.8</v>
      </c>
      <c r="P46">
        <v>5</v>
      </c>
      <c r="Q46" s="3">
        <v>86</v>
      </c>
      <c r="R46">
        <v>4.5999999999999996</v>
      </c>
      <c r="S46" s="3">
        <v>800</v>
      </c>
      <c r="T46" s="1" t="s">
        <v>100</v>
      </c>
      <c r="U46" s="3" t="s">
        <v>29</v>
      </c>
      <c r="V46" s="3" t="s">
        <v>49</v>
      </c>
      <c r="W46" s="19">
        <f t="shared" si="0"/>
        <v>0</v>
      </c>
    </row>
    <row r="47" spans="1:23" x14ac:dyDescent="0.3">
      <c r="A47">
        <v>23</v>
      </c>
      <c r="B47" t="s">
        <v>99</v>
      </c>
      <c r="C47" s="2">
        <v>45729</v>
      </c>
      <c r="D47" s="3" t="s">
        <v>17</v>
      </c>
      <c r="E47" s="3" t="s">
        <v>96</v>
      </c>
      <c r="F47" s="3" t="s">
        <v>102</v>
      </c>
      <c r="G47" s="3" t="s">
        <v>21</v>
      </c>
      <c r="H47">
        <v>6.27</v>
      </c>
      <c r="I47" s="3" t="s">
        <v>21</v>
      </c>
      <c r="J47" s="3" t="s">
        <v>17</v>
      </c>
      <c r="K47" s="3" t="s">
        <v>21</v>
      </c>
      <c r="L47">
        <v>1</v>
      </c>
      <c r="M47">
        <v>0</v>
      </c>
      <c r="N47" s="3" t="s">
        <v>21</v>
      </c>
      <c r="O47">
        <v>2.5</v>
      </c>
      <c r="P47">
        <v>2</v>
      </c>
      <c r="Q47" s="3">
        <v>36</v>
      </c>
      <c r="R47">
        <v>4.5999999999999996</v>
      </c>
      <c r="S47" s="3">
        <v>800</v>
      </c>
      <c r="T47" s="1" t="s">
        <v>109</v>
      </c>
      <c r="U47" s="3" t="s">
        <v>29</v>
      </c>
      <c r="V47" s="3" t="s">
        <v>49</v>
      </c>
      <c r="W47" s="19">
        <f t="shared" si="0"/>
        <v>0</v>
      </c>
    </row>
    <row r="48" spans="1:23" x14ac:dyDescent="0.3">
      <c r="A48">
        <v>24</v>
      </c>
      <c r="B48" t="s">
        <v>99</v>
      </c>
      <c r="C48" s="2">
        <v>45729</v>
      </c>
      <c r="D48" s="3" t="s">
        <v>17</v>
      </c>
      <c r="E48" s="3" t="s">
        <v>96</v>
      </c>
      <c r="F48" s="3" t="s">
        <v>110</v>
      </c>
      <c r="G48" s="3" t="s">
        <v>29</v>
      </c>
      <c r="H48">
        <v>9.86</v>
      </c>
      <c r="I48" s="3" t="s">
        <v>21</v>
      </c>
      <c r="J48" s="3" t="s">
        <v>17</v>
      </c>
      <c r="K48" s="3" t="s">
        <v>21</v>
      </c>
      <c r="L48">
        <v>1</v>
      </c>
      <c r="M48">
        <v>0</v>
      </c>
      <c r="N48" s="3" t="s">
        <v>21</v>
      </c>
      <c r="O48">
        <v>2</v>
      </c>
      <c r="P48">
        <v>2</v>
      </c>
      <c r="Q48" s="3">
        <v>76</v>
      </c>
      <c r="R48">
        <v>4.5999999999999996</v>
      </c>
      <c r="S48" s="3">
        <v>800</v>
      </c>
      <c r="T48" s="1" t="s">
        <v>111</v>
      </c>
      <c r="U48" s="3" t="s">
        <v>29</v>
      </c>
      <c r="V48" s="3" t="s">
        <v>49</v>
      </c>
      <c r="W48" s="19">
        <f t="shared" si="0"/>
        <v>0</v>
      </c>
    </row>
    <row r="49" spans="1:33" x14ac:dyDescent="0.3">
      <c r="A49">
        <v>25</v>
      </c>
      <c r="B49" t="s">
        <v>112</v>
      </c>
      <c r="C49" s="2">
        <v>45733</v>
      </c>
      <c r="D49" s="3" t="s">
        <v>17</v>
      </c>
      <c r="E49" s="3" t="s">
        <v>76</v>
      </c>
      <c r="F49" s="3" t="s">
        <v>113</v>
      </c>
      <c r="G49" s="3" t="s">
        <v>29</v>
      </c>
      <c r="H49">
        <v>8.23</v>
      </c>
      <c r="I49" s="3" t="s">
        <v>21</v>
      </c>
      <c r="J49" s="3" t="s">
        <v>17</v>
      </c>
      <c r="K49" s="3" t="s">
        <v>21</v>
      </c>
      <c r="L49">
        <v>3</v>
      </c>
      <c r="M49">
        <v>1</v>
      </c>
      <c r="N49" s="3" t="s">
        <v>21</v>
      </c>
      <c r="O49">
        <v>4.3</v>
      </c>
      <c r="P49">
        <v>17</v>
      </c>
      <c r="Q49" s="3">
        <v>71</v>
      </c>
      <c r="R49">
        <v>4.8</v>
      </c>
      <c r="S49" s="3">
        <v>200</v>
      </c>
      <c r="T49" s="1" t="s">
        <v>114</v>
      </c>
      <c r="U49" s="3" t="s">
        <v>29</v>
      </c>
      <c r="V49" s="3" t="s">
        <v>49</v>
      </c>
      <c r="W49" s="19">
        <f t="shared" si="0"/>
        <v>0.33333333333333331</v>
      </c>
    </row>
    <row r="50" spans="1:33" x14ac:dyDescent="0.3">
      <c r="A50">
        <v>26</v>
      </c>
      <c r="B50" t="s">
        <v>112</v>
      </c>
      <c r="C50" s="2">
        <v>45733</v>
      </c>
      <c r="D50" s="3" t="s">
        <v>17</v>
      </c>
      <c r="E50" s="3" t="s">
        <v>76</v>
      </c>
      <c r="F50" s="3" t="s">
        <v>115</v>
      </c>
      <c r="G50" s="3" t="s">
        <v>21</v>
      </c>
      <c r="H50">
        <v>8.17</v>
      </c>
      <c r="I50" s="3" t="s">
        <v>21</v>
      </c>
      <c r="J50" s="3" t="s">
        <v>17</v>
      </c>
      <c r="K50" s="3" t="s">
        <v>21</v>
      </c>
      <c r="L50">
        <v>3</v>
      </c>
      <c r="M50">
        <v>1</v>
      </c>
      <c r="N50" s="3" t="s">
        <v>21</v>
      </c>
      <c r="O50">
        <v>4.2</v>
      </c>
      <c r="P50">
        <v>15</v>
      </c>
      <c r="Q50" s="3">
        <v>44</v>
      </c>
      <c r="R50">
        <v>4.8</v>
      </c>
      <c r="S50" s="3">
        <v>200</v>
      </c>
      <c r="T50" s="1" t="s">
        <v>116</v>
      </c>
      <c r="U50" s="3" t="s">
        <v>29</v>
      </c>
      <c r="V50" s="3" t="s">
        <v>49</v>
      </c>
      <c r="W50" s="19">
        <f t="shared" si="0"/>
        <v>0.33333333333333331</v>
      </c>
    </row>
    <row r="51" spans="1:33" x14ac:dyDescent="0.3">
      <c r="A51">
        <v>27</v>
      </c>
      <c r="B51" t="s">
        <v>120</v>
      </c>
      <c r="C51" s="2">
        <v>45733</v>
      </c>
      <c r="D51" s="3" t="s">
        <v>17</v>
      </c>
      <c r="E51" s="3" t="s">
        <v>76</v>
      </c>
      <c r="F51" s="3" t="s">
        <v>121</v>
      </c>
      <c r="G51" s="3" t="s">
        <v>21</v>
      </c>
      <c r="H51">
        <v>9.56</v>
      </c>
      <c r="I51" s="3" t="s">
        <v>21</v>
      </c>
      <c r="J51" s="3" t="s">
        <v>17</v>
      </c>
      <c r="K51" s="3" t="s">
        <v>21</v>
      </c>
      <c r="L51">
        <v>2</v>
      </c>
      <c r="M51">
        <v>1</v>
      </c>
      <c r="N51" s="3" t="s">
        <v>21</v>
      </c>
      <c r="O51">
        <v>4.4000000000000004</v>
      </c>
      <c r="P51">
        <v>14</v>
      </c>
      <c r="Q51" s="3">
        <v>65</v>
      </c>
      <c r="R51">
        <v>4.9000000000000004</v>
      </c>
      <c r="S51" s="3">
        <v>100</v>
      </c>
      <c r="T51" s="1" t="s">
        <v>122</v>
      </c>
      <c r="U51" s="3" t="s">
        <v>29</v>
      </c>
      <c r="V51" s="3" t="s">
        <v>49</v>
      </c>
      <c r="W51" s="19">
        <f t="shared" si="0"/>
        <v>0.5</v>
      </c>
    </row>
    <row r="52" spans="1:33" x14ac:dyDescent="0.3">
      <c r="A52">
        <v>28</v>
      </c>
      <c r="B52" t="s">
        <v>123</v>
      </c>
      <c r="C52" s="2">
        <v>45380</v>
      </c>
      <c r="D52" s="3" t="s">
        <v>17</v>
      </c>
      <c r="E52" s="3" t="s">
        <v>124</v>
      </c>
      <c r="F52" s="3" t="s">
        <v>125</v>
      </c>
      <c r="G52" s="3" t="s">
        <v>21</v>
      </c>
      <c r="H52">
        <v>9.64</v>
      </c>
      <c r="I52" s="3">
        <v>55</v>
      </c>
      <c r="J52" s="3" t="s">
        <v>17</v>
      </c>
      <c r="K52" s="3" t="s">
        <v>29</v>
      </c>
      <c r="L52">
        <v>2</v>
      </c>
      <c r="M52" s="3">
        <v>1</v>
      </c>
      <c r="N52" s="3" t="s">
        <v>21</v>
      </c>
      <c r="O52">
        <v>3.4</v>
      </c>
      <c r="P52">
        <v>5</v>
      </c>
      <c r="Q52" s="3">
        <v>59</v>
      </c>
      <c r="R52">
        <v>5</v>
      </c>
      <c r="S52" s="3">
        <v>500</v>
      </c>
      <c r="T52" s="1" t="s">
        <v>126</v>
      </c>
      <c r="U52" s="3" t="s">
        <v>29</v>
      </c>
      <c r="V52" s="3" t="s">
        <v>127</v>
      </c>
      <c r="W52" s="19">
        <f t="shared" si="0"/>
        <v>0.5</v>
      </c>
      <c r="AG52" s="3"/>
    </row>
    <row r="53" spans="1:33" x14ac:dyDescent="0.3">
      <c r="A53">
        <v>29</v>
      </c>
      <c r="B53" t="s">
        <v>123</v>
      </c>
      <c r="C53" s="2">
        <v>45380</v>
      </c>
      <c r="D53" s="3" t="s">
        <v>17</v>
      </c>
      <c r="E53" s="3" t="s">
        <v>130</v>
      </c>
      <c r="F53" s="3" t="s">
        <v>128</v>
      </c>
      <c r="G53" s="3" t="s">
        <v>21</v>
      </c>
      <c r="H53">
        <v>1.1000000000000001</v>
      </c>
      <c r="I53" s="3" t="s">
        <v>19</v>
      </c>
      <c r="J53" s="3" t="s">
        <v>17</v>
      </c>
      <c r="K53" s="3" t="s">
        <v>29</v>
      </c>
      <c r="L53">
        <v>3</v>
      </c>
      <c r="M53">
        <v>0</v>
      </c>
      <c r="N53" s="3" t="s">
        <v>21</v>
      </c>
      <c r="O53">
        <v>2</v>
      </c>
      <c r="P53">
        <v>4</v>
      </c>
      <c r="Q53" s="3">
        <v>8</v>
      </c>
      <c r="R53">
        <v>5</v>
      </c>
      <c r="S53" s="3">
        <v>500</v>
      </c>
      <c r="T53" s="1" t="s">
        <v>129</v>
      </c>
      <c r="U53" s="3" t="s">
        <v>21</v>
      </c>
      <c r="V53" s="3" t="s">
        <v>48</v>
      </c>
      <c r="W53" s="19">
        <f t="shared" si="0"/>
        <v>0</v>
      </c>
    </row>
    <row r="54" spans="1:33" x14ac:dyDescent="0.3">
      <c r="A54">
        <v>30</v>
      </c>
      <c r="B54" t="s">
        <v>123</v>
      </c>
      <c r="C54" s="2">
        <v>45380</v>
      </c>
      <c r="D54" s="3" t="s">
        <v>17</v>
      </c>
      <c r="E54" s="3" t="s">
        <v>130</v>
      </c>
      <c r="F54" s="3" t="s">
        <v>131</v>
      </c>
      <c r="G54" s="3" t="s">
        <v>21</v>
      </c>
      <c r="H54">
        <v>1.77</v>
      </c>
      <c r="I54" s="3" t="s">
        <v>19</v>
      </c>
      <c r="J54" s="3" t="s">
        <v>17</v>
      </c>
      <c r="K54" s="3" t="s">
        <v>29</v>
      </c>
      <c r="L54">
        <v>2</v>
      </c>
      <c r="M54">
        <v>0</v>
      </c>
      <c r="N54" s="3" t="s">
        <v>21</v>
      </c>
      <c r="O54">
        <v>2.7</v>
      </c>
      <c r="P54">
        <v>6</v>
      </c>
      <c r="Q54" s="3">
        <v>16</v>
      </c>
      <c r="R54">
        <v>5</v>
      </c>
      <c r="S54" s="3">
        <v>500</v>
      </c>
      <c r="T54" s="1" t="s">
        <v>132</v>
      </c>
      <c r="U54" s="3" t="s">
        <v>21</v>
      </c>
      <c r="V54" s="3" t="s">
        <v>49</v>
      </c>
      <c r="W54" s="19">
        <f t="shared" si="0"/>
        <v>0</v>
      </c>
    </row>
    <row r="55" spans="1:33" x14ac:dyDescent="0.3">
      <c r="A55">
        <v>31</v>
      </c>
      <c r="B55" t="s">
        <v>146</v>
      </c>
      <c r="C55" s="2">
        <v>45743</v>
      </c>
      <c r="D55" s="3" t="s">
        <v>17</v>
      </c>
      <c r="E55" s="3" t="s">
        <v>147</v>
      </c>
      <c r="F55" s="3" t="s">
        <v>148</v>
      </c>
      <c r="G55" s="3" t="s">
        <v>21</v>
      </c>
      <c r="H55">
        <v>8.77</v>
      </c>
      <c r="I55" s="3">
        <v>141</v>
      </c>
      <c r="J55" s="3" t="s">
        <v>17</v>
      </c>
      <c r="K55" s="3" t="s">
        <v>29</v>
      </c>
      <c r="L55">
        <v>1</v>
      </c>
      <c r="M55" s="3">
        <v>0</v>
      </c>
      <c r="N55" s="3" t="s">
        <v>21</v>
      </c>
      <c r="O55">
        <v>2</v>
      </c>
      <c r="P55" s="3">
        <v>2</v>
      </c>
      <c r="Q55" s="3">
        <v>12</v>
      </c>
      <c r="R55" s="3">
        <v>5</v>
      </c>
      <c r="S55" s="3">
        <v>100</v>
      </c>
      <c r="T55" s="1" t="s">
        <v>149</v>
      </c>
      <c r="U55" s="3" t="s">
        <v>21</v>
      </c>
      <c r="V55" s="3" t="s">
        <v>127</v>
      </c>
      <c r="W55" s="19">
        <f t="shared" si="0"/>
        <v>0</v>
      </c>
    </row>
    <row r="56" spans="1:33" x14ac:dyDescent="0.3">
      <c r="A56">
        <v>32</v>
      </c>
      <c r="B56" s="16" t="s">
        <v>151</v>
      </c>
      <c r="C56" s="2">
        <v>45379</v>
      </c>
      <c r="D56" s="3" t="s">
        <v>17</v>
      </c>
      <c r="E56" s="3" t="s">
        <v>147</v>
      </c>
      <c r="F56" s="3" t="s">
        <v>150</v>
      </c>
      <c r="G56" s="3" t="s">
        <v>29</v>
      </c>
      <c r="H56">
        <v>9.34</v>
      </c>
      <c r="I56" s="3" t="s">
        <v>21</v>
      </c>
      <c r="J56" s="3" t="s">
        <v>17</v>
      </c>
      <c r="K56" s="3" t="s">
        <v>29</v>
      </c>
      <c r="L56">
        <v>13</v>
      </c>
      <c r="M56">
        <v>0</v>
      </c>
      <c r="N56" s="3" t="s">
        <v>21</v>
      </c>
      <c r="O56">
        <v>3.4</v>
      </c>
      <c r="P56">
        <v>60</v>
      </c>
      <c r="Q56" s="3">
        <v>441</v>
      </c>
      <c r="R56">
        <v>5</v>
      </c>
      <c r="S56" s="3">
        <v>10000</v>
      </c>
      <c r="T56" s="1" t="s">
        <v>152</v>
      </c>
      <c r="U56" s="3" t="s">
        <v>29</v>
      </c>
      <c r="V56" s="3" t="s">
        <v>49</v>
      </c>
      <c r="W56" s="19">
        <f t="shared" si="0"/>
        <v>0</v>
      </c>
    </row>
    <row r="57" spans="1:33" x14ac:dyDescent="0.3">
      <c r="A57">
        <v>33</v>
      </c>
      <c r="B57" s="17" t="s">
        <v>153</v>
      </c>
      <c r="C57" s="2">
        <v>44364</v>
      </c>
      <c r="D57" s="3" t="s">
        <v>17</v>
      </c>
      <c r="E57" s="3" t="s">
        <v>154</v>
      </c>
      <c r="F57" s="3" t="s">
        <v>157</v>
      </c>
      <c r="G57" s="3" t="s">
        <v>21</v>
      </c>
      <c r="H57">
        <v>0.89</v>
      </c>
      <c r="I57" s="3">
        <v>9.8699999999999992</v>
      </c>
      <c r="J57" s="3" t="s">
        <v>17</v>
      </c>
      <c r="K57" s="3" t="s">
        <v>21</v>
      </c>
      <c r="L57">
        <v>41</v>
      </c>
      <c r="M57" s="3">
        <v>1</v>
      </c>
      <c r="N57" s="3" t="s">
        <v>21</v>
      </c>
      <c r="O57">
        <v>4.3</v>
      </c>
      <c r="P57">
        <v>455</v>
      </c>
      <c r="Q57" s="3">
        <v>2000</v>
      </c>
      <c r="R57">
        <v>4.5</v>
      </c>
      <c r="S57" s="3">
        <v>3000</v>
      </c>
      <c r="T57" s="1" t="s">
        <v>155</v>
      </c>
      <c r="U57" s="3" t="s">
        <v>29</v>
      </c>
      <c r="V57" s="3" t="s">
        <v>156</v>
      </c>
      <c r="W57" s="19">
        <f t="shared" si="0"/>
        <v>2.4390243902439025E-2</v>
      </c>
    </row>
    <row r="58" spans="1:33" x14ac:dyDescent="0.3">
      <c r="A58">
        <v>34</v>
      </c>
      <c r="B58" s="17" t="s">
        <v>159</v>
      </c>
      <c r="C58" s="2">
        <v>44364</v>
      </c>
      <c r="D58" s="3" t="s">
        <v>17</v>
      </c>
      <c r="E58" s="3" t="s">
        <v>154</v>
      </c>
      <c r="F58" s="3" t="s">
        <v>158</v>
      </c>
      <c r="G58" s="3" t="s">
        <v>21</v>
      </c>
      <c r="H58">
        <v>2.06</v>
      </c>
      <c r="I58" s="3" t="s">
        <v>21</v>
      </c>
      <c r="J58" s="3" t="s">
        <v>17</v>
      </c>
      <c r="K58" s="3" t="s">
        <v>29</v>
      </c>
      <c r="L58">
        <v>1</v>
      </c>
      <c r="M58">
        <v>0</v>
      </c>
      <c r="N58" s="3" t="s">
        <v>21</v>
      </c>
      <c r="O58">
        <v>3</v>
      </c>
      <c r="P58">
        <v>3</v>
      </c>
      <c r="Q58" s="3">
        <v>10</v>
      </c>
      <c r="R58">
        <v>4.5</v>
      </c>
      <c r="S58" s="3">
        <v>3000</v>
      </c>
      <c r="T58" s="1" t="s">
        <v>160</v>
      </c>
      <c r="U58" s="3" t="s">
        <v>29</v>
      </c>
      <c r="V58" s="3" t="s">
        <v>156</v>
      </c>
      <c r="W58" s="19">
        <f t="shared" si="0"/>
        <v>0</v>
      </c>
    </row>
    <row r="59" spans="1:33" x14ac:dyDescent="0.3">
      <c r="A59">
        <v>35</v>
      </c>
      <c r="B59" s="17" t="s">
        <v>159</v>
      </c>
      <c r="C59" s="2">
        <v>44364</v>
      </c>
      <c r="D59" s="3" t="s">
        <v>17</v>
      </c>
      <c r="E59" s="3" t="s">
        <v>162</v>
      </c>
      <c r="F59" s="3" t="s">
        <v>163</v>
      </c>
      <c r="G59" s="3" t="s">
        <v>21</v>
      </c>
      <c r="H59">
        <v>2.1</v>
      </c>
      <c r="I59" s="3" t="s">
        <v>21</v>
      </c>
      <c r="J59" s="3" t="s">
        <v>17</v>
      </c>
      <c r="K59" s="3" t="s">
        <v>29</v>
      </c>
      <c r="L59">
        <v>1</v>
      </c>
      <c r="M59" s="3">
        <v>1</v>
      </c>
      <c r="N59" s="3" t="s">
        <v>21</v>
      </c>
      <c r="O59">
        <v>3</v>
      </c>
      <c r="P59" s="3">
        <v>3</v>
      </c>
      <c r="Q59" s="3">
        <v>15</v>
      </c>
      <c r="R59">
        <v>4.5</v>
      </c>
      <c r="S59" s="3">
        <v>3000</v>
      </c>
      <c r="T59" s="1" t="s">
        <v>161</v>
      </c>
      <c r="U59" s="3" t="s">
        <v>29</v>
      </c>
      <c r="V59" s="3" t="s">
        <v>49</v>
      </c>
      <c r="W59" s="19">
        <f t="shared" si="0"/>
        <v>1</v>
      </c>
    </row>
    <row r="60" spans="1:33" x14ac:dyDescent="0.3">
      <c r="A60">
        <v>36</v>
      </c>
      <c r="B60" s="17" t="s">
        <v>164</v>
      </c>
      <c r="C60" s="2">
        <v>45446</v>
      </c>
      <c r="D60" s="3" t="s">
        <v>17</v>
      </c>
      <c r="E60" s="3" t="s">
        <v>46</v>
      </c>
      <c r="F60" s="3" t="s">
        <v>165</v>
      </c>
      <c r="G60" s="3" t="s">
        <v>29</v>
      </c>
      <c r="H60">
        <v>8.5399999999999991</v>
      </c>
      <c r="I60" s="3" t="s">
        <v>19</v>
      </c>
      <c r="J60" s="3" t="s">
        <v>17</v>
      </c>
      <c r="K60" s="3" t="s">
        <v>21</v>
      </c>
      <c r="L60">
        <v>4</v>
      </c>
      <c r="M60">
        <v>2</v>
      </c>
      <c r="N60" s="3" t="s">
        <v>21</v>
      </c>
      <c r="O60">
        <v>4.7</v>
      </c>
      <c r="P60">
        <v>206</v>
      </c>
      <c r="Q60" s="3">
        <v>407</v>
      </c>
      <c r="R60">
        <v>4.8</v>
      </c>
      <c r="S60" s="3">
        <v>3000</v>
      </c>
      <c r="T60" s="1" t="s">
        <v>166</v>
      </c>
      <c r="U60" s="3" t="s">
        <v>29</v>
      </c>
      <c r="V60" s="3" t="s">
        <v>49</v>
      </c>
      <c r="W60" s="19">
        <f t="shared" si="0"/>
        <v>0.5</v>
      </c>
    </row>
    <row r="61" spans="1:33" x14ac:dyDescent="0.3">
      <c r="A61">
        <v>37</v>
      </c>
      <c r="B61" s="17" t="s">
        <v>164</v>
      </c>
      <c r="C61" s="2">
        <v>45446</v>
      </c>
      <c r="D61" s="3" t="s">
        <v>17</v>
      </c>
      <c r="E61" s="3" t="s">
        <v>46</v>
      </c>
      <c r="F61" s="3" t="s">
        <v>167</v>
      </c>
      <c r="G61" s="3" t="s">
        <v>29</v>
      </c>
      <c r="H61">
        <v>87.43</v>
      </c>
      <c r="I61" s="3" t="s">
        <v>19</v>
      </c>
      <c r="J61" s="3" t="s">
        <v>17</v>
      </c>
      <c r="K61" s="3" t="s">
        <v>21</v>
      </c>
      <c r="L61">
        <v>8</v>
      </c>
      <c r="M61" s="3">
        <v>1</v>
      </c>
      <c r="N61" s="3" t="s">
        <v>21</v>
      </c>
      <c r="O61">
        <v>4.5999999999999996</v>
      </c>
      <c r="P61" s="3">
        <v>96</v>
      </c>
      <c r="Q61" s="3">
        <v>172</v>
      </c>
      <c r="R61">
        <v>4.8</v>
      </c>
      <c r="S61" s="3">
        <v>3000</v>
      </c>
      <c r="T61" s="1" t="s">
        <v>168</v>
      </c>
      <c r="U61" s="3" t="s">
        <v>29</v>
      </c>
      <c r="V61" s="3" t="s">
        <v>49</v>
      </c>
      <c r="W61" s="19">
        <f t="shared" si="0"/>
        <v>0.125</v>
      </c>
    </row>
    <row r="62" spans="1:33" x14ac:dyDescent="0.3">
      <c r="A62">
        <v>38</v>
      </c>
      <c r="B62" s="17" t="s">
        <v>164</v>
      </c>
      <c r="C62" s="2">
        <v>45446</v>
      </c>
      <c r="D62" s="3" t="s">
        <v>17</v>
      </c>
      <c r="E62" s="3" t="s">
        <v>46</v>
      </c>
      <c r="F62" s="3" t="s">
        <v>169</v>
      </c>
      <c r="G62" s="3" t="s">
        <v>29</v>
      </c>
      <c r="H62">
        <v>96.44</v>
      </c>
      <c r="I62" s="3" t="s">
        <v>19</v>
      </c>
      <c r="J62" s="3" t="s">
        <v>17</v>
      </c>
      <c r="K62" s="3" t="s">
        <v>21</v>
      </c>
      <c r="L62">
        <v>3</v>
      </c>
      <c r="M62">
        <v>0</v>
      </c>
      <c r="N62" s="3" t="s">
        <v>21</v>
      </c>
      <c r="O62">
        <v>4.7</v>
      </c>
      <c r="P62">
        <v>49</v>
      </c>
      <c r="Q62" s="3">
        <v>56</v>
      </c>
      <c r="R62">
        <v>4.8</v>
      </c>
      <c r="S62" s="3">
        <v>3000</v>
      </c>
      <c r="T62" s="1" t="s">
        <v>170</v>
      </c>
      <c r="U62" s="3" t="s">
        <v>29</v>
      </c>
      <c r="V62" s="3" t="s">
        <v>49</v>
      </c>
      <c r="W62" s="19">
        <f t="shared" si="0"/>
        <v>0</v>
      </c>
    </row>
    <row r="63" spans="1:33" x14ac:dyDescent="0.3">
      <c r="A63">
        <v>39</v>
      </c>
      <c r="B63" s="17" t="s">
        <v>164</v>
      </c>
      <c r="C63" s="2">
        <v>45446</v>
      </c>
      <c r="D63" s="3" t="s">
        <v>17</v>
      </c>
      <c r="E63" s="3" t="s">
        <v>46</v>
      </c>
      <c r="F63" s="3" t="s">
        <v>171</v>
      </c>
      <c r="G63" s="3" t="s">
        <v>21</v>
      </c>
      <c r="H63">
        <v>97.46</v>
      </c>
      <c r="I63" s="3" t="s">
        <v>19</v>
      </c>
      <c r="J63" s="3" t="s">
        <v>17</v>
      </c>
      <c r="K63" s="3" t="s">
        <v>21</v>
      </c>
      <c r="L63">
        <v>3</v>
      </c>
      <c r="M63" s="3">
        <v>0</v>
      </c>
      <c r="N63" s="3" t="s">
        <v>21</v>
      </c>
      <c r="O63">
        <v>4.8</v>
      </c>
      <c r="P63" s="3">
        <v>61</v>
      </c>
      <c r="Q63" s="3">
        <v>80</v>
      </c>
      <c r="R63">
        <v>4.8</v>
      </c>
      <c r="S63" s="3">
        <v>3000</v>
      </c>
      <c r="T63" s="1" t="s">
        <v>172</v>
      </c>
      <c r="U63" s="3" t="s">
        <v>29</v>
      </c>
      <c r="V63" s="3" t="s">
        <v>49</v>
      </c>
      <c r="W63" s="19">
        <f t="shared" si="0"/>
        <v>0</v>
      </c>
    </row>
    <row r="64" spans="1:33" x14ac:dyDescent="0.3">
      <c r="A64">
        <v>40</v>
      </c>
      <c r="B64" s="17" t="s">
        <v>164</v>
      </c>
      <c r="C64" s="2">
        <v>45446</v>
      </c>
      <c r="D64" s="3" t="s">
        <v>17</v>
      </c>
      <c r="E64" s="3" t="s">
        <v>46</v>
      </c>
      <c r="F64" s="3" t="s">
        <v>173</v>
      </c>
      <c r="G64" s="3" t="s">
        <v>29</v>
      </c>
      <c r="H64">
        <v>87.42</v>
      </c>
      <c r="I64" s="3" t="s">
        <v>19</v>
      </c>
      <c r="J64" s="3" t="s">
        <v>17</v>
      </c>
      <c r="K64" s="3" t="s">
        <v>21</v>
      </c>
      <c r="L64">
        <v>4</v>
      </c>
      <c r="M64">
        <v>1</v>
      </c>
      <c r="N64" s="3" t="s">
        <v>21</v>
      </c>
      <c r="O64">
        <v>4.5999999999999996</v>
      </c>
      <c r="P64">
        <v>48</v>
      </c>
      <c r="Q64" s="3">
        <v>65</v>
      </c>
      <c r="R64">
        <v>4.8</v>
      </c>
      <c r="S64" s="3">
        <v>3000</v>
      </c>
      <c r="T64" s="1" t="s">
        <v>174</v>
      </c>
      <c r="U64" s="3" t="s">
        <v>29</v>
      </c>
      <c r="V64" s="3" t="s">
        <v>49</v>
      </c>
      <c r="W64" s="19">
        <f t="shared" si="0"/>
        <v>0.25</v>
      </c>
    </row>
    <row r="65" spans="1:23" x14ac:dyDescent="0.3">
      <c r="A65">
        <v>41</v>
      </c>
      <c r="B65" s="17" t="s">
        <v>164</v>
      </c>
      <c r="C65" s="2">
        <v>45446</v>
      </c>
      <c r="D65" s="3" t="s">
        <v>17</v>
      </c>
      <c r="E65" s="3" t="s">
        <v>46</v>
      </c>
      <c r="F65" s="3" t="s">
        <v>175</v>
      </c>
      <c r="G65" s="3" t="s">
        <v>21</v>
      </c>
      <c r="H65">
        <v>96.79</v>
      </c>
      <c r="I65" s="3" t="s">
        <v>19</v>
      </c>
      <c r="J65" s="3" t="s">
        <v>17</v>
      </c>
      <c r="K65" s="3" t="s">
        <v>21</v>
      </c>
      <c r="L65">
        <v>3</v>
      </c>
      <c r="M65" s="3">
        <v>1</v>
      </c>
      <c r="N65" s="3" t="s">
        <v>21</v>
      </c>
      <c r="O65">
        <v>4.5999999999999996</v>
      </c>
      <c r="P65" s="3">
        <v>54</v>
      </c>
      <c r="Q65" s="3">
        <v>60</v>
      </c>
      <c r="R65">
        <v>4.8</v>
      </c>
      <c r="S65" s="3">
        <v>3000</v>
      </c>
      <c r="T65" s="1" t="s">
        <v>176</v>
      </c>
      <c r="U65" s="3" t="s">
        <v>29</v>
      </c>
      <c r="V65" s="3" t="s">
        <v>49</v>
      </c>
      <c r="W65" s="19">
        <f t="shared" si="0"/>
        <v>0.33333333333333331</v>
      </c>
    </row>
    <row r="66" spans="1:23" x14ac:dyDescent="0.3">
      <c r="A66">
        <v>42</v>
      </c>
      <c r="B66" s="17" t="s">
        <v>164</v>
      </c>
      <c r="C66" s="2">
        <v>45446</v>
      </c>
      <c r="D66" s="3" t="s">
        <v>17</v>
      </c>
      <c r="E66" s="3" t="s">
        <v>94</v>
      </c>
      <c r="F66" s="3" t="s">
        <v>177</v>
      </c>
      <c r="G66" s="3" t="s">
        <v>21</v>
      </c>
      <c r="H66">
        <v>201.65</v>
      </c>
      <c r="I66" s="3" t="s">
        <v>21</v>
      </c>
      <c r="J66" s="3" t="s">
        <v>17</v>
      </c>
      <c r="K66" s="3" t="s">
        <v>21</v>
      </c>
      <c r="L66">
        <v>3</v>
      </c>
      <c r="M66">
        <v>3</v>
      </c>
      <c r="N66" s="3" t="s">
        <v>21</v>
      </c>
      <c r="O66">
        <v>4.8</v>
      </c>
      <c r="P66">
        <v>88</v>
      </c>
      <c r="Q66" s="3">
        <v>116</v>
      </c>
      <c r="R66">
        <v>4.8</v>
      </c>
      <c r="S66" s="3">
        <v>3000</v>
      </c>
      <c r="T66" s="1" t="s">
        <v>178</v>
      </c>
      <c r="U66" s="3" t="s">
        <v>29</v>
      </c>
      <c r="V66" s="3" t="s">
        <v>49</v>
      </c>
      <c r="W66" s="19">
        <f t="shared" si="0"/>
        <v>1</v>
      </c>
    </row>
    <row r="67" spans="1:23" x14ac:dyDescent="0.3">
      <c r="A67">
        <v>43</v>
      </c>
      <c r="B67" s="17" t="s">
        <v>164</v>
      </c>
      <c r="C67" s="2">
        <v>45446</v>
      </c>
      <c r="D67" s="3" t="s">
        <v>17</v>
      </c>
      <c r="E67" s="3" t="s">
        <v>94</v>
      </c>
      <c r="F67" s="3" t="s">
        <v>179</v>
      </c>
      <c r="G67" s="3" t="s">
        <v>21</v>
      </c>
      <c r="H67">
        <v>204.15</v>
      </c>
      <c r="I67" s="3" t="s">
        <v>21</v>
      </c>
      <c r="J67" s="3" t="s">
        <v>17</v>
      </c>
      <c r="K67" s="3" t="s">
        <v>21</v>
      </c>
      <c r="L67">
        <v>2</v>
      </c>
      <c r="M67" s="3">
        <v>2</v>
      </c>
      <c r="N67" s="3" t="s">
        <v>21</v>
      </c>
      <c r="O67">
        <v>4.9000000000000004</v>
      </c>
      <c r="P67" s="3">
        <v>75</v>
      </c>
      <c r="Q67" s="3">
        <v>85</v>
      </c>
      <c r="R67">
        <v>4.8</v>
      </c>
      <c r="S67" s="3">
        <v>3000</v>
      </c>
      <c r="T67" s="1" t="s">
        <v>180</v>
      </c>
      <c r="U67" s="3" t="s">
        <v>29</v>
      </c>
      <c r="V67" s="3" t="s">
        <v>49</v>
      </c>
      <c r="W67" s="19">
        <f t="shared" si="0"/>
        <v>1</v>
      </c>
    </row>
    <row r="68" spans="1:23" x14ac:dyDescent="0.3">
      <c r="A68">
        <v>44</v>
      </c>
      <c r="B68" s="17" t="s">
        <v>164</v>
      </c>
      <c r="C68" s="2">
        <v>45446</v>
      </c>
      <c r="D68" s="3" t="s">
        <v>17</v>
      </c>
      <c r="E68" s="3" t="s">
        <v>46</v>
      </c>
      <c r="F68" s="3" t="s">
        <v>181</v>
      </c>
      <c r="G68" s="3" t="s">
        <v>21</v>
      </c>
      <c r="H68">
        <v>87.07</v>
      </c>
      <c r="I68" s="3" t="s">
        <v>19</v>
      </c>
      <c r="J68" s="3" t="s">
        <v>17</v>
      </c>
      <c r="K68" s="3" t="s">
        <v>21</v>
      </c>
      <c r="L68">
        <v>2</v>
      </c>
      <c r="M68">
        <v>1</v>
      </c>
      <c r="N68" s="3" t="s">
        <v>21</v>
      </c>
      <c r="O68">
        <v>4.7</v>
      </c>
      <c r="P68">
        <v>54</v>
      </c>
      <c r="Q68" s="3">
        <v>56</v>
      </c>
      <c r="R68">
        <v>4.8</v>
      </c>
      <c r="S68" s="3">
        <v>3000</v>
      </c>
      <c r="T68" s="1" t="s">
        <v>182</v>
      </c>
      <c r="U68" s="3" t="s">
        <v>29</v>
      </c>
      <c r="V68" s="3" t="s">
        <v>49</v>
      </c>
      <c r="W68" s="19">
        <f t="shared" si="0"/>
        <v>0.5</v>
      </c>
    </row>
    <row r="69" spans="1:23" x14ac:dyDescent="0.3">
      <c r="A69">
        <v>45</v>
      </c>
      <c r="B69" s="17" t="s">
        <v>164</v>
      </c>
      <c r="C69" s="2">
        <v>45446</v>
      </c>
      <c r="D69" s="3" t="s">
        <v>17</v>
      </c>
      <c r="E69" s="3" t="s">
        <v>46</v>
      </c>
      <c r="F69" s="3" t="s">
        <v>183</v>
      </c>
      <c r="G69" s="3" t="s">
        <v>29</v>
      </c>
      <c r="H69">
        <v>96.94</v>
      </c>
      <c r="I69" s="3" t="s">
        <v>19</v>
      </c>
      <c r="J69" s="3" t="s">
        <v>17</v>
      </c>
      <c r="K69" s="3" t="s">
        <v>21</v>
      </c>
      <c r="L69">
        <v>4</v>
      </c>
      <c r="M69" s="3">
        <v>1</v>
      </c>
      <c r="N69" s="3" t="s">
        <v>21</v>
      </c>
      <c r="O69">
        <v>4.5999999999999996</v>
      </c>
      <c r="P69" s="3">
        <v>72</v>
      </c>
      <c r="Q69" s="3">
        <v>97</v>
      </c>
      <c r="R69">
        <v>4.8</v>
      </c>
      <c r="S69" s="3">
        <v>3000</v>
      </c>
      <c r="T69" s="1" t="s">
        <v>184</v>
      </c>
      <c r="U69" s="3" t="s">
        <v>29</v>
      </c>
      <c r="V69" s="3" t="s">
        <v>49</v>
      </c>
      <c r="W69" s="19">
        <f t="shared" si="0"/>
        <v>0.25</v>
      </c>
    </row>
    <row r="70" spans="1:23" x14ac:dyDescent="0.3">
      <c r="A70">
        <v>46</v>
      </c>
      <c r="B70" s="17" t="s">
        <v>185</v>
      </c>
      <c r="C70" s="2">
        <v>45694</v>
      </c>
      <c r="D70" s="3" t="s">
        <v>17</v>
      </c>
      <c r="E70" s="3" t="s">
        <v>46</v>
      </c>
      <c r="F70" s="3" t="s">
        <v>186</v>
      </c>
      <c r="G70" s="3" t="s">
        <v>29</v>
      </c>
      <c r="H70">
        <v>110.29</v>
      </c>
      <c r="I70" s="3" t="s">
        <v>19</v>
      </c>
      <c r="J70" s="3" t="s">
        <v>17</v>
      </c>
      <c r="K70" s="3" t="s">
        <v>21</v>
      </c>
      <c r="L70">
        <v>3</v>
      </c>
      <c r="M70">
        <v>0</v>
      </c>
      <c r="N70" s="3" t="s">
        <v>21</v>
      </c>
      <c r="O70">
        <v>4.9000000000000004</v>
      </c>
      <c r="P70">
        <v>90</v>
      </c>
      <c r="Q70" s="3">
        <v>134</v>
      </c>
      <c r="R70">
        <v>4.5</v>
      </c>
      <c r="S70" s="3">
        <v>900</v>
      </c>
      <c r="T70" s="1" t="s">
        <v>187</v>
      </c>
      <c r="U70" s="3" t="s">
        <v>29</v>
      </c>
      <c r="V70" s="3" t="s">
        <v>188</v>
      </c>
      <c r="W70" s="19">
        <f t="shared" si="0"/>
        <v>0</v>
      </c>
    </row>
    <row r="71" spans="1:23" x14ac:dyDescent="0.3">
      <c r="A71">
        <v>47</v>
      </c>
      <c r="B71" s="17" t="s">
        <v>185</v>
      </c>
      <c r="C71" s="2">
        <v>45694</v>
      </c>
      <c r="D71" s="3" t="s">
        <v>17</v>
      </c>
      <c r="E71" s="3" t="s">
        <v>46</v>
      </c>
      <c r="F71" s="3" t="s">
        <v>189</v>
      </c>
      <c r="G71" s="3" t="s">
        <v>29</v>
      </c>
      <c r="H71">
        <v>110.29</v>
      </c>
      <c r="I71" s="3" t="s">
        <v>19</v>
      </c>
      <c r="J71" s="3" t="s">
        <v>17</v>
      </c>
      <c r="K71" s="3" t="s">
        <v>21</v>
      </c>
      <c r="L71">
        <v>1</v>
      </c>
      <c r="M71" s="3">
        <v>1</v>
      </c>
      <c r="N71" s="3" t="s">
        <v>21</v>
      </c>
      <c r="O71">
        <v>4.9000000000000004</v>
      </c>
      <c r="P71" s="3">
        <v>103</v>
      </c>
      <c r="Q71" s="3">
        <v>150</v>
      </c>
      <c r="R71">
        <v>4.5</v>
      </c>
      <c r="S71" s="3">
        <v>900</v>
      </c>
      <c r="T71" s="1" t="s">
        <v>190</v>
      </c>
      <c r="U71" s="3" t="s">
        <v>29</v>
      </c>
      <c r="V71" s="3" t="s">
        <v>49</v>
      </c>
      <c r="W71" s="19">
        <f t="shared" si="0"/>
        <v>1</v>
      </c>
    </row>
    <row r="72" spans="1:23" x14ac:dyDescent="0.3">
      <c r="A72">
        <v>48</v>
      </c>
      <c r="B72" s="17" t="s">
        <v>191</v>
      </c>
      <c r="C72" s="5">
        <v>45322</v>
      </c>
      <c r="D72" s="3" t="s">
        <v>17</v>
      </c>
      <c r="E72" s="3" t="s">
        <v>124</v>
      </c>
      <c r="F72" s="3" t="s">
        <v>192</v>
      </c>
      <c r="G72" s="3" t="s">
        <v>21</v>
      </c>
      <c r="H72" s="3">
        <v>5.83</v>
      </c>
      <c r="I72" s="3">
        <v>15.51</v>
      </c>
      <c r="J72" s="3" t="s">
        <v>17</v>
      </c>
      <c r="K72" s="3" t="s">
        <v>29</v>
      </c>
      <c r="L72">
        <v>17</v>
      </c>
      <c r="M72" s="3">
        <v>4</v>
      </c>
      <c r="N72" s="3" t="s">
        <v>21</v>
      </c>
      <c r="O72">
        <v>4.4000000000000004</v>
      </c>
      <c r="P72" s="3">
        <v>234</v>
      </c>
      <c r="Q72" s="3">
        <v>1000</v>
      </c>
      <c r="R72" s="3">
        <v>4.4000000000000004</v>
      </c>
      <c r="S72" s="3">
        <v>8000</v>
      </c>
      <c r="T72" s="18" t="s">
        <v>193</v>
      </c>
      <c r="U72" s="3" t="s">
        <v>29</v>
      </c>
      <c r="V72" s="3" t="s">
        <v>127</v>
      </c>
      <c r="W72" s="19">
        <f t="shared" si="0"/>
        <v>0.23529411764705882</v>
      </c>
    </row>
    <row r="73" spans="1:23" x14ac:dyDescent="0.3">
      <c r="A73">
        <v>49</v>
      </c>
      <c r="B73" s="17" t="s">
        <v>191</v>
      </c>
      <c r="C73" s="5">
        <v>45322</v>
      </c>
      <c r="D73" s="3" t="s">
        <v>17</v>
      </c>
      <c r="E73" s="3" t="s">
        <v>124</v>
      </c>
      <c r="F73" s="3" t="s">
        <v>194</v>
      </c>
      <c r="G73" s="3" t="s">
        <v>21</v>
      </c>
      <c r="H73">
        <v>9.19</v>
      </c>
      <c r="I73" s="3">
        <v>33.14</v>
      </c>
      <c r="J73" s="3" t="s">
        <v>17</v>
      </c>
      <c r="K73" s="3" t="s">
        <v>29</v>
      </c>
      <c r="L73">
        <v>4</v>
      </c>
      <c r="M73" s="3">
        <v>2</v>
      </c>
      <c r="N73" s="3" t="s">
        <v>21</v>
      </c>
      <c r="O73">
        <v>4.3</v>
      </c>
      <c r="P73" s="3">
        <v>36</v>
      </c>
      <c r="Q73" s="3">
        <v>196</v>
      </c>
      <c r="R73" s="3">
        <v>4.4000000000000004</v>
      </c>
      <c r="S73" s="3">
        <v>8000</v>
      </c>
      <c r="T73" s="1" t="s">
        <v>195</v>
      </c>
      <c r="U73" s="3" t="s">
        <v>29</v>
      </c>
      <c r="V73" s="3" t="s">
        <v>127</v>
      </c>
      <c r="W73" s="19">
        <f t="shared" si="0"/>
        <v>0.5</v>
      </c>
    </row>
    <row r="74" spans="1:23" x14ac:dyDescent="0.3">
      <c r="A74">
        <v>50</v>
      </c>
      <c r="B74" s="17" t="s">
        <v>191</v>
      </c>
      <c r="C74" s="5">
        <v>45322</v>
      </c>
      <c r="D74" s="3" t="s">
        <v>17</v>
      </c>
      <c r="E74" s="3" t="s">
        <v>124</v>
      </c>
      <c r="F74" s="3" t="s">
        <v>196</v>
      </c>
      <c r="G74" s="3" t="s">
        <v>21</v>
      </c>
      <c r="H74">
        <v>9.48</v>
      </c>
      <c r="I74" s="3">
        <v>33.14</v>
      </c>
      <c r="J74" s="3" t="s">
        <v>17</v>
      </c>
      <c r="K74" s="3" t="s">
        <v>29</v>
      </c>
      <c r="L74">
        <v>10</v>
      </c>
      <c r="M74" s="3">
        <v>5</v>
      </c>
      <c r="N74" s="3" t="s">
        <v>21</v>
      </c>
      <c r="O74">
        <v>4.4000000000000004</v>
      </c>
      <c r="P74" s="3">
        <v>126</v>
      </c>
      <c r="Q74" s="3">
        <v>900</v>
      </c>
      <c r="R74" s="3">
        <v>4.4000000000000004</v>
      </c>
      <c r="S74" s="3">
        <v>8000</v>
      </c>
      <c r="T74" s="1" t="s">
        <v>197</v>
      </c>
      <c r="U74" s="3" t="s">
        <v>29</v>
      </c>
      <c r="V74" s="3" t="s">
        <v>127</v>
      </c>
      <c r="W74" s="19">
        <f t="shared" si="0"/>
        <v>0.5</v>
      </c>
    </row>
    <row r="75" spans="1:23" x14ac:dyDescent="0.3">
      <c r="A75">
        <v>51</v>
      </c>
      <c r="B75" s="17" t="s">
        <v>191</v>
      </c>
      <c r="C75" s="5">
        <v>45322</v>
      </c>
      <c r="D75" s="3" t="s">
        <v>17</v>
      </c>
      <c r="E75" s="3" t="s">
        <v>124</v>
      </c>
      <c r="F75" s="3" t="s">
        <v>198</v>
      </c>
      <c r="G75" s="3" t="s">
        <v>21</v>
      </c>
      <c r="H75">
        <v>9.3800000000000008</v>
      </c>
      <c r="I75" s="3">
        <v>33.14</v>
      </c>
      <c r="J75" s="3" t="s">
        <v>17</v>
      </c>
      <c r="K75" s="3" t="s">
        <v>29</v>
      </c>
      <c r="L75">
        <v>13</v>
      </c>
      <c r="M75" s="3">
        <v>9</v>
      </c>
      <c r="N75" s="3" t="s">
        <v>21</v>
      </c>
      <c r="O75">
        <v>3.8</v>
      </c>
      <c r="P75" s="3">
        <v>72</v>
      </c>
      <c r="Q75" s="3">
        <v>450</v>
      </c>
      <c r="R75" s="3">
        <v>4.4000000000000004</v>
      </c>
      <c r="S75" s="3">
        <v>8000</v>
      </c>
      <c r="T75" s="1" t="s">
        <v>199</v>
      </c>
      <c r="U75" s="3" t="s">
        <v>29</v>
      </c>
      <c r="V75" s="3" t="s">
        <v>127</v>
      </c>
      <c r="W75" s="19">
        <f t="shared" si="0"/>
        <v>0.69230769230769229</v>
      </c>
    </row>
    <row r="76" spans="1:23" x14ac:dyDescent="0.3">
      <c r="A76">
        <v>52</v>
      </c>
      <c r="B76" s="17" t="s">
        <v>191</v>
      </c>
      <c r="C76" s="5">
        <v>45322</v>
      </c>
      <c r="D76" s="3" t="s">
        <v>17</v>
      </c>
      <c r="E76" s="3" t="s">
        <v>124</v>
      </c>
      <c r="F76" s="3" t="s">
        <v>200</v>
      </c>
      <c r="G76" s="3" t="s">
        <v>21</v>
      </c>
      <c r="H76">
        <v>9.85</v>
      </c>
      <c r="I76" s="3">
        <v>28.26</v>
      </c>
      <c r="J76" s="3" t="s">
        <v>17</v>
      </c>
      <c r="K76" s="3" t="s">
        <v>29</v>
      </c>
      <c r="L76">
        <v>10</v>
      </c>
      <c r="M76" s="3">
        <v>5</v>
      </c>
      <c r="N76" s="3" t="s">
        <v>21</v>
      </c>
      <c r="O76">
        <v>3.7</v>
      </c>
      <c r="P76" s="3">
        <v>38</v>
      </c>
      <c r="Q76" s="3">
        <v>322</v>
      </c>
      <c r="R76" s="3">
        <v>4.4000000000000004</v>
      </c>
      <c r="S76" s="3">
        <v>8000</v>
      </c>
      <c r="T76" s="1" t="s">
        <v>201</v>
      </c>
      <c r="U76" s="3" t="s">
        <v>29</v>
      </c>
      <c r="V76" s="3" t="s">
        <v>127</v>
      </c>
      <c r="W76" s="19">
        <f t="shared" si="0"/>
        <v>0.5</v>
      </c>
    </row>
    <row r="77" spans="1:23" x14ac:dyDescent="0.3">
      <c r="A77">
        <v>53</v>
      </c>
      <c r="B77" s="17" t="s">
        <v>191</v>
      </c>
      <c r="C77" s="5">
        <v>45322</v>
      </c>
      <c r="D77" s="3" t="s">
        <v>17</v>
      </c>
      <c r="E77" s="3" t="s">
        <v>124</v>
      </c>
      <c r="F77" s="3" t="s">
        <v>209</v>
      </c>
      <c r="G77" s="3" t="s">
        <v>21</v>
      </c>
      <c r="H77">
        <v>8.1300000000000008</v>
      </c>
      <c r="I77" s="3">
        <v>15.51</v>
      </c>
      <c r="J77" s="3" t="s">
        <v>17</v>
      </c>
      <c r="K77" s="3" t="s">
        <v>29</v>
      </c>
      <c r="L77">
        <v>4</v>
      </c>
      <c r="M77" s="3">
        <v>3</v>
      </c>
      <c r="N77" s="3" t="s">
        <v>21</v>
      </c>
      <c r="O77">
        <v>4.3</v>
      </c>
      <c r="P77" s="3">
        <v>29</v>
      </c>
      <c r="Q77" s="3">
        <v>166</v>
      </c>
      <c r="R77" s="3">
        <v>4.4000000000000004</v>
      </c>
      <c r="S77" s="3">
        <v>8000</v>
      </c>
      <c r="T77" s="1" t="s">
        <v>210</v>
      </c>
      <c r="U77" s="3" t="s">
        <v>29</v>
      </c>
      <c r="V77" s="3" t="s">
        <v>127</v>
      </c>
      <c r="W77" s="19">
        <f t="shared" si="0"/>
        <v>0.75</v>
      </c>
    </row>
    <row r="78" spans="1:23" x14ac:dyDescent="0.3">
      <c r="A78">
        <v>54</v>
      </c>
      <c r="B78" s="17" t="s">
        <v>191</v>
      </c>
      <c r="C78" s="5">
        <v>45322</v>
      </c>
      <c r="D78" s="3" t="s">
        <v>17</v>
      </c>
      <c r="E78" s="3" t="s">
        <v>124</v>
      </c>
      <c r="F78" s="3" t="s">
        <v>212</v>
      </c>
      <c r="G78" s="3" t="s">
        <v>21</v>
      </c>
      <c r="H78">
        <v>12.15</v>
      </c>
      <c r="I78" s="3">
        <v>33.14</v>
      </c>
      <c r="J78" s="3" t="s">
        <v>17</v>
      </c>
      <c r="K78" s="3" t="s">
        <v>21</v>
      </c>
      <c r="L78">
        <v>8</v>
      </c>
      <c r="M78" s="3">
        <v>6</v>
      </c>
      <c r="N78" s="3" t="s">
        <v>21</v>
      </c>
      <c r="O78">
        <v>3.9</v>
      </c>
      <c r="P78" s="3">
        <v>34</v>
      </c>
      <c r="Q78" s="3">
        <v>181</v>
      </c>
      <c r="R78" s="3">
        <v>4.4000000000000004</v>
      </c>
      <c r="S78" s="3">
        <v>8000</v>
      </c>
      <c r="T78" s="1" t="s">
        <v>211</v>
      </c>
      <c r="U78" s="3" t="s">
        <v>29</v>
      </c>
      <c r="V78" s="3" t="s">
        <v>127</v>
      </c>
      <c r="W78" s="19">
        <f t="shared" si="0"/>
        <v>0.75</v>
      </c>
    </row>
    <row r="79" spans="1:23" x14ac:dyDescent="0.3">
      <c r="A79">
        <v>55</v>
      </c>
      <c r="B79" s="17" t="s">
        <v>191</v>
      </c>
      <c r="C79" s="5">
        <v>45322</v>
      </c>
      <c r="D79" s="3" t="s">
        <v>17</v>
      </c>
      <c r="E79" s="3" t="s">
        <v>124</v>
      </c>
      <c r="F79" s="3" t="s">
        <v>213</v>
      </c>
      <c r="G79" s="3" t="s">
        <v>21</v>
      </c>
      <c r="H79">
        <v>10.119999999999999</v>
      </c>
      <c r="I79" s="3">
        <v>15.51</v>
      </c>
      <c r="J79" s="3" t="s">
        <v>17</v>
      </c>
      <c r="K79" s="3" t="s">
        <v>21</v>
      </c>
      <c r="L79">
        <v>3</v>
      </c>
      <c r="M79" s="3">
        <v>1</v>
      </c>
      <c r="N79" s="3" t="s">
        <v>21</v>
      </c>
      <c r="O79">
        <v>3.7</v>
      </c>
      <c r="P79" s="3">
        <v>12</v>
      </c>
      <c r="Q79" s="3">
        <v>84</v>
      </c>
      <c r="R79" s="3">
        <v>4.4000000000000004</v>
      </c>
      <c r="S79" s="3">
        <v>8000</v>
      </c>
      <c r="T79" s="1" t="s">
        <v>214</v>
      </c>
      <c r="U79" s="3" t="s">
        <v>29</v>
      </c>
      <c r="V79" s="3" t="s">
        <v>127</v>
      </c>
      <c r="W79" s="19">
        <f t="shared" si="0"/>
        <v>0.33333333333333331</v>
      </c>
    </row>
    <row r="80" spans="1:23" x14ac:dyDescent="0.3">
      <c r="A80">
        <v>56</v>
      </c>
      <c r="B80" s="17" t="s">
        <v>191</v>
      </c>
      <c r="C80" s="5">
        <v>45322</v>
      </c>
      <c r="D80" s="3" t="s">
        <v>17</v>
      </c>
      <c r="E80" s="3" t="s">
        <v>124</v>
      </c>
      <c r="F80" s="3" t="s">
        <v>216</v>
      </c>
      <c r="G80" s="3" t="s">
        <v>21</v>
      </c>
      <c r="H80">
        <v>10.27</v>
      </c>
      <c r="I80" s="3">
        <v>18.329999999999998</v>
      </c>
      <c r="J80" s="3" t="s">
        <v>17</v>
      </c>
      <c r="K80" s="3" t="s">
        <v>29</v>
      </c>
      <c r="L80">
        <v>11</v>
      </c>
      <c r="M80" s="3">
        <v>6</v>
      </c>
      <c r="N80" s="3" t="s">
        <v>21</v>
      </c>
      <c r="O80">
        <v>4.2</v>
      </c>
      <c r="P80" s="3">
        <v>99</v>
      </c>
      <c r="Q80" s="3">
        <v>500</v>
      </c>
      <c r="R80" s="3">
        <v>4.4000000000000004</v>
      </c>
      <c r="S80" s="3">
        <v>8000</v>
      </c>
      <c r="T80" s="1" t="s">
        <v>215</v>
      </c>
      <c r="U80" s="3" t="s">
        <v>29</v>
      </c>
      <c r="V80" s="3" t="s">
        <v>127</v>
      </c>
      <c r="W80" s="19">
        <f t="shared" si="0"/>
        <v>0.54545454545454541</v>
      </c>
    </row>
    <row r="81" spans="1:23" x14ac:dyDescent="0.3">
      <c r="A81">
        <v>57</v>
      </c>
      <c r="B81" s="17" t="s">
        <v>217</v>
      </c>
      <c r="C81" s="2">
        <v>43632</v>
      </c>
      <c r="D81" s="3" t="s">
        <v>17</v>
      </c>
      <c r="E81" s="3" t="s">
        <v>124</v>
      </c>
      <c r="F81" s="3" t="s">
        <v>218</v>
      </c>
      <c r="G81" s="3" t="s">
        <v>21</v>
      </c>
      <c r="H81">
        <v>13.64</v>
      </c>
      <c r="I81" s="3">
        <v>21.29</v>
      </c>
      <c r="J81" s="3" t="s">
        <v>17</v>
      </c>
      <c r="K81" s="3" t="s">
        <v>21</v>
      </c>
      <c r="L81">
        <v>1</v>
      </c>
      <c r="M81" s="3">
        <v>1</v>
      </c>
      <c r="N81" s="3" t="s">
        <v>21</v>
      </c>
      <c r="O81">
        <v>1.5</v>
      </c>
      <c r="P81" s="3">
        <v>2</v>
      </c>
      <c r="Q81" s="3">
        <v>11</v>
      </c>
      <c r="R81" s="3">
        <v>4.8</v>
      </c>
      <c r="S81" s="3">
        <v>10000</v>
      </c>
      <c r="T81" s="1" t="s">
        <v>219</v>
      </c>
      <c r="U81" s="3" t="s">
        <v>29</v>
      </c>
      <c r="V81" s="3" t="s">
        <v>127</v>
      </c>
      <c r="W81" s="19">
        <f t="shared" si="0"/>
        <v>1</v>
      </c>
    </row>
    <row r="82" spans="1:23" x14ac:dyDescent="0.3">
      <c r="A82">
        <v>58</v>
      </c>
      <c r="B82" s="17" t="s">
        <v>220</v>
      </c>
      <c r="C82" s="2">
        <v>45378</v>
      </c>
      <c r="D82" s="3" t="s">
        <v>17</v>
      </c>
      <c r="E82" s="3" t="s">
        <v>124</v>
      </c>
      <c r="F82" s="3" t="s">
        <v>222</v>
      </c>
      <c r="G82" s="3" t="s">
        <v>21</v>
      </c>
      <c r="H82">
        <v>15.29</v>
      </c>
      <c r="I82" s="3">
        <v>31.66</v>
      </c>
      <c r="J82" s="3" t="s">
        <v>17</v>
      </c>
      <c r="K82" s="3" t="s">
        <v>29</v>
      </c>
      <c r="L82">
        <v>1</v>
      </c>
      <c r="M82" s="3">
        <v>1</v>
      </c>
      <c r="N82" s="3" t="s">
        <v>21</v>
      </c>
      <c r="O82">
        <v>2.7</v>
      </c>
      <c r="P82" s="3">
        <v>3</v>
      </c>
      <c r="Q82" s="3">
        <v>17</v>
      </c>
      <c r="R82" s="3">
        <v>4.2</v>
      </c>
      <c r="S82" s="3">
        <v>1000</v>
      </c>
      <c r="T82" s="1" t="s">
        <v>221</v>
      </c>
      <c r="U82" s="3" t="s">
        <v>29</v>
      </c>
      <c r="V82" s="3" t="s">
        <v>127</v>
      </c>
      <c r="W82" s="19">
        <f t="shared" si="0"/>
        <v>1</v>
      </c>
    </row>
    <row r="83" spans="1:23" x14ac:dyDescent="0.3">
      <c r="A83">
        <v>59</v>
      </c>
      <c r="B83" s="17" t="s">
        <v>220</v>
      </c>
      <c r="C83" s="2">
        <v>45378</v>
      </c>
      <c r="D83" s="3" t="s">
        <v>17</v>
      </c>
      <c r="E83" s="3" t="s">
        <v>124</v>
      </c>
      <c r="F83" s="3" t="s">
        <v>223</v>
      </c>
      <c r="G83" s="3" t="s">
        <v>21</v>
      </c>
      <c r="H83">
        <v>10.01</v>
      </c>
      <c r="I83" s="3">
        <v>33.14</v>
      </c>
      <c r="J83" s="3" t="s">
        <v>17</v>
      </c>
      <c r="K83" s="3" t="s">
        <v>21</v>
      </c>
      <c r="L83">
        <v>2</v>
      </c>
      <c r="M83" s="3">
        <v>1</v>
      </c>
      <c r="N83" s="3" t="s">
        <v>21</v>
      </c>
      <c r="O83">
        <v>3.6</v>
      </c>
      <c r="P83" s="3">
        <v>13</v>
      </c>
      <c r="Q83" s="3">
        <v>68</v>
      </c>
      <c r="R83" s="3">
        <v>4.2</v>
      </c>
      <c r="S83" s="3">
        <v>1000</v>
      </c>
      <c r="T83" s="1" t="s">
        <v>224</v>
      </c>
      <c r="U83" s="3" t="s">
        <v>29</v>
      </c>
      <c r="V83" s="3" t="s">
        <v>127</v>
      </c>
      <c r="W83" s="19">
        <f t="shared" si="0"/>
        <v>0.5</v>
      </c>
    </row>
    <row r="84" spans="1:23" x14ac:dyDescent="0.3">
      <c r="A84">
        <v>60</v>
      </c>
      <c r="B84" s="17" t="s">
        <v>220</v>
      </c>
      <c r="C84" s="2">
        <v>45378</v>
      </c>
      <c r="D84" s="3" t="s">
        <v>17</v>
      </c>
      <c r="E84" s="3" t="s">
        <v>124</v>
      </c>
      <c r="F84" s="3" t="s">
        <v>226</v>
      </c>
      <c r="G84" s="3" t="s">
        <v>21</v>
      </c>
      <c r="H84">
        <v>13.93</v>
      </c>
      <c r="I84" s="3">
        <v>33.840000000000003</v>
      </c>
      <c r="J84" s="3" t="s">
        <v>17</v>
      </c>
      <c r="K84" s="3" t="s">
        <v>21</v>
      </c>
      <c r="L84">
        <v>3</v>
      </c>
      <c r="M84" s="3">
        <v>3</v>
      </c>
      <c r="N84" s="3" t="s">
        <v>21</v>
      </c>
      <c r="O84">
        <v>3.8</v>
      </c>
      <c r="P84" s="3">
        <v>16</v>
      </c>
      <c r="Q84" s="3">
        <v>72</v>
      </c>
      <c r="R84" s="3">
        <v>4.2</v>
      </c>
      <c r="S84" s="3">
        <v>1000</v>
      </c>
      <c r="T84" s="1" t="s">
        <v>225</v>
      </c>
      <c r="U84" s="3" t="s">
        <v>29</v>
      </c>
      <c r="V84" s="3" t="s">
        <v>127</v>
      </c>
      <c r="W84" s="19">
        <f t="shared" si="0"/>
        <v>1</v>
      </c>
    </row>
    <row r="85" spans="1:23" x14ac:dyDescent="0.3">
      <c r="A85">
        <v>61</v>
      </c>
      <c r="B85" s="17" t="s">
        <v>220</v>
      </c>
      <c r="C85" s="2">
        <v>45378</v>
      </c>
      <c r="D85" s="3" t="s">
        <v>17</v>
      </c>
      <c r="E85" s="3" t="s">
        <v>124</v>
      </c>
      <c r="F85" s="3" t="s">
        <v>227</v>
      </c>
      <c r="G85" s="3" t="s">
        <v>21</v>
      </c>
      <c r="H85">
        <v>12.75</v>
      </c>
      <c r="I85" s="3">
        <v>15.51</v>
      </c>
      <c r="J85" s="3" t="s">
        <v>17</v>
      </c>
      <c r="K85" s="3" t="s">
        <v>29</v>
      </c>
      <c r="L85">
        <v>1</v>
      </c>
      <c r="M85" s="3">
        <v>1</v>
      </c>
      <c r="N85" s="3" t="s">
        <v>21</v>
      </c>
      <c r="O85">
        <v>3</v>
      </c>
      <c r="P85" s="3">
        <v>2</v>
      </c>
      <c r="Q85" s="3">
        <v>7</v>
      </c>
      <c r="R85" s="3">
        <v>4.2</v>
      </c>
      <c r="S85" s="3">
        <v>1000</v>
      </c>
      <c r="T85" s="1" t="s">
        <v>228</v>
      </c>
      <c r="U85" s="3" t="s">
        <v>29</v>
      </c>
      <c r="V85" s="3" t="s">
        <v>127</v>
      </c>
      <c r="W85" s="19">
        <f t="shared" si="0"/>
        <v>1</v>
      </c>
    </row>
    <row r="86" spans="1:23" x14ac:dyDescent="0.3">
      <c r="A86">
        <v>62</v>
      </c>
      <c r="B86" s="17" t="s">
        <v>220</v>
      </c>
      <c r="C86" s="2">
        <v>45378</v>
      </c>
      <c r="D86" s="3" t="s">
        <v>17</v>
      </c>
      <c r="E86" s="3" t="s">
        <v>124</v>
      </c>
      <c r="F86" s="3" t="s">
        <v>229</v>
      </c>
      <c r="G86" s="3" t="s">
        <v>21</v>
      </c>
      <c r="H86">
        <v>11.76</v>
      </c>
      <c r="I86" s="3">
        <v>15.51</v>
      </c>
      <c r="J86" s="3" t="s">
        <v>17</v>
      </c>
      <c r="K86" s="3" t="s">
        <v>29</v>
      </c>
      <c r="L86">
        <v>1</v>
      </c>
      <c r="M86" s="3">
        <v>1</v>
      </c>
      <c r="N86" s="3" t="s">
        <v>21</v>
      </c>
      <c r="O86">
        <v>4.5</v>
      </c>
      <c r="P86" s="3">
        <v>10</v>
      </c>
      <c r="Q86" s="3">
        <v>46</v>
      </c>
      <c r="R86" s="3">
        <v>4.2</v>
      </c>
      <c r="S86" s="3">
        <v>1000</v>
      </c>
      <c r="T86" s="1" t="s">
        <v>230</v>
      </c>
      <c r="U86" s="3" t="s">
        <v>29</v>
      </c>
      <c r="V86" s="3" t="s">
        <v>127</v>
      </c>
      <c r="W86" s="19">
        <f t="shared" si="0"/>
        <v>1</v>
      </c>
    </row>
    <row r="87" spans="1:23" x14ac:dyDescent="0.3">
      <c r="A87">
        <v>63</v>
      </c>
      <c r="B87" s="17" t="s">
        <v>220</v>
      </c>
      <c r="C87" s="2">
        <v>45378</v>
      </c>
      <c r="D87" s="3" t="s">
        <v>17</v>
      </c>
      <c r="E87" s="3" t="s">
        <v>124</v>
      </c>
      <c r="F87" s="3" t="s">
        <v>231</v>
      </c>
      <c r="G87" s="3" t="s">
        <v>21</v>
      </c>
      <c r="H87">
        <v>11.89</v>
      </c>
      <c r="I87" s="3">
        <v>29.61</v>
      </c>
      <c r="J87" s="3" t="s">
        <v>17</v>
      </c>
      <c r="K87" s="3" t="s">
        <v>29</v>
      </c>
      <c r="L87">
        <v>2</v>
      </c>
      <c r="M87" s="3">
        <v>2</v>
      </c>
      <c r="N87" s="3" t="s">
        <v>21</v>
      </c>
      <c r="O87">
        <v>3.8</v>
      </c>
      <c r="P87" s="3">
        <v>13</v>
      </c>
      <c r="Q87" s="3">
        <v>69</v>
      </c>
      <c r="R87" s="3">
        <v>4.2</v>
      </c>
      <c r="S87" s="3">
        <v>1000</v>
      </c>
      <c r="T87" s="1" t="s">
        <v>232</v>
      </c>
      <c r="U87" s="3" t="s">
        <v>29</v>
      </c>
      <c r="V87" s="3" t="s">
        <v>127</v>
      </c>
      <c r="W87" s="19">
        <f t="shared" si="0"/>
        <v>1</v>
      </c>
    </row>
    <row r="88" spans="1:23" x14ac:dyDescent="0.3">
      <c r="A88">
        <v>64</v>
      </c>
      <c r="B88" s="17" t="s">
        <v>220</v>
      </c>
      <c r="C88" s="2">
        <v>45378</v>
      </c>
      <c r="D88" s="3" t="s">
        <v>17</v>
      </c>
      <c r="E88" s="3" t="s">
        <v>124</v>
      </c>
      <c r="F88" s="3" t="s">
        <v>233</v>
      </c>
      <c r="G88" s="3" t="s">
        <v>21</v>
      </c>
      <c r="H88">
        <v>9.86</v>
      </c>
      <c r="I88" s="3">
        <v>10.08</v>
      </c>
      <c r="J88" s="3" t="s">
        <v>17</v>
      </c>
      <c r="K88" s="3" t="s">
        <v>29</v>
      </c>
      <c r="L88">
        <v>1</v>
      </c>
      <c r="M88" s="3">
        <v>0</v>
      </c>
      <c r="N88" s="3" t="s">
        <v>21</v>
      </c>
      <c r="O88">
        <v>2</v>
      </c>
      <c r="P88" s="3">
        <v>2</v>
      </c>
      <c r="Q88" s="3">
        <v>12</v>
      </c>
      <c r="R88" s="3">
        <v>4.2</v>
      </c>
      <c r="S88" s="3">
        <v>1000</v>
      </c>
      <c r="T88" s="1" t="s">
        <v>234</v>
      </c>
      <c r="U88" s="3" t="s">
        <v>29</v>
      </c>
      <c r="V88" s="3" t="s">
        <v>127</v>
      </c>
      <c r="W88" s="19">
        <f t="shared" si="0"/>
        <v>0</v>
      </c>
    </row>
    <row r="89" spans="1:23" x14ac:dyDescent="0.3">
      <c r="A89">
        <v>65</v>
      </c>
      <c r="B89" s="17" t="s">
        <v>237</v>
      </c>
      <c r="C89" s="2">
        <v>44783</v>
      </c>
      <c r="D89" s="3" t="s">
        <v>17</v>
      </c>
      <c r="E89" s="3" t="s">
        <v>242</v>
      </c>
      <c r="F89" s="3" t="s">
        <v>238</v>
      </c>
      <c r="G89" s="3" t="s">
        <v>21</v>
      </c>
      <c r="H89">
        <v>309</v>
      </c>
      <c r="I89" s="3">
        <v>225</v>
      </c>
      <c r="J89" s="3" t="s">
        <v>17</v>
      </c>
      <c r="K89" s="3" t="s">
        <v>21</v>
      </c>
      <c r="L89">
        <v>1</v>
      </c>
      <c r="M89" s="3">
        <v>1</v>
      </c>
      <c r="N89" s="3" t="s">
        <v>21</v>
      </c>
      <c r="O89">
        <v>1</v>
      </c>
      <c r="P89" s="3">
        <v>1</v>
      </c>
      <c r="Q89" s="3">
        <v>3</v>
      </c>
      <c r="R89" s="3">
        <v>4.9000000000000004</v>
      </c>
      <c r="S89" s="3">
        <v>485</v>
      </c>
      <c r="T89" s="1" t="s">
        <v>239</v>
      </c>
      <c r="U89" s="3" t="s">
        <v>21</v>
      </c>
      <c r="V89" s="3" t="s">
        <v>48</v>
      </c>
      <c r="W89" s="19">
        <f t="shared" si="0"/>
        <v>1</v>
      </c>
    </row>
    <row r="90" spans="1:23" x14ac:dyDescent="0.3">
      <c r="A90">
        <v>66</v>
      </c>
      <c r="B90" s="17" t="s">
        <v>237</v>
      </c>
      <c r="C90" s="2">
        <v>44783</v>
      </c>
      <c r="D90" s="3" t="s">
        <v>17</v>
      </c>
      <c r="E90" s="3" t="s">
        <v>241</v>
      </c>
      <c r="F90" s="3" t="s">
        <v>243</v>
      </c>
      <c r="G90" s="3" t="s">
        <v>21</v>
      </c>
      <c r="H90">
        <v>20</v>
      </c>
      <c r="I90" s="3">
        <v>24.29</v>
      </c>
      <c r="J90" s="3" t="s">
        <v>17</v>
      </c>
      <c r="K90" s="3" t="s">
        <v>21</v>
      </c>
      <c r="L90">
        <v>1</v>
      </c>
      <c r="M90" s="3">
        <v>1</v>
      </c>
      <c r="N90" s="3" t="s">
        <v>21</v>
      </c>
      <c r="O90">
        <v>1</v>
      </c>
      <c r="P90" s="3">
        <v>1</v>
      </c>
      <c r="Q90" s="3">
        <v>2</v>
      </c>
      <c r="R90" s="3">
        <v>4.9000000000000004</v>
      </c>
      <c r="S90" s="3">
        <v>485</v>
      </c>
      <c r="T90" s="1" t="s">
        <v>240</v>
      </c>
      <c r="U90" s="3" t="s">
        <v>21</v>
      </c>
      <c r="V90" s="3" t="s">
        <v>48</v>
      </c>
      <c r="W90" s="19">
        <f t="shared" si="0"/>
        <v>1</v>
      </c>
    </row>
    <row r="91" spans="1:23" x14ac:dyDescent="0.3">
      <c r="A91">
        <v>67</v>
      </c>
      <c r="B91" s="17" t="s">
        <v>244</v>
      </c>
      <c r="C91" s="2">
        <v>45528</v>
      </c>
      <c r="D91" s="3" t="s">
        <v>17</v>
      </c>
      <c r="E91" s="3" t="s">
        <v>46</v>
      </c>
      <c r="F91" s="3" t="s">
        <v>245</v>
      </c>
      <c r="G91" s="3" t="s">
        <v>29</v>
      </c>
      <c r="H91">
        <v>97.88</v>
      </c>
      <c r="I91" s="3" t="s">
        <v>19</v>
      </c>
      <c r="J91" s="3" t="s">
        <v>17</v>
      </c>
      <c r="K91" s="3" t="s">
        <v>21</v>
      </c>
      <c r="L91">
        <v>1</v>
      </c>
      <c r="M91" s="3">
        <v>1</v>
      </c>
      <c r="N91" s="3" t="s">
        <v>21</v>
      </c>
      <c r="O91">
        <v>4.9000000000000004</v>
      </c>
      <c r="P91" s="3">
        <v>35</v>
      </c>
      <c r="Q91" s="3">
        <v>53</v>
      </c>
      <c r="R91" s="3">
        <v>4.9000000000000004</v>
      </c>
      <c r="S91" s="3">
        <v>1000</v>
      </c>
      <c r="T91" s="1" t="s">
        <v>246</v>
      </c>
      <c r="U91" s="3" t="s">
        <v>29</v>
      </c>
      <c r="V91" s="3" t="s">
        <v>49</v>
      </c>
      <c r="W91" s="19">
        <f t="shared" si="0"/>
        <v>1</v>
      </c>
    </row>
    <row r="92" spans="1:23" x14ac:dyDescent="0.3">
      <c r="A92">
        <v>68</v>
      </c>
      <c r="B92" s="17" t="s">
        <v>244</v>
      </c>
      <c r="C92" s="2">
        <v>45528</v>
      </c>
      <c r="D92" s="3" t="s">
        <v>17</v>
      </c>
      <c r="E92" s="3" t="s">
        <v>46</v>
      </c>
      <c r="F92" s="3" t="s">
        <v>247</v>
      </c>
      <c r="G92" s="3" t="s">
        <v>29</v>
      </c>
      <c r="H92">
        <v>98.01</v>
      </c>
      <c r="I92" s="3" t="s">
        <v>19</v>
      </c>
      <c r="J92" s="3" t="s">
        <v>17</v>
      </c>
      <c r="K92" s="3" t="s">
        <v>21</v>
      </c>
      <c r="L92">
        <v>1</v>
      </c>
      <c r="M92" s="3">
        <v>1</v>
      </c>
      <c r="N92" s="3" t="s">
        <v>21</v>
      </c>
      <c r="O92">
        <v>4.9000000000000004</v>
      </c>
      <c r="P92" s="3">
        <v>40</v>
      </c>
      <c r="Q92" s="3">
        <v>46</v>
      </c>
      <c r="R92" s="3">
        <v>4.9000000000000004</v>
      </c>
      <c r="S92" s="3">
        <v>1000</v>
      </c>
      <c r="T92" s="1" t="s">
        <v>248</v>
      </c>
      <c r="U92" s="3" t="s">
        <v>29</v>
      </c>
      <c r="V92" s="3" t="s">
        <v>49</v>
      </c>
      <c r="W92" s="19">
        <f t="shared" si="0"/>
        <v>1</v>
      </c>
    </row>
    <row r="93" spans="1:23" x14ac:dyDescent="0.3">
      <c r="A93">
        <v>69</v>
      </c>
      <c r="B93" s="17" t="s">
        <v>244</v>
      </c>
      <c r="C93" s="2">
        <v>45528</v>
      </c>
      <c r="D93" s="3" t="s">
        <v>17</v>
      </c>
      <c r="E93" s="3" t="s">
        <v>46</v>
      </c>
      <c r="F93" s="3" t="s">
        <v>249</v>
      </c>
      <c r="G93" s="3" t="s">
        <v>29</v>
      </c>
      <c r="H93">
        <v>99.94</v>
      </c>
      <c r="I93" s="3" t="s">
        <v>19</v>
      </c>
      <c r="J93" s="3" t="s">
        <v>17</v>
      </c>
      <c r="K93" s="3" t="s">
        <v>21</v>
      </c>
      <c r="L93">
        <v>1</v>
      </c>
      <c r="M93" s="3">
        <v>1</v>
      </c>
      <c r="N93" s="3" t="s">
        <v>21</v>
      </c>
      <c r="O93">
        <v>4.9000000000000004</v>
      </c>
      <c r="P93" s="3">
        <v>51</v>
      </c>
      <c r="Q93" s="3">
        <v>70</v>
      </c>
      <c r="R93" s="3">
        <v>4.9000000000000004</v>
      </c>
      <c r="S93" s="3">
        <v>1000</v>
      </c>
      <c r="T93" s="1" t="s">
        <v>250</v>
      </c>
      <c r="U93" s="3" t="s">
        <v>29</v>
      </c>
      <c r="V93" s="3" t="s">
        <v>49</v>
      </c>
      <c r="W93" s="19">
        <f t="shared" si="0"/>
        <v>1</v>
      </c>
    </row>
    <row r="94" spans="1:23" x14ac:dyDescent="0.3">
      <c r="A94">
        <v>70</v>
      </c>
      <c r="B94" s="17" t="s">
        <v>244</v>
      </c>
      <c r="C94" s="2">
        <v>45528</v>
      </c>
      <c r="D94" s="3" t="s">
        <v>17</v>
      </c>
      <c r="E94" s="3" t="s">
        <v>46</v>
      </c>
      <c r="F94" s="3" t="s">
        <v>245</v>
      </c>
      <c r="G94" s="3" t="s">
        <v>29</v>
      </c>
      <c r="H94">
        <v>97.88</v>
      </c>
      <c r="I94" s="3" t="s">
        <v>19</v>
      </c>
      <c r="J94" s="3" t="s">
        <v>17</v>
      </c>
      <c r="K94" s="3" t="s">
        <v>21</v>
      </c>
      <c r="L94">
        <v>1</v>
      </c>
      <c r="M94" s="3">
        <v>1</v>
      </c>
      <c r="N94" s="3" t="s">
        <v>21</v>
      </c>
      <c r="O94">
        <v>4.9000000000000004</v>
      </c>
      <c r="P94" s="3">
        <v>35</v>
      </c>
      <c r="Q94" s="3">
        <v>53</v>
      </c>
      <c r="R94" s="3">
        <v>4.9000000000000004</v>
      </c>
      <c r="S94" s="3">
        <v>1000</v>
      </c>
      <c r="T94" s="1" t="s">
        <v>251</v>
      </c>
      <c r="U94" s="3" t="s">
        <v>29</v>
      </c>
      <c r="V94" s="3" t="s">
        <v>49</v>
      </c>
      <c r="W94" s="19">
        <f t="shared" si="0"/>
        <v>1</v>
      </c>
    </row>
    <row r="95" spans="1:23" x14ac:dyDescent="0.3">
      <c r="A95">
        <v>71</v>
      </c>
      <c r="B95" s="17" t="s">
        <v>252</v>
      </c>
      <c r="C95" s="2">
        <v>45403</v>
      </c>
      <c r="D95" s="3" t="s">
        <v>17</v>
      </c>
      <c r="E95" s="3" t="s">
        <v>46</v>
      </c>
      <c r="F95" s="3" t="s">
        <v>253</v>
      </c>
      <c r="G95" s="3" t="s">
        <v>29</v>
      </c>
      <c r="H95">
        <v>100.53</v>
      </c>
      <c r="I95" s="3" t="s">
        <v>19</v>
      </c>
      <c r="J95" s="3" t="s">
        <v>17</v>
      </c>
      <c r="K95" s="3" t="s">
        <v>21</v>
      </c>
      <c r="L95">
        <v>22</v>
      </c>
      <c r="M95" s="3">
        <v>9</v>
      </c>
      <c r="N95" s="3" t="s">
        <v>21</v>
      </c>
      <c r="O95">
        <v>3.9</v>
      </c>
      <c r="P95" s="3">
        <v>107</v>
      </c>
      <c r="Q95" s="3">
        <v>340</v>
      </c>
      <c r="R95" s="3">
        <v>4.7</v>
      </c>
      <c r="S95" s="3">
        <v>2000</v>
      </c>
      <c r="T95" s="1" t="s">
        <v>254</v>
      </c>
      <c r="U95" s="3" t="s">
        <v>29</v>
      </c>
      <c r="V95" s="3" t="s">
        <v>49</v>
      </c>
      <c r="W95" s="19">
        <f t="shared" si="0"/>
        <v>0.40909090909090912</v>
      </c>
    </row>
    <row r="96" spans="1:23" x14ac:dyDescent="0.3">
      <c r="A96">
        <v>72</v>
      </c>
      <c r="B96" s="17" t="s">
        <v>252</v>
      </c>
      <c r="C96" s="2">
        <v>45403</v>
      </c>
      <c r="D96" s="3" t="s">
        <v>17</v>
      </c>
      <c r="E96" s="3" t="s">
        <v>46</v>
      </c>
      <c r="F96" s="3" t="s">
        <v>245</v>
      </c>
      <c r="G96" s="3" t="s">
        <v>29</v>
      </c>
      <c r="H96">
        <v>102.11</v>
      </c>
      <c r="I96" s="3" t="s">
        <v>19</v>
      </c>
      <c r="J96" s="3" t="s">
        <v>17</v>
      </c>
      <c r="K96" s="3" t="s">
        <v>21</v>
      </c>
      <c r="L96">
        <v>2</v>
      </c>
      <c r="M96" s="3">
        <v>0</v>
      </c>
      <c r="N96" s="3" t="s">
        <v>21</v>
      </c>
      <c r="O96">
        <v>4.5999999999999996</v>
      </c>
      <c r="P96" s="3">
        <v>35</v>
      </c>
      <c r="Q96" s="3">
        <v>52</v>
      </c>
      <c r="R96" s="3">
        <v>4.7</v>
      </c>
      <c r="S96" s="3">
        <v>2000</v>
      </c>
      <c r="T96" s="1" t="s">
        <v>255</v>
      </c>
      <c r="U96" s="3" t="s">
        <v>29</v>
      </c>
      <c r="V96" s="3" t="s">
        <v>49</v>
      </c>
      <c r="W96" s="19">
        <f t="shared" si="0"/>
        <v>0</v>
      </c>
    </row>
    <row r="97" spans="1:23" x14ac:dyDescent="0.3">
      <c r="A97">
        <v>73</v>
      </c>
      <c r="B97" s="17" t="s">
        <v>252</v>
      </c>
      <c r="C97" s="2">
        <v>45403</v>
      </c>
      <c r="D97" s="3" t="s">
        <v>17</v>
      </c>
      <c r="E97" s="3" t="s">
        <v>46</v>
      </c>
      <c r="F97" s="3" t="s">
        <v>256</v>
      </c>
      <c r="G97" s="3" t="s">
        <v>29</v>
      </c>
      <c r="H97">
        <v>101.64</v>
      </c>
      <c r="I97" s="3" t="s">
        <v>19</v>
      </c>
      <c r="J97" s="3" t="s">
        <v>17</v>
      </c>
      <c r="K97" s="3" t="s">
        <v>21</v>
      </c>
      <c r="L97">
        <v>7</v>
      </c>
      <c r="M97" s="3">
        <v>6</v>
      </c>
      <c r="N97" s="3" t="s">
        <v>21</v>
      </c>
      <c r="O97">
        <v>4.5</v>
      </c>
      <c r="P97" s="3">
        <v>61</v>
      </c>
      <c r="Q97" s="3">
        <v>114</v>
      </c>
      <c r="R97" s="3">
        <v>4.7</v>
      </c>
      <c r="S97" s="3">
        <v>2000</v>
      </c>
      <c r="T97" s="1" t="s">
        <v>257</v>
      </c>
      <c r="U97" s="3" t="s">
        <v>29</v>
      </c>
      <c r="V97" s="3" t="s">
        <v>49</v>
      </c>
      <c r="W97" s="19">
        <f t="shared" si="0"/>
        <v>0.8571428571428571</v>
      </c>
    </row>
    <row r="98" spans="1:23" x14ac:dyDescent="0.3">
      <c r="A98">
        <v>74</v>
      </c>
      <c r="B98" s="17" t="s">
        <v>252</v>
      </c>
      <c r="C98" s="2">
        <v>45403</v>
      </c>
      <c r="D98" s="3" t="s">
        <v>17</v>
      </c>
      <c r="E98" s="3" t="s">
        <v>46</v>
      </c>
      <c r="F98" s="3" t="s">
        <v>258</v>
      </c>
      <c r="G98" s="3" t="s">
        <v>29</v>
      </c>
      <c r="H98">
        <v>102.32</v>
      </c>
      <c r="I98" s="3" t="s">
        <v>19</v>
      </c>
      <c r="J98" s="3" t="s">
        <v>17</v>
      </c>
      <c r="K98" s="3" t="s">
        <v>21</v>
      </c>
      <c r="L98">
        <v>6</v>
      </c>
      <c r="M98" s="3">
        <v>5</v>
      </c>
      <c r="N98" s="3" t="s">
        <v>21</v>
      </c>
      <c r="O98">
        <v>4.5</v>
      </c>
      <c r="P98" s="3">
        <v>61</v>
      </c>
      <c r="Q98" s="3">
        <v>79</v>
      </c>
      <c r="R98" s="3">
        <v>4.7</v>
      </c>
      <c r="S98" s="3">
        <v>2000</v>
      </c>
      <c r="T98" s="1" t="s">
        <v>259</v>
      </c>
      <c r="U98" s="3" t="s">
        <v>29</v>
      </c>
      <c r="V98" s="3" t="s">
        <v>49</v>
      </c>
      <c r="W98" s="19">
        <f t="shared" si="0"/>
        <v>0.83333333333333337</v>
      </c>
    </row>
    <row r="99" spans="1:23" x14ac:dyDescent="0.3">
      <c r="A99">
        <v>75</v>
      </c>
      <c r="B99" s="17" t="s">
        <v>252</v>
      </c>
      <c r="C99" s="2">
        <v>45403</v>
      </c>
      <c r="D99" s="3" t="s">
        <v>17</v>
      </c>
      <c r="E99" s="3" t="s">
        <v>46</v>
      </c>
      <c r="F99" s="3" t="s">
        <v>247</v>
      </c>
      <c r="G99" s="3" t="s">
        <v>29</v>
      </c>
      <c r="H99">
        <v>102.3</v>
      </c>
      <c r="I99" s="3" t="s">
        <v>19</v>
      </c>
      <c r="J99" s="3" t="s">
        <v>17</v>
      </c>
      <c r="K99" s="3" t="s">
        <v>21</v>
      </c>
      <c r="L99">
        <v>4</v>
      </c>
      <c r="M99" s="3">
        <v>1</v>
      </c>
      <c r="N99" s="3" t="s">
        <v>21</v>
      </c>
      <c r="O99">
        <v>4.7</v>
      </c>
      <c r="P99" s="3">
        <v>54</v>
      </c>
      <c r="Q99" s="3">
        <v>74</v>
      </c>
      <c r="R99" s="3">
        <v>4.7</v>
      </c>
      <c r="S99" s="3">
        <v>2000</v>
      </c>
      <c r="T99" s="1" t="s">
        <v>260</v>
      </c>
      <c r="U99" s="3" t="s">
        <v>29</v>
      </c>
      <c r="V99" s="3" t="s">
        <v>49</v>
      </c>
      <c r="W99" s="19">
        <f t="shared" si="0"/>
        <v>0.25</v>
      </c>
    </row>
    <row r="100" spans="1:23" x14ac:dyDescent="0.3">
      <c r="A100">
        <v>76</v>
      </c>
      <c r="B100" s="17" t="s">
        <v>261</v>
      </c>
      <c r="C100" s="2">
        <v>45584</v>
      </c>
      <c r="D100" s="3" t="s">
        <v>17</v>
      </c>
      <c r="E100" s="3" t="s">
        <v>46</v>
      </c>
      <c r="F100" s="3" t="s">
        <v>245</v>
      </c>
      <c r="G100" s="3" t="s">
        <v>29</v>
      </c>
      <c r="H100">
        <v>99.76</v>
      </c>
      <c r="I100" s="3" t="s">
        <v>19</v>
      </c>
      <c r="J100" s="3" t="s">
        <v>17</v>
      </c>
      <c r="K100" s="3" t="s">
        <v>21</v>
      </c>
      <c r="L100">
        <v>10</v>
      </c>
      <c r="M100" s="3">
        <v>3</v>
      </c>
      <c r="N100" s="3" t="s">
        <v>21</v>
      </c>
      <c r="O100">
        <v>4.3</v>
      </c>
      <c r="P100" s="3">
        <v>78</v>
      </c>
      <c r="Q100" s="3">
        <v>114</v>
      </c>
      <c r="R100" s="3">
        <v>4.7</v>
      </c>
      <c r="S100" s="3">
        <v>2000</v>
      </c>
      <c r="T100" s="1" t="s">
        <v>262</v>
      </c>
      <c r="U100" s="3" t="s">
        <v>29</v>
      </c>
      <c r="V100" s="3" t="s">
        <v>49</v>
      </c>
      <c r="W100" s="19">
        <f t="shared" si="0"/>
        <v>0.3</v>
      </c>
    </row>
    <row r="101" spans="1:23" x14ac:dyDescent="0.3">
      <c r="A101">
        <v>77</v>
      </c>
      <c r="B101" s="17" t="s">
        <v>261</v>
      </c>
      <c r="C101" s="2">
        <v>45584</v>
      </c>
      <c r="D101" s="3" t="s">
        <v>17</v>
      </c>
      <c r="E101" s="3" t="s">
        <v>46</v>
      </c>
      <c r="F101" s="3" t="s">
        <v>263</v>
      </c>
      <c r="G101" s="3" t="s">
        <v>29</v>
      </c>
      <c r="H101">
        <v>100.32</v>
      </c>
      <c r="I101" s="3" t="s">
        <v>19</v>
      </c>
      <c r="J101" s="3" t="s">
        <v>17</v>
      </c>
      <c r="K101" s="3" t="s">
        <v>21</v>
      </c>
      <c r="L101">
        <v>1</v>
      </c>
      <c r="M101" s="3">
        <v>1</v>
      </c>
      <c r="N101" s="3" t="s">
        <v>21</v>
      </c>
      <c r="O101">
        <v>4.9000000000000004</v>
      </c>
      <c r="P101" s="3">
        <v>49</v>
      </c>
      <c r="Q101" s="3">
        <v>81</v>
      </c>
      <c r="R101" s="3">
        <v>4.7</v>
      </c>
      <c r="S101" s="3">
        <v>2000</v>
      </c>
      <c r="T101" s="1" t="s">
        <v>264</v>
      </c>
      <c r="U101" s="3" t="s">
        <v>29</v>
      </c>
      <c r="V101" s="3" t="s">
        <v>49</v>
      </c>
      <c r="W101" s="19">
        <f t="shared" si="0"/>
        <v>1</v>
      </c>
    </row>
    <row r="102" spans="1:23" x14ac:dyDescent="0.3">
      <c r="A102">
        <v>78</v>
      </c>
      <c r="B102" s="17" t="s">
        <v>261</v>
      </c>
      <c r="C102" s="2">
        <v>45584</v>
      </c>
      <c r="D102" s="3" t="s">
        <v>17</v>
      </c>
      <c r="E102" s="3" t="s">
        <v>46</v>
      </c>
      <c r="F102" s="3" t="s">
        <v>249</v>
      </c>
      <c r="G102" s="3" t="s">
        <v>29</v>
      </c>
      <c r="H102">
        <v>99.76</v>
      </c>
      <c r="I102" s="3" t="s">
        <v>19</v>
      </c>
      <c r="J102" s="3" t="s">
        <v>17</v>
      </c>
      <c r="K102" s="3" t="s">
        <v>21</v>
      </c>
      <c r="L102">
        <v>10</v>
      </c>
      <c r="M102" s="3">
        <v>9</v>
      </c>
      <c r="N102" s="3" t="s">
        <v>21</v>
      </c>
      <c r="O102">
        <v>4.5</v>
      </c>
      <c r="P102" s="3">
        <v>102</v>
      </c>
      <c r="Q102" s="3">
        <v>191</v>
      </c>
      <c r="R102" s="3">
        <v>4.7</v>
      </c>
      <c r="S102" s="3">
        <v>2000</v>
      </c>
      <c r="T102" s="1" t="s">
        <v>265</v>
      </c>
      <c r="U102" s="3" t="s">
        <v>29</v>
      </c>
      <c r="V102" s="3" t="s">
        <v>49</v>
      </c>
      <c r="W102" s="19">
        <f t="shared" si="0"/>
        <v>0.9</v>
      </c>
    </row>
    <row r="103" spans="1:23" x14ac:dyDescent="0.3">
      <c r="A103">
        <v>79</v>
      </c>
      <c r="B103" s="17" t="s">
        <v>266</v>
      </c>
      <c r="C103" s="2">
        <v>45645</v>
      </c>
      <c r="D103" s="3" t="s">
        <v>17</v>
      </c>
      <c r="E103" s="3" t="s">
        <v>76</v>
      </c>
      <c r="F103" s="3" t="s">
        <v>267</v>
      </c>
      <c r="G103" s="3" t="s">
        <v>21</v>
      </c>
      <c r="H103">
        <v>0.64</v>
      </c>
      <c r="I103" s="3" t="s">
        <v>21</v>
      </c>
      <c r="J103" s="3" t="s">
        <v>17</v>
      </c>
      <c r="K103" s="3" t="s">
        <v>21</v>
      </c>
      <c r="L103">
        <v>8</v>
      </c>
      <c r="M103" s="3">
        <v>8</v>
      </c>
      <c r="N103" s="3" t="s">
        <v>21</v>
      </c>
      <c r="O103">
        <v>4.5</v>
      </c>
      <c r="P103" s="3">
        <v>80</v>
      </c>
      <c r="Q103" s="3">
        <v>281</v>
      </c>
      <c r="R103" s="3">
        <v>4.5999999999999996</v>
      </c>
      <c r="S103" s="3">
        <v>2000</v>
      </c>
      <c r="T103" s="1" t="s">
        <v>268</v>
      </c>
      <c r="U103" s="3" t="s">
        <v>29</v>
      </c>
      <c r="V103" s="3" t="s">
        <v>269</v>
      </c>
      <c r="W103" s="19">
        <f t="shared" si="0"/>
        <v>1</v>
      </c>
    </row>
    <row r="104" spans="1:23" x14ac:dyDescent="0.3">
      <c r="A104">
        <v>80</v>
      </c>
      <c r="B104" s="17" t="s">
        <v>266</v>
      </c>
      <c r="C104" s="2">
        <v>45645</v>
      </c>
      <c r="D104" s="3" t="s">
        <v>17</v>
      </c>
      <c r="E104" s="3" t="s">
        <v>76</v>
      </c>
      <c r="F104" s="3" t="s">
        <v>270</v>
      </c>
      <c r="G104" s="3" t="s">
        <v>21</v>
      </c>
      <c r="H104">
        <v>0.64</v>
      </c>
      <c r="I104" s="3" t="s">
        <v>21</v>
      </c>
      <c r="J104" s="3" t="s">
        <v>17</v>
      </c>
      <c r="K104" s="3" t="s">
        <v>21</v>
      </c>
      <c r="L104">
        <v>4</v>
      </c>
      <c r="M104" s="3">
        <v>4</v>
      </c>
      <c r="N104" s="3" t="s">
        <v>21</v>
      </c>
      <c r="O104">
        <v>4.7</v>
      </c>
      <c r="P104" s="3">
        <v>112</v>
      </c>
      <c r="Q104" s="3">
        <v>426</v>
      </c>
      <c r="R104" s="3">
        <v>4.5999999999999996</v>
      </c>
      <c r="S104" s="3">
        <v>2000</v>
      </c>
      <c r="T104" s="1" t="s">
        <v>271</v>
      </c>
      <c r="U104" s="3" t="s">
        <v>29</v>
      </c>
      <c r="V104" s="3" t="s">
        <v>269</v>
      </c>
      <c r="W104" s="19">
        <f t="shared" si="0"/>
        <v>1</v>
      </c>
    </row>
    <row r="105" spans="1:23" x14ac:dyDescent="0.3">
      <c r="A105">
        <v>81</v>
      </c>
      <c r="B105" s="17" t="s">
        <v>266</v>
      </c>
      <c r="C105" s="2">
        <v>45645</v>
      </c>
      <c r="D105" s="3" t="s">
        <v>17</v>
      </c>
      <c r="E105" s="3" t="s">
        <v>76</v>
      </c>
      <c r="F105" s="3" t="s">
        <v>272</v>
      </c>
      <c r="G105" s="3" t="s">
        <v>21</v>
      </c>
      <c r="H105">
        <v>0.84</v>
      </c>
      <c r="I105" s="3" t="s">
        <v>21</v>
      </c>
      <c r="J105" s="3" t="s">
        <v>17</v>
      </c>
      <c r="K105" s="3" t="s">
        <v>29</v>
      </c>
      <c r="L105">
        <v>4</v>
      </c>
      <c r="M105" s="3">
        <v>4</v>
      </c>
      <c r="N105" s="3" t="s">
        <v>21</v>
      </c>
      <c r="O105">
        <v>4.5999999999999996</v>
      </c>
      <c r="P105" s="3">
        <v>42</v>
      </c>
      <c r="Q105" s="3">
        <v>112</v>
      </c>
      <c r="R105" s="3">
        <v>4.5999999999999996</v>
      </c>
      <c r="S105" s="3">
        <v>2000</v>
      </c>
      <c r="T105" s="1" t="s">
        <v>273</v>
      </c>
      <c r="U105" s="3" t="s">
        <v>29</v>
      </c>
      <c r="V105" s="3" t="s">
        <v>269</v>
      </c>
      <c r="W105" s="19">
        <f t="shared" si="0"/>
        <v>1</v>
      </c>
    </row>
    <row r="106" spans="1:23" x14ac:dyDescent="0.3">
      <c r="A106">
        <v>82</v>
      </c>
      <c r="B106" s="17" t="s">
        <v>266</v>
      </c>
      <c r="C106" s="2">
        <v>45645</v>
      </c>
      <c r="D106" s="3" t="s">
        <v>17</v>
      </c>
      <c r="E106" s="3" t="s">
        <v>76</v>
      </c>
      <c r="F106" s="3" t="s">
        <v>274</v>
      </c>
      <c r="G106" s="3" t="s">
        <v>29</v>
      </c>
      <c r="H106">
        <v>0.75</v>
      </c>
      <c r="I106" s="3" t="s">
        <v>21</v>
      </c>
      <c r="J106" s="3" t="s">
        <v>17</v>
      </c>
      <c r="K106" s="3" t="s">
        <v>29</v>
      </c>
      <c r="L106">
        <v>4</v>
      </c>
      <c r="M106" s="3">
        <v>4</v>
      </c>
      <c r="N106" s="3" t="s">
        <v>21</v>
      </c>
      <c r="O106">
        <v>4.7</v>
      </c>
      <c r="P106" s="3">
        <v>93</v>
      </c>
      <c r="Q106" s="3">
        <v>418</v>
      </c>
      <c r="R106" s="3">
        <v>4.5999999999999996</v>
      </c>
      <c r="S106" s="3">
        <v>2000</v>
      </c>
      <c r="T106" s="1" t="s">
        <v>275</v>
      </c>
      <c r="U106" s="3" t="s">
        <v>29</v>
      </c>
      <c r="V106" s="3" t="s">
        <v>269</v>
      </c>
      <c r="W106" s="19">
        <f t="shared" si="0"/>
        <v>1</v>
      </c>
    </row>
    <row r="107" spans="1:23" x14ac:dyDescent="0.3">
      <c r="A107">
        <v>83</v>
      </c>
      <c r="B107" s="17" t="s">
        <v>266</v>
      </c>
      <c r="C107" s="2">
        <v>45645</v>
      </c>
      <c r="D107" s="3" t="s">
        <v>17</v>
      </c>
      <c r="E107" s="3" t="s">
        <v>76</v>
      </c>
      <c r="F107" s="3" t="s">
        <v>276</v>
      </c>
      <c r="G107" s="3" t="s">
        <v>21</v>
      </c>
      <c r="H107">
        <v>0.64</v>
      </c>
      <c r="I107" s="3" t="s">
        <v>21</v>
      </c>
      <c r="J107" s="3" t="s">
        <v>17</v>
      </c>
      <c r="K107" s="3" t="s">
        <v>29</v>
      </c>
      <c r="L107">
        <v>9</v>
      </c>
      <c r="M107" s="3">
        <v>9</v>
      </c>
      <c r="N107" s="3" t="s">
        <v>21</v>
      </c>
      <c r="O107">
        <v>4.5</v>
      </c>
      <c r="P107" s="3">
        <v>96</v>
      </c>
      <c r="Q107" s="3">
        <v>282</v>
      </c>
      <c r="R107" s="3">
        <v>4.5999999999999996</v>
      </c>
      <c r="S107" s="3">
        <v>2000</v>
      </c>
      <c r="T107" s="1" t="s">
        <v>277</v>
      </c>
      <c r="U107" s="3" t="s">
        <v>29</v>
      </c>
      <c r="V107" s="3" t="s">
        <v>278</v>
      </c>
      <c r="W107" s="19">
        <f t="shared" si="0"/>
        <v>1</v>
      </c>
    </row>
    <row r="108" spans="1:23" x14ac:dyDescent="0.3">
      <c r="A108">
        <v>84</v>
      </c>
      <c r="B108" s="17" t="s">
        <v>266</v>
      </c>
      <c r="C108" s="2">
        <v>45645</v>
      </c>
      <c r="D108" s="3" t="s">
        <v>17</v>
      </c>
      <c r="E108" s="3" t="s">
        <v>76</v>
      </c>
      <c r="F108" s="3" t="s">
        <v>279</v>
      </c>
      <c r="G108" s="3" t="s">
        <v>21</v>
      </c>
      <c r="H108">
        <v>0.76</v>
      </c>
      <c r="I108" s="3" t="s">
        <v>21</v>
      </c>
      <c r="J108" s="3" t="s">
        <v>17</v>
      </c>
      <c r="K108" s="3" t="s">
        <v>29</v>
      </c>
      <c r="L108">
        <v>2</v>
      </c>
      <c r="M108" s="3">
        <v>1</v>
      </c>
      <c r="N108" s="3" t="s">
        <v>21</v>
      </c>
      <c r="O108">
        <v>3.7</v>
      </c>
      <c r="P108" s="3">
        <v>3</v>
      </c>
      <c r="Q108" s="3">
        <v>3</v>
      </c>
      <c r="R108" s="3">
        <v>4.5999999999999996</v>
      </c>
      <c r="S108" s="3">
        <v>2000</v>
      </c>
      <c r="T108" s="18" t="s">
        <v>280</v>
      </c>
      <c r="U108" s="3" t="s">
        <v>29</v>
      </c>
      <c r="V108" s="3" t="s">
        <v>269</v>
      </c>
      <c r="W108" s="19">
        <f t="shared" si="0"/>
        <v>0.5</v>
      </c>
    </row>
    <row r="109" spans="1:23" x14ac:dyDescent="0.3">
      <c r="A109">
        <v>85</v>
      </c>
      <c r="B109" s="17" t="s">
        <v>266</v>
      </c>
      <c r="C109" s="2">
        <v>45645</v>
      </c>
      <c r="D109" s="3" t="s">
        <v>17</v>
      </c>
      <c r="E109" s="3" t="s">
        <v>76</v>
      </c>
      <c r="F109" s="3" t="s">
        <v>281</v>
      </c>
      <c r="G109" s="3" t="s">
        <v>21</v>
      </c>
      <c r="H109">
        <v>0.83</v>
      </c>
      <c r="I109" s="3" t="s">
        <v>21</v>
      </c>
      <c r="J109" s="3" t="s">
        <v>17</v>
      </c>
      <c r="K109" s="3" t="s">
        <v>29</v>
      </c>
      <c r="L109">
        <v>1</v>
      </c>
      <c r="M109" s="3">
        <v>1</v>
      </c>
      <c r="N109" s="3" t="s">
        <v>21</v>
      </c>
      <c r="O109">
        <v>4.8</v>
      </c>
      <c r="P109" s="3">
        <v>17</v>
      </c>
      <c r="Q109" s="3">
        <v>19</v>
      </c>
      <c r="R109" s="3">
        <v>4.5999999999999996</v>
      </c>
      <c r="S109" s="3">
        <v>2000</v>
      </c>
      <c r="T109" s="1" t="s">
        <v>282</v>
      </c>
      <c r="U109" s="3" t="s">
        <v>29</v>
      </c>
      <c r="V109" s="3" t="s">
        <v>269</v>
      </c>
      <c r="W109" s="19">
        <f t="shared" si="0"/>
        <v>1</v>
      </c>
    </row>
    <row r="110" spans="1:23" x14ac:dyDescent="0.3">
      <c r="A110">
        <v>86</v>
      </c>
      <c r="B110" s="17" t="s">
        <v>266</v>
      </c>
      <c r="C110" s="2">
        <v>45645</v>
      </c>
      <c r="D110" s="3" t="s">
        <v>17</v>
      </c>
      <c r="E110" s="3" t="s">
        <v>76</v>
      </c>
      <c r="F110" s="3" t="s">
        <v>283</v>
      </c>
      <c r="G110" s="3" t="s">
        <v>21</v>
      </c>
      <c r="H110">
        <v>0.83</v>
      </c>
      <c r="I110" s="3" t="s">
        <v>21</v>
      </c>
      <c r="J110" s="3" t="s">
        <v>17</v>
      </c>
      <c r="K110" s="3" t="s">
        <v>29</v>
      </c>
      <c r="L110">
        <v>2</v>
      </c>
      <c r="M110" s="3">
        <v>2</v>
      </c>
      <c r="N110" s="3" t="s">
        <v>21</v>
      </c>
      <c r="O110">
        <v>4.5999999999999996</v>
      </c>
      <c r="P110" s="3">
        <v>28</v>
      </c>
      <c r="Q110" s="3">
        <v>47</v>
      </c>
      <c r="R110" s="3">
        <v>4.5999999999999996</v>
      </c>
      <c r="S110" s="3">
        <v>2000</v>
      </c>
      <c r="T110" s="1" t="s">
        <v>284</v>
      </c>
      <c r="U110" s="3" t="s">
        <v>29</v>
      </c>
      <c r="V110" s="3" t="s">
        <v>269</v>
      </c>
      <c r="W110" s="19">
        <f t="shared" si="0"/>
        <v>1</v>
      </c>
    </row>
    <row r="111" spans="1:23" x14ac:dyDescent="0.3">
      <c r="A111">
        <v>87</v>
      </c>
      <c r="B111" s="17" t="s">
        <v>266</v>
      </c>
      <c r="C111" s="2">
        <v>45645</v>
      </c>
      <c r="D111" s="3" t="s">
        <v>17</v>
      </c>
      <c r="E111" s="3" t="s">
        <v>76</v>
      </c>
      <c r="F111" s="3" t="s">
        <v>285</v>
      </c>
      <c r="G111" s="3" t="s">
        <v>21</v>
      </c>
      <c r="H111">
        <v>0.91</v>
      </c>
      <c r="I111" s="3" t="s">
        <v>21</v>
      </c>
      <c r="J111" s="3" t="s">
        <v>17</v>
      </c>
      <c r="K111" s="3" t="s">
        <v>29</v>
      </c>
      <c r="L111">
        <v>4</v>
      </c>
      <c r="M111" s="3">
        <v>4</v>
      </c>
      <c r="N111" s="3" t="s">
        <v>21</v>
      </c>
      <c r="O111">
        <v>4.2</v>
      </c>
      <c r="P111" s="3">
        <v>21</v>
      </c>
      <c r="Q111" s="3">
        <v>44</v>
      </c>
      <c r="R111" s="3">
        <v>4.5999999999999996</v>
      </c>
      <c r="S111" s="3">
        <v>2000</v>
      </c>
      <c r="T111" s="1" t="s">
        <v>286</v>
      </c>
      <c r="U111" s="3" t="s">
        <v>29</v>
      </c>
      <c r="V111" s="3" t="s">
        <v>269</v>
      </c>
      <c r="W111" s="19">
        <f t="shared" si="0"/>
        <v>1</v>
      </c>
    </row>
    <row r="112" spans="1:23" x14ac:dyDescent="0.3">
      <c r="A112">
        <v>88</v>
      </c>
      <c r="B112" s="17" t="s">
        <v>266</v>
      </c>
      <c r="C112" s="2">
        <v>45645</v>
      </c>
      <c r="D112" s="3" t="s">
        <v>17</v>
      </c>
      <c r="E112" s="3" t="s">
        <v>76</v>
      </c>
      <c r="F112" s="3" t="s">
        <v>287</v>
      </c>
      <c r="G112" s="3" t="s">
        <v>21</v>
      </c>
      <c r="H112">
        <v>0.87</v>
      </c>
      <c r="I112" s="3" t="s">
        <v>21</v>
      </c>
      <c r="J112" s="3" t="s">
        <v>17</v>
      </c>
      <c r="K112" s="3" t="s">
        <v>29</v>
      </c>
      <c r="L112">
        <v>3</v>
      </c>
      <c r="M112" s="3">
        <v>3</v>
      </c>
      <c r="N112" s="3" t="s">
        <v>21</v>
      </c>
      <c r="O112">
        <v>4.5</v>
      </c>
      <c r="P112" s="3">
        <v>23</v>
      </c>
      <c r="Q112" s="3">
        <v>41</v>
      </c>
      <c r="R112" s="3">
        <v>4.5999999999999996</v>
      </c>
      <c r="S112" s="3">
        <v>2000</v>
      </c>
      <c r="T112" s="1" t="s">
        <v>288</v>
      </c>
      <c r="U112" s="3" t="s">
        <v>29</v>
      </c>
      <c r="V112" s="3" t="s">
        <v>269</v>
      </c>
      <c r="W112" s="19">
        <f t="shared" si="0"/>
        <v>1</v>
      </c>
    </row>
    <row r="113" spans="1:23" x14ac:dyDescent="0.3">
      <c r="A113">
        <v>89</v>
      </c>
      <c r="B113" s="17" t="s">
        <v>266</v>
      </c>
      <c r="C113" s="2">
        <v>45645</v>
      </c>
      <c r="D113" s="3" t="s">
        <v>17</v>
      </c>
      <c r="E113" s="3" t="s">
        <v>76</v>
      </c>
      <c r="F113" s="3" t="s">
        <v>289</v>
      </c>
      <c r="G113" s="3" t="s">
        <v>21</v>
      </c>
      <c r="H113">
        <v>0.76</v>
      </c>
      <c r="I113" s="3" t="s">
        <v>21</v>
      </c>
      <c r="J113" s="3" t="s">
        <v>17</v>
      </c>
      <c r="K113" s="3" t="s">
        <v>29</v>
      </c>
      <c r="L113">
        <v>2</v>
      </c>
      <c r="M113" s="3">
        <v>2</v>
      </c>
      <c r="N113" s="3" t="s">
        <v>21</v>
      </c>
      <c r="O113">
        <v>1</v>
      </c>
      <c r="P113" s="3">
        <v>2</v>
      </c>
      <c r="Q113" s="3">
        <v>3</v>
      </c>
      <c r="R113" s="3">
        <v>4.5999999999999996</v>
      </c>
      <c r="S113" s="3">
        <v>2000</v>
      </c>
      <c r="T113" s="1" t="s">
        <v>290</v>
      </c>
      <c r="U113" s="3" t="s">
        <v>29</v>
      </c>
      <c r="V113" s="3" t="s">
        <v>269</v>
      </c>
      <c r="W113" s="19">
        <f t="shared" si="0"/>
        <v>1</v>
      </c>
    </row>
    <row r="114" spans="1:23" x14ac:dyDescent="0.3">
      <c r="A114">
        <v>90</v>
      </c>
      <c r="B114" s="17" t="s">
        <v>266</v>
      </c>
      <c r="C114" s="2">
        <v>45645</v>
      </c>
      <c r="D114" s="3" t="s">
        <v>17</v>
      </c>
      <c r="E114" s="3" t="s">
        <v>76</v>
      </c>
      <c r="F114" s="3" t="s">
        <v>291</v>
      </c>
      <c r="G114" s="3" t="s">
        <v>21</v>
      </c>
      <c r="H114">
        <v>0.76</v>
      </c>
      <c r="I114" s="3" t="s">
        <v>21</v>
      </c>
      <c r="J114" s="3" t="s">
        <v>17</v>
      </c>
      <c r="K114" s="3" t="s">
        <v>29</v>
      </c>
      <c r="L114">
        <v>1</v>
      </c>
      <c r="M114" s="3">
        <v>1</v>
      </c>
      <c r="N114" s="3" t="s">
        <v>21</v>
      </c>
      <c r="O114">
        <v>4.5999999999999996</v>
      </c>
      <c r="P114" s="3">
        <v>9</v>
      </c>
      <c r="Q114" s="3">
        <v>19</v>
      </c>
      <c r="R114" s="3">
        <v>4.5999999999999996</v>
      </c>
      <c r="S114" s="3">
        <v>2000</v>
      </c>
      <c r="T114" s="1" t="s">
        <v>292</v>
      </c>
      <c r="U114" s="3" t="s">
        <v>29</v>
      </c>
      <c r="V114" s="3" t="s">
        <v>269</v>
      </c>
      <c r="W114" s="19">
        <f t="shared" si="0"/>
        <v>1</v>
      </c>
    </row>
    <row r="115" spans="1:23" x14ac:dyDescent="0.3">
      <c r="A115">
        <v>91</v>
      </c>
      <c r="B115" s="17" t="s">
        <v>266</v>
      </c>
      <c r="C115" s="2">
        <v>45645</v>
      </c>
      <c r="D115" s="3" t="s">
        <v>17</v>
      </c>
      <c r="E115" s="3" t="s">
        <v>76</v>
      </c>
      <c r="F115" s="3" t="s">
        <v>293</v>
      </c>
      <c r="G115" s="3" t="s">
        <v>21</v>
      </c>
      <c r="H115">
        <v>5.01</v>
      </c>
      <c r="I115" s="3" t="s">
        <v>21</v>
      </c>
      <c r="J115" s="3" t="s">
        <v>17</v>
      </c>
      <c r="K115" s="3" t="s">
        <v>29</v>
      </c>
      <c r="L115">
        <v>2</v>
      </c>
      <c r="M115" s="3">
        <v>2</v>
      </c>
      <c r="N115" s="3" t="s">
        <v>21</v>
      </c>
      <c r="O115">
        <v>4.2</v>
      </c>
      <c r="P115" s="3">
        <v>10</v>
      </c>
      <c r="Q115" s="3">
        <v>12</v>
      </c>
      <c r="R115" s="3">
        <v>4.5999999999999996</v>
      </c>
      <c r="S115" s="3">
        <v>2000</v>
      </c>
      <c r="T115" s="1" t="s">
        <v>294</v>
      </c>
      <c r="U115" s="3" t="s">
        <v>29</v>
      </c>
      <c r="V115" s="3" t="s">
        <v>269</v>
      </c>
      <c r="W115" s="19">
        <f t="shared" si="0"/>
        <v>1</v>
      </c>
    </row>
    <row r="116" spans="1:23" x14ac:dyDescent="0.3">
      <c r="A116">
        <v>92</v>
      </c>
      <c r="B116" s="17" t="s">
        <v>298</v>
      </c>
      <c r="C116" s="2">
        <v>43327</v>
      </c>
      <c r="D116" s="3" t="s">
        <v>17</v>
      </c>
      <c r="E116" s="3" t="s">
        <v>73</v>
      </c>
      <c r="F116" s="3" t="s">
        <v>299</v>
      </c>
      <c r="G116" s="3" t="s">
        <v>21</v>
      </c>
      <c r="H116">
        <v>35</v>
      </c>
      <c r="I116" s="3">
        <v>99</v>
      </c>
      <c r="J116" s="3" t="s">
        <v>17</v>
      </c>
      <c r="K116" s="3" t="s">
        <v>21</v>
      </c>
      <c r="L116">
        <v>7</v>
      </c>
      <c r="M116" s="3">
        <v>1</v>
      </c>
      <c r="N116" s="3" t="s">
        <v>21</v>
      </c>
      <c r="O116">
        <v>3.9</v>
      </c>
      <c r="P116" s="3">
        <v>18</v>
      </c>
      <c r="Q116" s="3">
        <v>70</v>
      </c>
      <c r="R116" s="3">
        <v>4.5999999999999996</v>
      </c>
      <c r="S116" s="3">
        <v>1000</v>
      </c>
      <c r="T116" s="1" t="s">
        <v>300</v>
      </c>
      <c r="U116" s="3" t="s">
        <v>29</v>
      </c>
      <c r="V116" s="3" t="s">
        <v>48</v>
      </c>
      <c r="W116" s="19">
        <f t="shared" si="0"/>
        <v>0.14285714285714285</v>
      </c>
    </row>
    <row r="117" spans="1:23" x14ac:dyDescent="0.3">
      <c r="A117">
        <v>93</v>
      </c>
      <c r="B117" s="17" t="s">
        <v>301</v>
      </c>
      <c r="C117" s="2">
        <v>45706</v>
      </c>
      <c r="D117" s="3" t="s">
        <v>17</v>
      </c>
      <c r="E117" s="3" t="s">
        <v>302</v>
      </c>
      <c r="F117" s="3" t="s">
        <v>303</v>
      </c>
      <c r="G117" s="3" t="s">
        <v>21</v>
      </c>
      <c r="H117">
        <v>71.41</v>
      </c>
      <c r="I117" s="3" t="s">
        <v>19</v>
      </c>
      <c r="J117" s="3" t="s">
        <v>17</v>
      </c>
      <c r="K117" s="3" t="s">
        <v>29</v>
      </c>
      <c r="L117">
        <v>1</v>
      </c>
      <c r="M117" s="3">
        <v>1</v>
      </c>
      <c r="N117" s="3" t="s">
        <v>21</v>
      </c>
      <c r="O117">
        <v>3</v>
      </c>
      <c r="P117" s="3">
        <v>2</v>
      </c>
      <c r="Q117" s="3">
        <v>4</v>
      </c>
      <c r="R117" s="3">
        <v>5</v>
      </c>
      <c r="S117" s="3">
        <v>60</v>
      </c>
      <c r="T117" s="1" t="s">
        <v>304</v>
      </c>
      <c r="U117" s="3" t="s">
        <v>29</v>
      </c>
      <c r="V117" s="3" t="s">
        <v>49</v>
      </c>
      <c r="W117" s="19">
        <f t="shared" si="0"/>
        <v>1</v>
      </c>
    </row>
    <row r="118" spans="1:23" x14ac:dyDescent="0.3">
      <c r="A118">
        <v>94</v>
      </c>
      <c r="B118" s="17" t="s">
        <v>301</v>
      </c>
      <c r="C118" s="2">
        <v>45706</v>
      </c>
      <c r="D118" s="3" t="s">
        <v>17</v>
      </c>
      <c r="E118" s="3" t="s">
        <v>302</v>
      </c>
      <c r="F118" s="3" t="s">
        <v>305</v>
      </c>
      <c r="G118" s="3" t="s">
        <v>21</v>
      </c>
      <c r="H118">
        <v>74.73</v>
      </c>
      <c r="I118" s="3" t="s">
        <v>19</v>
      </c>
      <c r="J118" s="3" t="s">
        <v>17</v>
      </c>
      <c r="K118" s="3" t="s">
        <v>29</v>
      </c>
      <c r="L118">
        <v>1</v>
      </c>
      <c r="M118" s="3">
        <v>1</v>
      </c>
      <c r="N118" s="3" t="s">
        <v>21</v>
      </c>
      <c r="O118">
        <v>1</v>
      </c>
      <c r="P118" s="3">
        <v>1</v>
      </c>
      <c r="Q118" s="3">
        <v>1</v>
      </c>
      <c r="R118" s="3">
        <v>5</v>
      </c>
      <c r="S118" s="3">
        <v>60</v>
      </c>
      <c r="T118" s="1" t="s">
        <v>306</v>
      </c>
      <c r="U118" s="3" t="s">
        <v>29</v>
      </c>
      <c r="V118" s="3" t="s">
        <v>49</v>
      </c>
      <c r="W118" s="19">
        <f t="shared" si="0"/>
        <v>1</v>
      </c>
    </row>
    <row r="119" spans="1:23" x14ac:dyDescent="0.3">
      <c r="A119">
        <v>95</v>
      </c>
      <c r="B119" s="17" t="s">
        <v>301</v>
      </c>
      <c r="C119" s="2">
        <v>45706</v>
      </c>
      <c r="D119" s="3" t="s">
        <v>17</v>
      </c>
      <c r="E119" s="3" t="s">
        <v>302</v>
      </c>
      <c r="F119" s="3" t="s">
        <v>307</v>
      </c>
      <c r="G119" s="3" t="s">
        <v>21</v>
      </c>
      <c r="H119">
        <v>99.89</v>
      </c>
      <c r="I119" s="3" t="s">
        <v>19</v>
      </c>
      <c r="J119" s="3" t="s">
        <v>17</v>
      </c>
      <c r="K119" s="3" t="s">
        <v>29</v>
      </c>
      <c r="L119">
        <v>1</v>
      </c>
      <c r="M119" s="3">
        <v>1</v>
      </c>
      <c r="N119" s="3" t="s">
        <v>21</v>
      </c>
      <c r="O119">
        <v>1</v>
      </c>
      <c r="P119" s="3">
        <v>1</v>
      </c>
      <c r="Q119" s="3">
        <v>1</v>
      </c>
      <c r="R119" s="3">
        <v>5</v>
      </c>
      <c r="S119" s="3">
        <v>60</v>
      </c>
      <c r="T119" s="1" t="s">
        <v>308</v>
      </c>
      <c r="U119" s="3" t="s">
        <v>29</v>
      </c>
      <c r="V119" s="3" t="s">
        <v>49</v>
      </c>
      <c r="W119" s="19">
        <f t="shared" si="0"/>
        <v>1</v>
      </c>
    </row>
    <row r="120" spans="1:23" x14ac:dyDescent="0.3">
      <c r="A120">
        <v>96</v>
      </c>
      <c r="B120" s="17" t="s">
        <v>309</v>
      </c>
      <c r="C120" s="2">
        <v>45380</v>
      </c>
      <c r="D120" s="3" t="s">
        <v>17</v>
      </c>
      <c r="E120" s="3" t="s">
        <v>310</v>
      </c>
      <c r="F120" s="3" t="s">
        <v>311</v>
      </c>
      <c r="G120" s="3" t="s">
        <v>21</v>
      </c>
      <c r="H120">
        <v>43.47</v>
      </c>
      <c r="I120" s="3" t="s">
        <v>19</v>
      </c>
      <c r="J120" s="3" t="s">
        <v>17</v>
      </c>
      <c r="K120" s="3" t="s">
        <v>29</v>
      </c>
      <c r="L120">
        <v>1</v>
      </c>
      <c r="M120" s="3">
        <v>1</v>
      </c>
      <c r="N120" s="3" t="s">
        <v>21</v>
      </c>
      <c r="O120">
        <v>4</v>
      </c>
      <c r="P120" s="3">
        <v>5</v>
      </c>
      <c r="Q120" s="3">
        <v>50</v>
      </c>
      <c r="R120" s="3">
        <v>5</v>
      </c>
      <c r="S120" s="3">
        <v>500</v>
      </c>
      <c r="T120" s="1" t="s">
        <v>312</v>
      </c>
      <c r="U120" s="3" t="s">
        <v>29</v>
      </c>
      <c r="V120" s="3" t="s">
        <v>48</v>
      </c>
      <c r="W120" s="19">
        <f t="shared" si="0"/>
        <v>1</v>
      </c>
    </row>
    <row r="121" spans="1:23" x14ac:dyDescent="0.3">
      <c r="A121">
        <v>97</v>
      </c>
      <c r="B121" s="17" t="s">
        <v>309</v>
      </c>
      <c r="C121" s="2">
        <v>45380</v>
      </c>
      <c r="D121" s="3" t="s">
        <v>17</v>
      </c>
      <c r="E121" s="3" t="s">
        <v>310</v>
      </c>
      <c r="F121" s="3" t="s">
        <v>313</v>
      </c>
      <c r="G121" s="3" t="s">
        <v>21</v>
      </c>
      <c r="H121">
        <v>45.13</v>
      </c>
      <c r="I121" s="3" t="s">
        <v>19</v>
      </c>
      <c r="J121" s="3" t="s">
        <v>17</v>
      </c>
      <c r="K121" s="3" t="s">
        <v>29</v>
      </c>
      <c r="L121">
        <v>1</v>
      </c>
      <c r="M121" s="3">
        <v>1</v>
      </c>
      <c r="N121" s="3" t="s">
        <v>21</v>
      </c>
      <c r="O121">
        <v>4.3</v>
      </c>
      <c r="P121" s="3">
        <v>6</v>
      </c>
      <c r="Q121" s="3">
        <v>13</v>
      </c>
      <c r="R121" s="3">
        <v>5</v>
      </c>
      <c r="S121" s="3">
        <v>500</v>
      </c>
      <c r="T121" s="1" t="s">
        <v>314</v>
      </c>
      <c r="U121" s="3" t="s">
        <v>29</v>
      </c>
      <c r="V121" s="3" t="s">
        <v>49</v>
      </c>
      <c r="W121" s="19">
        <f t="shared" si="0"/>
        <v>1</v>
      </c>
    </row>
    <row r="122" spans="1:23" x14ac:dyDescent="0.3">
      <c r="A122">
        <v>98</v>
      </c>
      <c r="B122" s="17" t="s">
        <v>317</v>
      </c>
      <c r="C122" s="2">
        <v>45363</v>
      </c>
      <c r="D122" s="3" t="s">
        <v>17</v>
      </c>
      <c r="E122" s="3" t="s">
        <v>94</v>
      </c>
      <c r="F122" s="3" t="s">
        <v>315</v>
      </c>
      <c r="G122" s="3" t="s">
        <v>21</v>
      </c>
      <c r="H122">
        <v>124.94</v>
      </c>
      <c r="I122" s="3" t="s">
        <v>19</v>
      </c>
      <c r="J122" s="3" t="s">
        <v>17</v>
      </c>
      <c r="K122" s="3" t="s">
        <v>21</v>
      </c>
      <c r="L122">
        <v>8</v>
      </c>
      <c r="M122" s="3">
        <v>8</v>
      </c>
      <c r="N122" s="3" t="s">
        <v>21</v>
      </c>
      <c r="O122">
        <v>4.5</v>
      </c>
      <c r="P122" s="3">
        <v>119</v>
      </c>
      <c r="Q122" s="3">
        <v>500</v>
      </c>
      <c r="R122" s="3">
        <v>4.8</v>
      </c>
      <c r="S122" s="3">
        <v>1000</v>
      </c>
      <c r="T122" s="1" t="s">
        <v>316</v>
      </c>
      <c r="U122" s="3" t="s">
        <v>29</v>
      </c>
      <c r="V122" s="3" t="s">
        <v>188</v>
      </c>
      <c r="W122" s="19">
        <f t="shared" si="0"/>
        <v>1</v>
      </c>
    </row>
    <row r="123" spans="1:23" x14ac:dyDescent="0.3">
      <c r="A123">
        <v>99</v>
      </c>
      <c r="B123" s="17" t="s">
        <v>317</v>
      </c>
      <c r="C123" s="2">
        <v>45363</v>
      </c>
      <c r="D123" s="3" t="s">
        <v>17</v>
      </c>
      <c r="E123" s="3" t="s">
        <v>94</v>
      </c>
      <c r="F123" s="3" t="s">
        <v>318</v>
      </c>
      <c r="G123" s="3" t="s">
        <v>21</v>
      </c>
      <c r="H123">
        <v>185.06</v>
      </c>
      <c r="I123" s="3" t="s">
        <v>19</v>
      </c>
      <c r="J123" s="3" t="s">
        <v>17</v>
      </c>
      <c r="K123" s="3" t="s">
        <v>21</v>
      </c>
      <c r="L123">
        <v>1</v>
      </c>
      <c r="M123" s="3">
        <v>1</v>
      </c>
      <c r="N123" s="3" t="s">
        <v>21</v>
      </c>
      <c r="O123">
        <v>4</v>
      </c>
      <c r="P123" s="3">
        <v>7</v>
      </c>
      <c r="Q123" s="3">
        <v>23</v>
      </c>
      <c r="R123" s="3">
        <v>4.8</v>
      </c>
      <c r="S123" s="3">
        <v>1000</v>
      </c>
      <c r="T123" s="1" t="s">
        <v>319</v>
      </c>
      <c r="U123" s="3" t="s">
        <v>29</v>
      </c>
      <c r="V123" s="3" t="s">
        <v>49</v>
      </c>
      <c r="W123" s="19">
        <f t="shared" si="0"/>
        <v>1</v>
      </c>
    </row>
    <row r="124" spans="1:23" x14ac:dyDescent="0.3">
      <c r="A124">
        <v>100</v>
      </c>
      <c r="B124" s="17" t="s">
        <v>317</v>
      </c>
      <c r="C124" s="2">
        <v>45363</v>
      </c>
      <c r="D124" s="3" t="s">
        <v>17</v>
      </c>
      <c r="E124" s="3" t="s">
        <v>94</v>
      </c>
      <c r="F124" s="3" t="s">
        <v>320</v>
      </c>
      <c r="G124" s="3" t="s">
        <v>21</v>
      </c>
      <c r="H124">
        <v>157.47999999999999</v>
      </c>
      <c r="I124" s="3" t="s">
        <v>19</v>
      </c>
      <c r="J124" s="3" t="s">
        <v>17</v>
      </c>
      <c r="K124" s="3" t="s">
        <v>21</v>
      </c>
      <c r="L124">
        <v>1</v>
      </c>
      <c r="M124" s="3">
        <v>1</v>
      </c>
      <c r="N124" s="3" t="s">
        <v>21</v>
      </c>
      <c r="O124">
        <v>1</v>
      </c>
      <c r="P124" s="3">
        <v>1</v>
      </c>
      <c r="Q124" s="3">
        <v>1</v>
      </c>
      <c r="R124" s="3">
        <v>4.8</v>
      </c>
      <c r="S124" s="3">
        <v>1000</v>
      </c>
      <c r="T124" s="1" t="s">
        <v>321</v>
      </c>
      <c r="U124" s="3" t="s">
        <v>29</v>
      </c>
      <c r="V124" s="3" t="s">
        <v>49</v>
      </c>
      <c r="W124" s="19">
        <f t="shared" si="0"/>
        <v>1</v>
      </c>
    </row>
  </sheetData>
  <autoFilter ref="A24:W124" xr:uid="{7BF0673E-C509-4FDD-8857-CDEA59F403F9}"/>
  <mergeCells count="3">
    <mergeCell ref="X30:X31"/>
    <mergeCell ref="A5:A6"/>
    <mergeCell ref="A22:W23"/>
  </mergeCells>
  <phoneticPr fontId="1" type="noConversion"/>
  <hyperlinks>
    <hyperlink ref="T25" r:id="rId1" xr:uid="{5A039AF1-CFAB-483E-B971-C7C167FEA78A}"/>
    <hyperlink ref="T26" r:id="rId2" xr:uid="{DAA600C9-EABC-4A4A-9F2A-33CF0B030DF7}"/>
    <hyperlink ref="T27" r:id="rId3" xr:uid="{36625FE3-16A7-44A3-8416-B4ECBBFCD2F0}"/>
    <hyperlink ref="T28" r:id="rId4" xr:uid="{087BB901-A94B-4D58-A4EB-46B1BAE1B03A}"/>
    <hyperlink ref="T29" r:id="rId5" xr:uid="{24E47333-D4B9-4FD8-BE1B-F4EE89C7638A}"/>
    <hyperlink ref="T30" r:id="rId6" xr:uid="{072C7B57-31B7-4876-81B7-752AF790FE26}"/>
    <hyperlink ref="T31" r:id="rId7" xr:uid="{520E3989-EC8B-4F44-A62D-2BA09ECFBBA9}"/>
    <hyperlink ref="T32" r:id="rId8" xr:uid="{80E9B664-26A3-40D9-AD37-F9B1E528D12F}"/>
    <hyperlink ref="T33" r:id="rId9" xr:uid="{7415C784-DC7C-471A-BE4A-81596928E19F}"/>
    <hyperlink ref="T34" r:id="rId10" xr:uid="{E397230E-EED1-488D-8E93-DCF2FD9FE979}"/>
    <hyperlink ref="T35" r:id="rId11" xr:uid="{A831C54B-6102-4491-9A50-F4B880CE2296}"/>
    <hyperlink ref="T36" r:id="rId12" xr:uid="{75D05805-E194-459E-8EB3-4B63D9EE1C29}"/>
    <hyperlink ref="T37" r:id="rId13" xr:uid="{DC8FC463-4481-4390-892C-5ADE627F3C77}"/>
    <hyperlink ref="T38" r:id="rId14" xr:uid="{F9A8E7D6-C9A5-4D65-B072-4A5C65207444}"/>
    <hyperlink ref="T39" r:id="rId15" xr:uid="{59670449-C926-46D6-BC15-865E640B2AD4}"/>
    <hyperlink ref="T40" r:id="rId16" xr:uid="{266B0670-14BD-4BFB-A013-5D2007D98A61}"/>
    <hyperlink ref="T41" r:id="rId17" xr:uid="{C45CEEBA-12C6-4BE2-8B59-FEF8EF0CD8DF}"/>
    <hyperlink ref="T42" r:id="rId18" xr:uid="{BA9A8D08-96CF-4B42-A57B-94B84BD4E449}"/>
    <hyperlink ref="T43" r:id="rId19" xr:uid="{07F5748F-B70A-4DD1-8FE9-190FC8304230}"/>
    <hyperlink ref="T44" r:id="rId20" xr:uid="{DA3F7A21-39ED-4D0A-A3E4-53CF58C88B1C}"/>
    <hyperlink ref="T45" r:id="rId21" xr:uid="{6D8AAE2D-88E8-4A9C-97C7-E6ED56A18E48}"/>
    <hyperlink ref="T46" r:id="rId22" xr:uid="{E810EC50-6F05-4A79-935D-44E0C1171900}"/>
    <hyperlink ref="T47" r:id="rId23" xr:uid="{E4F4E241-53D5-4B41-B54B-A9DE388ED1B1}"/>
    <hyperlink ref="T48" r:id="rId24" xr:uid="{42332E40-14F6-44E0-9D32-496886E0EE33}"/>
    <hyperlink ref="T49" r:id="rId25" xr:uid="{37E99D94-73DA-4D8F-91CC-8356E8C2A366}"/>
    <hyperlink ref="T50" r:id="rId26" xr:uid="{CF908B40-59EF-4AE9-99E4-A1ABF9757B73}"/>
    <hyperlink ref="T51" r:id="rId27" xr:uid="{0B184742-42F9-4847-86A2-4309F609E1CC}"/>
    <hyperlink ref="T52" r:id="rId28" xr:uid="{1675BEBF-2EAC-40D9-84B7-B5986F2EA46C}"/>
    <hyperlink ref="T53" r:id="rId29" xr:uid="{31C9CD83-A96F-476F-8FFB-ECB546667691}"/>
    <hyperlink ref="T54" r:id="rId30" xr:uid="{0326B41C-FE8D-4A93-BBFB-EEDF47901165}"/>
    <hyperlink ref="T55" r:id="rId31" xr:uid="{AE40691C-CCE4-473B-B664-3539832502C6}"/>
    <hyperlink ref="T56" r:id="rId32" xr:uid="{6FC87283-034F-477C-9994-40DFD96F3818}"/>
    <hyperlink ref="T57" r:id="rId33" xr:uid="{AF4D88F0-AE27-4675-90DD-F4A99E32690E}"/>
    <hyperlink ref="T58" r:id="rId34" xr:uid="{CE771F85-CEB2-40DA-A324-E86E3E34C51F}"/>
    <hyperlink ref="T59" r:id="rId35" xr:uid="{D8B337D6-89DE-4E79-BF03-656EBC95DBAE}"/>
    <hyperlink ref="T60" r:id="rId36" xr:uid="{19FD723B-A0F3-43F3-B33B-F63A6E05E760}"/>
    <hyperlink ref="T61" r:id="rId37" xr:uid="{7C9F8277-A77A-4756-B2F1-6570C618B50C}"/>
    <hyperlink ref="T62" r:id="rId38" xr:uid="{F11A8280-5359-4038-A803-9D6931F6A084}"/>
    <hyperlink ref="T63" r:id="rId39" xr:uid="{614DCA2B-0EE1-413F-8888-78F94BFAD334}"/>
    <hyperlink ref="T64" r:id="rId40" xr:uid="{BC993536-5D56-4A1B-8C31-1FF453446807}"/>
    <hyperlink ref="T65" r:id="rId41" xr:uid="{9F0AEF70-F448-444A-8FF8-3096D7F3167F}"/>
    <hyperlink ref="T66" r:id="rId42" xr:uid="{B8AF5C5D-623C-4E01-A51E-23B3AA73FD6B}"/>
    <hyperlink ref="T67" r:id="rId43" xr:uid="{2B669645-2FB7-4E7C-A9DE-EFBBCDEBCDD5}"/>
    <hyperlink ref="T68" r:id="rId44" xr:uid="{FD76126A-23C4-4110-BDC9-F7589BD04F88}"/>
    <hyperlink ref="T69" r:id="rId45" xr:uid="{D64BF95A-82F8-4CEB-AF52-FD244DEAFEAE}"/>
    <hyperlink ref="T70" r:id="rId46" xr:uid="{57032DCB-7BCF-43C7-A83B-FDC823E908C7}"/>
    <hyperlink ref="T71" r:id="rId47" xr:uid="{4716F090-0D76-4FFF-B7E2-F390A6DA0061}"/>
    <hyperlink ref="T72" r:id="rId48" xr:uid="{436C72BC-89C0-4446-A01E-9BF85D30FFA5}"/>
    <hyperlink ref="T73" r:id="rId49" xr:uid="{A0650AAD-8B86-4160-B43E-D46596CDB8BC}"/>
    <hyperlink ref="T74" r:id="rId50" xr:uid="{31795E19-D033-4698-8B81-38D49852B78B}"/>
    <hyperlink ref="T75" r:id="rId51" xr:uid="{32395CAC-BA79-4EC1-965D-F0E027FF5B84}"/>
    <hyperlink ref="T76" r:id="rId52" xr:uid="{7CAB1927-F9E7-48D7-9F83-FE68C1E003CE}"/>
    <hyperlink ref="T77" r:id="rId53" xr:uid="{8FC3F62A-6FF9-4DE3-A321-0DF63263A274}"/>
    <hyperlink ref="T78" r:id="rId54" xr:uid="{B054F157-062C-47E8-BDAF-0E4818ACC5C7}"/>
    <hyperlink ref="T79" r:id="rId55" xr:uid="{6FF64E10-0CCD-4451-A82C-E740D9398585}"/>
    <hyperlink ref="T80" r:id="rId56" xr:uid="{1C587612-DF21-49AF-A0A6-54EC381FB073}"/>
    <hyperlink ref="T81" r:id="rId57" xr:uid="{52559B3D-300A-47C5-B159-43FB4704484D}"/>
    <hyperlink ref="T82" r:id="rId58" xr:uid="{4EC7BDC9-FF39-4421-B024-E2133D5F9E2A}"/>
    <hyperlink ref="T83" r:id="rId59" xr:uid="{5518FAD7-1635-4DFD-A0EC-806D224B9273}"/>
    <hyperlink ref="T84" r:id="rId60" xr:uid="{A4F3FF65-FD12-4A3F-AC36-F1ABD8365C63}"/>
    <hyperlink ref="T85" r:id="rId61" xr:uid="{51C1988C-164E-421A-BCFE-EB719AE57AC8}"/>
    <hyperlink ref="T86" r:id="rId62" xr:uid="{83D1B5C9-3AA7-4E92-AFD5-017B4E7DFB5A}"/>
    <hyperlink ref="T87" r:id="rId63" xr:uid="{80CCB652-095C-4784-A3AE-7B4F0C2991B6}"/>
    <hyperlink ref="T88" r:id="rId64" xr:uid="{F880F906-E1CE-4A6C-B46F-E05A82919BE2}"/>
    <hyperlink ref="T89" r:id="rId65" xr:uid="{05F44EB6-7B39-4F8A-A134-0A38113DBA65}"/>
    <hyperlink ref="T90" r:id="rId66" xr:uid="{FDFEEDAE-1BE1-439B-8210-64CDFF4EBEF0}"/>
    <hyperlink ref="T91" r:id="rId67" xr:uid="{82E85F34-5446-41A9-BBFB-369C0EA1053B}"/>
    <hyperlink ref="T92" r:id="rId68" xr:uid="{CF76A738-5A37-4162-A571-61B76216A550}"/>
    <hyperlink ref="T93" r:id="rId69" xr:uid="{13CD0D00-7EEE-448D-BA27-714AC8A18021}"/>
    <hyperlink ref="T94" r:id="rId70" xr:uid="{071EE713-E651-46F4-B651-ADB5445610B3}"/>
    <hyperlink ref="T95" r:id="rId71" xr:uid="{CFA2CB61-11B6-42D7-827C-DC6B49526160}"/>
    <hyperlink ref="T96" r:id="rId72" xr:uid="{9B2EC5B2-D326-432B-828A-1ECCBF300279}"/>
    <hyperlink ref="T97" r:id="rId73" xr:uid="{44DC8896-1752-4432-8E37-9F179E917048}"/>
    <hyperlink ref="T98" r:id="rId74" xr:uid="{A9778FCB-8F4C-4B90-BC79-ED67D0584769}"/>
    <hyperlink ref="T99" r:id="rId75" xr:uid="{A34D0180-0162-4C95-85C9-BD83D9022EC4}"/>
    <hyperlink ref="T100" r:id="rId76" xr:uid="{30453C42-A9A0-4540-80F6-A39FFEEAE2D4}"/>
    <hyperlink ref="T101" r:id="rId77" xr:uid="{55F57FA2-5639-462A-8F94-96E9235E21F8}"/>
    <hyperlink ref="T102" r:id="rId78" xr:uid="{28986DAE-7D78-4D78-9B31-895D5A471412}"/>
    <hyperlink ref="T103" r:id="rId79" xr:uid="{C9A4DAFE-546D-4C36-8154-D1AE023961A8}"/>
    <hyperlink ref="T104" r:id="rId80" xr:uid="{23920AA1-DAFA-4855-9136-65DAC00D9250}"/>
    <hyperlink ref="T105" r:id="rId81" xr:uid="{6B111C19-E1A1-42B9-82D0-A0F955CF4706}"/>
    <hyperlink ref="T106" r:id="rId82" xr:uid="{18ACB5F5-B532-4121-918B-134A0EEF2108}"/>
    <hyperlink ref="T107" r:id="rId83" xr:uid="{1FA56409-7D01-41D0-A44C-00E8F5D6C8A0}"/>
    <hyperlink ref="T108" r:id="rId84" xr:uid="{B7BA2C23-22E6-410F-8651-E5DDFB348728}"/>
    <hyperlink ref="T109" r:id="rId85" xr:uid="{51662721-8F75-4E30-A256-6D9F1F01D946}"/>
    <hyperlink ref="T110" r:id="rId86" xr:uid="{21154B18-188F-4023-BE7A-F78C3DFB29D3}"/>
    <hyperlink ref="T111" r:id="rId87" xr:uid="{FE3EC176-C88D-4313-92EF-7201569F5648}"/>
    <hyperlink ref="T112" r:id="rId88" xr:uid="{7E809C6A-6C56-475B-87F0-BF4BB714A924}"/>
    <hyperlink ref="T113" r:id="rId89" xr:uid="{E055ED02-C164-45B9-89A4-62ECB7426B92}"/>
    <hyperlink ref="T114" r:id="rId90" xr:uid="{CD8A71AD-336A-4029-BE3B-0B8E0ACB519F}"/>
    <hyperlink ref="T115" r:id="rId91" xr:uid="{6DF489A7-1F5B-4F3C-AB9D-4AD63A6984BB}"/>
    <hyperlink ref="T116" r:id="rId92" xr:uid="{CADAADB6-1575-4DBC-A7EA-F91BF3404CEC}"/>
    <hyperlink ref="T117" r:id="rId93" xr:uid="{644C074E-5728-46C3-9004-B890EDF2CB2F}"/>
    <hyperlink ref="T118" r:id="rId94" xr:uid="{B42342EE-6A7A-4AE6-BF0B-70A2D8F46DC2}"/>
    <hyperlink ref="T119" r:id="rId95" xr:uid="{A132F12C-8A3E-49EE-B576-EBE7BAF52740}"/>
    <hyperlink ref="T120" r:id="rId96" xr:uid="{FEE751AA-0E59-4FAD-861F-64FD31DA1678}"/>
    <hyperlink ref="T121" r:id="rId97" xr:uid="{7CB80DC5-C374-4493-99D4-DD958BB1FCD0}"/>
    <hyperlink ref="T122" r:id="rId98" xr:uid="{973603E6-9AA0-45FD-84C1-9117472F4C2E}"/>
    <hyperlink ref="T123" r:id="rId99" xr:uid="{45C97E71-B5EC-402C-8E15-88600B0CE302}"/>
    <hyperlink ref="T124" r:id="rId100" xr:uid="{91774200-B253-4B59-AE63-6AC17041F2D3}"/>
  </hyperlinks>
  <pageMargins left="0.7" right="0.7" top="0.75" bottom="0.75" header="0.3" footer="0.3"/>
  <pageSetup paperSize="9"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9D9A-1911-4E49-B1EA-A885641BFD01}">
  <sheetPr>
    <pageSetUpPr autoPageBreaks="0"/>
  </sheetPr>
  <dimension ref="A1:J12"/>
  <sheetViews>
    <sheetView zoomScaleNormal="100" workbookViewId="0">
      <selection activeCell="D18" sqref="D18"/>
    </sheetView>
  </sheetViews>
  <sheetFormatPr defaultRowHeight="16.5" x14ac:dyDescent="0.3"/>
  <cols>
    <col min="1" max="1" width="26.625" bestFit="1" customWidth="1"/>
    <col min="2" max="2" width="8.875" customWidth="1"/>
    <col min="3" max="3" width="10.625" customWidth="1"/>
    <col min="4" max="4" width="9" bestFit="1" customWidth="1"/>
    <col min="5" max="5" width="7.125" bestFit="1" customWidth="1"/>
    <col min="6" max="6" width="16.5" bestFit="1" customWidth="1"/>
    <col min="8" max="8" width="14.375" bestFit="1" customWidth="1"/>
    <col min="10" max="10" width="14.375" bestFit="1" customWidth="1"/>
  </cols>
  <sheetData>
    <row r="1" spans="1:10" x14ac:dyDescent="0.3">
      <c r="A1" s="51" t="s">
        <v>326</v>
      </c>
      <c r="B1" s="52"/>
      <c r="C1" s="53"/>
      <c r="D1" s="38" t="s">
        <v>324</v>
      </c>
      <c r="E1" s="39"/>
      <c r="F1" s="40"/>
      <c r="G1" s="38" t="s">
        <v>332</v>
      </c>
      <c r="H1" s="40"/>
      <c r="I1" s="38" t="s">
        <v>333</v>
      </c>
      <c r="J1" s="40"/>
    </row>
    <row r="2" spans="1:10" x14ac:dyDescent="0.3">
      <c r="A2" s="46" t="s">
        <v>325</v>
      </c>
      <c r="B2" s="49"/>
      <c r="C2" s="50"/>
      <c r="D2" s="41" t="s">
        <v>327</v>
      </c>
      <c r="E2" s="42" t="s">
        <v>328</v>
      </c>
      <c r="F2" s="43" t="s">
        <v>329</v>
      </c>
      <c r="G2" s="41" t="s">
        <v>330</v>
      </c>
      <c r="H2" s="43" t="s">
        <v>331</v>
      </c>
      <c r="I2" s="47" t="s">
        <v>330</v>
      </c>
      <c r="J2" s="48" t="s">
        <v>331</v>
      </c>
    </row>
    <row r="3" spans="1:10" x14ac:dyDescent="0.3">
      <c r="A3" s="10" t="s">
        <v>322</v>
      </c>
      <c r="B3" s="35">
        <f>통계!B7</f>
        <v>41</v>
      </c>
      <c r="C3" s="45">
        <f>B3/$B$9</f>
        <v>0.41</v>
      </c>
      <c r="D3" s="44">
        <v>4</v>
      </c>
      <c r="E3" s="35">
        <v>3</v>
      </c>
      <c r="F3" s="45">
        <f>(E3/$E$9)</f>
        <v>0.14285714285714285</v>
      </c>
      <c r="G3" s="44">
        <f>2^(COUNTA($A$3:$A$8)-D3)</f>
        <v>4</v>
      </c>
      <c r="H3" s="45">
        <f>G3/$G$9</f>
        <v>6.3492063492063489E-2</v>
      </c>
      <c r="I3" s="44">
        <f>(COUNTA($A$3:$A$8)-D3+1)^2</f>
        <v>9</v>
      </c>
      <c r="J3" s="45">
        <f>I3/$I$9</f>
        <v>9.8901098901098897E-2</v>
      </c>
    </row>
    <row r="4" spans="1:10" x14ac:dyDescent="0.3">
      <c r="A4" s="10" t="s">
        <v>133</v>
      </c>
      <c r="B4" s="35">
        <f>통계!B8</f>
        <v>34</v>
      </c>
      <c r="C4" s="45">
        <f t="shared" ref="C4:C8" si="0">B4/$B$9</f>
        <v>0.34</v>
      </c>
      <c r="D4" s="44">
        <v>5</v>
      </c>
      <c r="E4" s="35">
        <v>2</v>
      </c>
      <c r="F4" s="45">
        <f t="shared" ref="F4:F8" si="1">(E4/$E$9)</f>
        <v>9.5238095238095233E-2</v>
      </c>
      <c r="G4" s="44">
        <f t="shared" ref="G4:G8" si="2">2^(COUNTA($A$3:$A$8)-D4)</f>
        <v>2</v>
      </c>
      <c r="H4" s="45">
        <f t="shared" ref="H4:H8" si="3">G4/$G$9</f>
        <v>3.1746031746031744E-2</v>
      </c>
      <c r="I4" s="44">
        <f t="shared" ref="I4:I8" si="4">(COUNTA($A$3:$A$8)-D4+1)^2</f>
        <v>4</v>
      </c>
      <c r="J4" s="45">
        <f t="shared" ref="J4:J8" si="5">I4/$I$9</f>
        <v>4.3956043956043959E-2</v>
      </c>
    </row>
    <row r="5" spans="1:10" x14ac:dyDescent="0.3">
      <c r="A5" s="10" t="s">
        <v>142</v>
      </c>
      <c r="B5" s="35">
        <f>통계!B9</f>
        <v>3</v>
      </c>
      <c r="C5" s="45">
        <f t="shared" si="0"/>
        <v>0.03</v>
      </c>
      <c r="D5" s="44">
        <v>6</v>
      </c>
      <c r="E5" s="35">
        <v>1</v>
      </c>
      <c r="F5" s="45">
        <f t="shared" si="1"/>
        <v>4.7619047619047616E-2</v>
      </c>
      <c r="G5" s="44">
        <f t="shared" si="2"/>
        <v>1</v>
      </c>
      <c r="H5" s="45">
        <f t="shared" si="3"/>
        <v>1.5873015873015872E-2</v>
      </c>
      <c r="I5" s="44">
        <f t="shared" si="4"/>
        <v>1</v>
      </c>
      <c r="J5" s="45">
        <f t="shared" si="5"/>
        <v>1.098901098901099E-2</v>
      </c>
    </row>
    <row r="6" spans="1:10" x14ac:dyDescent="0.3">
      <c r="A6" s="10" t="s">
        <v>323</v>
      </c>
      <c r="B6" s="35">
        <f>통계!B10</f>
        <v>59</v>
      </c>
      <c r="C6" s="45">
        <f t="shared" si="0"/>
        <v>0.59</v>
      </c>
      <c r="D6" s="44">
        <v>3</v>
      </c>
      <c r="E6" s="35">
        <v>4</v>
      </c>
      <c r="F6" s="45">
        <f t="shared" si="1"/>
        <v>0.19047619047619047</v>
      </c>
      <c r="G6" s="44">
        <f t="shared" si="2"/>
        <v>8</v>
      </c>
      <c r="H6" s="45">
        <f t="shared" si="3"/>
        <v>0.12698412698412698</v>
      </c>
      <c r="I6" s="44">
        <f t="shared" si="4"/>
        <v>16</v>
      </c>
      <c r="J6" s="45">
        <f t="shared" si="5"/>
        <v>0.17582417582417584</v>
      </c>
    </row>
    <row r="7" spans="1:10" x14ac:dyDescent="0.3">
      <c r="A7" s="10" t="s">
        <v>144</v>
      </c>
      <c r="B7" s="35">
        <f>통계!B11</f>
        <v>100</v>
      </c>
      <c r="C7" s="45">
        <f t="shared" si="0"/>
        <v>1</v>
      </c>
      <c r="D7" s="44">
        <v>1</v>
      </c>
      <c r="E7" s="35">
        <v>6</v>
      </c>
      <c r="F7" s="45">
        <f t="shared" si="1"/>
        <v>0.2857142857142857</v>
      </c>
      <c r="G7" s="44">
        <f t="shared" si="2"/>
        <v>32</v>
      </c>
      <c r="H7" s="45">
        <f t="shared" si="3"/>
        <v>0.50793650793650791</v>
      </c>
      <c r="I7" s="44">
        <f t="shared" si="4"/>
        <v>36</v>
      </c>
      <c r="J7" s="45">
        <f t="shared" si="5"/>
        <v>0.39560439560439559</v>
      </c>
    </row>
    <row r="8" spans="1:10" x14ac:dyDescent="0.3">
      <c r="A8" s="10" t="s">
        <v>143</v>
      </c>
      <c r="B8" s="35">
        <f>통계!B12</f>
        <v>88</v>
      </c>
      <c r="C8" s="45">
        <f t="shared" si="0"/>
        <v>0.88</v>
      </c>
      <c r="D8" s="44">
        <v>2</v>
      </c>
      <c r="E8" s="35">
        <v>5</v>
      </c>
      <c r="F8" s="45">
        <f t="shared" si="1"/>
        <v>0.23809523809523808</v>
      </c>
      <c r="G8" s="44">
        <f t="shared" si="2"/>
        <v>16</v>
      </c>
      <c r="H8" s="45">
        <f t="shared" si="3"/>
        <v>0.25396825396825395</v>
      </c>
      <c r="I8" s="44">
        <f t="shared" si="4"/>
        <v>25</v>
      </c>
      <c r="J8" s="45">
        <f t="shared" si="5"/>
        <v>0.27472527472527475</v>
      </c>
    </row>
    <row r="9" spans="1:10" x14ac:dyDescent="0.3">
      <c r="A9" s="54" t="s">
        <v>204</v>
      </c>
      <c r="B9" s="22">
        <f>통계!B20</f>
        <v>100</v>
      </c>
      <c r="C9" s="55"/>
      <c r="D9" s="56"/>
      <c r="E9" s="28">
        <f>SUM(E3:E8)</f>
        <v>21</v>
      </c>
      <c r="F9" s="57">
        <f>SUM(F3:F8)</f>
        <v>1</v>
      </c>
      <c r="G9" s="58">
        <f>SUM(G3:G8)</f>
        <v>63</v>
      </c>
      <c r="H9" s="57">
        <f>SUM(H3:H8)</f>
        <v>1</v>
      </c>
      <c r="I9" s="58">
        <f>SUM(I3:I8)</f>
        <v>91</v>
      </c>
      <c r="J9" s="57">
        <f>SUM(J3:J8)</f>
        <v>1</v>
      </c>
    </row>
    <row r="11" spans="1:10" x14ac:dyDescent="0.3">
      <c r="A11" s="37"/>
      <c r="B11" s="37"/>
    </row>
    <row r="12" spans="1:10" x14ac:dyDescent="0.3">
      <c r="A12" s="36"/>
    </row>
  </sheetData>
  <mergeCells count="6">
    <mergeCell ref="I1:J1"/>
    <mergeCell ref="A1:C1"/>
    <mergeCell ref="A2:C2"/>
    <mergeCell ref="D1:F1"/>
    <mergeCell ref="A11:B1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F6A9-5DF0-47CA-B41F-4F8CA2096751}">
  <dimension ref="A1:E8"/>
  <sheetViews>
    <sheetView zoomScale="85" zoomScaleNormal="85" workbookViewId="0">
      <selection activeCell="D31" sqref="D31"/>
    </sheetView>
  </sheetViews>
  <sheetFormatPr defaultRowHeight="16.5" x14ac:dyDescent="0.3"/>
  <cols>
    <col min="1" max="1" width="9" style="3"/>
    <col min="2" max="2" width="30.75" style="3" bestFit="1" customWidth="1"/>
    <col min="3" max="3" width="11.125" style="3" bestFit="1" customWidth="1"/>
    <col min="4" max="4" width="156.375" style="3" bestFit="1" customWidth="1"/>
    <col min="5" max="5" width="18.75" style="3" bestFit="1" customWidth="1"/>
  </cols>
  <sheetData>
    <row r="1" spans="1:5" x14ac:dyDescent="0.3">
      <c r="A1" s="32" t="s">
        <v>53</v>
      </c>
      <c r="B1" s="32"/>
      <c r="C1" s="32"/>
      <c r="D1" s="32"/>
      <c r="E1" s="32"/>
    </row>
    <row r="2" spans="1:5" x14ac:dyDescent="0.3">
      <c r="A2" s="32"/>
      <c r="B2" s="32"/>
      <c r="C2" s="32"/>
      <c r="D2" s="32"/>
      <c r="E2" s="32"/>
    </row>
    <row r="3" spans="1:5" x14ac:dyDescent="0.3">
      <c r="A3" s="4" t="s">
        <v>0</v>
      </c>
      <c r="B3" s="4" t="s">
        <v>52</v>
      </c>
      <c r="C3" s="4" t="s">
        <v>54</v>
      </c>
      <c r="D3" s="4" t="s">
        <v>13</v>
      </c>
      <c r="E3" s="4" t="s">
        <v>47</v>
      </c>
    </row>
    <row r="4" spans="1:5" x14ac:dyDescent="0.3">
      <c r="A4" s="3">
        <v>1</v>
      </c>
      <c r="B4" s="3" t="s">
        <v>55</v>
      </c>
      <c r="C4" s="5">
        <v>45741</v>
      </c>
      <c r="D4" s="6" t="s">
        <v>56</v>
      </c>
      <c r="E4" s="3" t="s">
        <v>119</v>
      </c>
    </row>
    <row r="5" spans="1:5" x14ac:dyDescent="0.3">
      <c r="A5" s="3">
        <v>2</v>
      </c>
      <c r="B5" s="3" t="s">
        <v>62</v>
      </c>
      <c r="C5" s="5">
        <v>45747</v>
      </c>
      <c r="D5" s="6" t="s">
        <v>64</v>
      </c>
      <c r="E5" s="3" t="s">
        <v>119</v>
      </c>
    </row>
    <row r="6" spans="1:5" x14ac:dyDescent="0.3">
      <c r="A6" s="3">
        <v>3</v>
      </c>
      <c r="B6" s="3" t="s">
        <v>117</v>
      </c>
      <c r="C6" s="5">
        <v>45705</v>
      </c>
      <c r="D6" s="6" t="s">
        <v>118</v>
      </c>
      <c r="E6" s="3" t="s">
        <v>119</v>
      </c>
    </row>
    <row r="7" spans="1:5" x14ac:dyDescent="0.3">
      <c r="A7" s="3">
        <v>4</v>
      </c>
      <c r="B7" s="3" t="s">
        <v>235</v>
      </c>
      <c r="C7" s="5">
        <v>45734</v>
      </c>
      <c r="D7" s="6" t="s">
        <v>236</v>
      </c>
      <c r="E7" s="3" t="s">
        <v>48</v>
      </c>
    </row>
    <row r="8" spans="1:5" x14ac:dyDescent="0.3">
      <c r="A8" s="3">
        <v>5</v>
      </c>
      <c r="B8" s="3" t="s">
        <v>295</v>
      </c>
      <c r="C8" s="5">
        <v>45766</v>
      </c>
      <c r="D8" s="6" t="s">
        <v>296</v>
      </c>
      <c r="E8" s="3" t="s">
        <v>297</v>
      </c>
    </row>
  </sheetData>
  <mergeCells count="1">
    <mergeCell ref="A1:E2"/>
  </mergeCells>
  <phoneticPr fontId="1" type="noConversion"/>
  <hyperlinks>
    <hyperlink ref="D4" r:id="rId1" xr:uid="{DA4F0859-71D0-422C-B3D0-0E8AF5D69E71}"/>
    <hyperlink ref="D5" r:id="rId2" xr:uid="{90880FBA-7DE7-4A60-8617-E779D91949B7}"/>
    <hyperlink ref="D6" r:id="rId3" xr:uid="{709469D1-A8A6-4900-9C19-548C5B0C7ED4}"/>
    <hyperlink ref="D7" r:id="rId4" xr:uid="{6240ACD8-5908-4790-A960-CF93572157A8}"/>
    <hyperlink ref="D8" r:id="rId5" xr:uid="{57AD0A36-EAA6-4D99-898F-DFBC7BFAC8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통계</vt:lpstr>
      <vt:lpstr>가중치 구하기</vt:lpstr>
      <vt:lpstr>의심중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Slim7</dc:creator>
  <cp:lastModifiedBy>Slim7</cp:lastModifiedBy>
  <dcterms:created xsi:type="dcterms:W3CDTF">2025-04-17T05:53:16Z</dcterms:created>
  <dcterms:modified xsi:type="dcterms:W3CDTF">2025-04-22T06:51:30Z</dcterms:modified>
</cp:coreProperties>
</file>