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chhabr9/Downloads/"/>
    </mc:Choice>
  </mc:AlternateContent>
  <xr:revisionPtr revIDLastSave="0" documentId="13_ncr:1_{FDF492BC-FCE5-BA48-B8E9-39905BAE6A9C}" xr6:coauthVersionLast="47" xr6:coauthVersionMax="47" xr10:uidLastSave="{00000000-0000-0000-0000-000000000000}"/>
  <bookViews>
    <workbookView xWindow="0" yWindow="0" windowWidth="35840" windowHeight="22400" xr2:uid="{FA4622C5-D4A2-4075-A948-20BA9B82C93D}"/>
  </bookViews>
  <sheets>
    <sheet name="2025 Goals Completion" sheetId="1" r:id="rId1"/>
  </sheets>
  <definedNames>
    <definedName name="_xlnm._FilterDatabase" localSheetId="0" hidden="1">'2025 Goals Completion'!$A$1:$E$70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3" i="1" l="1"/>
  <c r="R72" i="1"/>
  <c r="R71" i="1"/>
  <c r="R14" i="1"/>
  <c r="R80" i="1"/>
  <c r="R79" i="1"/>
  <c r="R78" i="1"/>
  <c r="R77" i="1"/>
  <c r="R76" i="1"/>
  <c r="I57" i="1" l="1"/>
  <c r="I68" i="1"/>
  <c r="I55" i="1"/>
  <c r="I62" i="1"/>
  <c r="I80" i="1"/>
  <c r="I78" i="1"/>
  <c r="I79" i="1"/>
  <c r="I77" i="1"/>
  <c r="I76" i="1"/>
  <c r="I50" i="1"/>
  <c r="K75" i="1"/>
  <c r="L75" i="1" s="1"/>
  <c r="M74" i="1"/>
  <c r="N74" i="1" s="1"/>
  <c r="K73" i="1"/>
  <c r="L73" i="1" s="1"/>
  <c r="N75" i="1"/>
  <c r="N73" i="1"/>
  <c r="N72" i="1"/>
  <c r="K72" i="1"/>
  <c r="L72" i="1" s="1"/>
  <c r="N71" i="1"/>
  <c r="K71" i="1"/>
  <c r="L71" i="1" s="1"/>
  <c r="L74" i="1"/>
  <c r="I26" i="1"/>
  <c r="I25" i="1"/>
  <c r="I24" i="1"/>
  <c r="I23" i="1"/>
  <c r="I41" i="1"/>
  <c r="I40" i="1"/>
  <c r="I31" i="1"/>
  <c r="I30" i="1"/>
  <c r="J2" i="1"/>
  <c r="I17" i="1"/>
  <c r="J17" i="1" s="1"/>
  <c r="I9" i="1"/>
  <c r="I8" i="1"/>
  <c r="I7" i="1"/>
  <c r="C76" i="1"/>
  <c r="F71" i="1"/>
  <c r="C71" i="1"/>
  <c r="C68" i="1"/>
  <c r="C67" i="1"/>
  <c r="C64" i="1"/>
  <c r="C63" i="1"/>
  <c r="C62" i="1"/>
  <c r="C59" i="1"/>
  <c r="C58" i="1"/>
  <c r="C57" i="1"/>
  <c r="C56" i="1"/>
  <c r="C55" i="1"/>
  <c r="C50" i="1"/>
  <c r="C45" i="1"/>
  <c r="C40" i="1"/>
  <c r="C23" i="1"/>
  <c r="I71" i="1" l="1"/>
  <c r="J68" i="1"/>
  <c r="J57" i="1"/>
  <c r="J62" i="1"/>
  <c r="J55" i="1"/>
  <c r="J76" i="1"/>
  <c r="I74" i="1"/>
  <c r="J50" i="1"/>
  <c r="I72" i="1"/>
  <c r="J30" i="1"/>
  <c r="J40" i="1"/>
  <c r="J7" i="1"/>
  <c r="I75" i="1"/>
  <c r="I73" i="1"/>
  <c r="J23" i="1"/>
  <c r="J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Ozer, Ilhan</author>
  </authors>
  <commentList>
    <comment ref="D2" authorId="0" shapeId="0" xr:uid="{6F08F05B-08A9-4E75-9915-8E48C0F537A9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Get the average number of release deployments 
per month from RM</t>
        </r>
      </text>
    </comment>
    <comment ref="C7" authorId="0" shapeId="0" xr:uid="{0869A7D6-2C40-448B-BFC8-507B0D6C5448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 FTE =  2months</t>
        </r>
      </text>
    </comment>
    <comment ref="C17" authorId="0" shapeId="0" xr:uid="{2BC06701-AFFE-400C-BCDB-2D4497C963E1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 FTE =  2months</t>
        </r>
      </text>
    </comment>
    <comment ref="D17" authorId="0" shapeId="0" xr:uid="{1AFC4FF9-ACC8-4687-9D0E-F92E8F1200E8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Get the average number of release deployments in OFE 
per month from RM</t>
        </r>
      </text>
    </comment>
    <comment ref="C23" authorId="0" shapeId="0" xr:uid="{1530EA9C-F432-4180-8E4A-2FB344088AC6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 FTE = 1. 5 month</t>
        </r>
      </text>
    </comment>
    <comment ref="C30" authorId="0" shapeId="0" xr:uid="{01B17840-9696-48C0-A8D3-22C8124A5921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1 FTE 4 weeks</t>
        </r>
      </text>
    </comment>
    <comment ref="C40" authorId="0" shapeId="0" xr:uid="{CBA567BB-47A7-44E2-B757-61E26FE95D64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2FTE 4 weeks research</t>
        </r>
      </text>
    </comment>
    <comment ref="C45" authorId="0" shapeId="0" xr:uid="{CC108D0F-21EC-4608-8674-4BADEC6A685C}">
      <text>
        <r>
          <rPr>
            <b/>
            <sz val="9"/>
            <color rgb="FF000000"/>
            <rFont val="Tahoma"/>
            <family val="2"/>
          </rPr>
          <t>Ozer, Ilhan: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2FTE 4 weeks research</t>
        </r>
      </text>
    </comment>
    <comment ref="C71" authorId="0" shapeId="0" xr:uid="{02DD0F7F-A59E-4313-AF41-C1E6A9F6979B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2x2x50x12</t>
        </r>
      </text>
    </comment>
    <comment ref="F71" authorId="0" shapeId="0" xr:uid="{BEED2F5D-B9D9-47D2-B03F-59F8169ECA85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47 deployments / month = Avg of 50</t>
        </r>
      </text>
    </comment>
    <comment ref="C76" authorId="0" shapeId="0" xr:uid="{E0F8A90F-05B9-47EA-8D6E-1EDB3FC3F06D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 4 x 1080
</t>
        </r>
      </text>
    </comment>
  </commentList>
</comments>
</file>

<file path=xl/sharedStrings.xml><?xml version="1.0" encoding="utf-8"?>
<sst xmlns="http://schemas.openxmlformats.org/spreadsheetml/2006/main" count="271" uniqueCount="127">
  <si>
    <t>Tasks</t>
  </si>
  <si>
    <t>Category</t>
  </si>
  <si>
    <t>Activity</t>
  </si>
  <si>
    <t>DevOps Yearly Estimated Hours</t>
  </si>
  <si>
    <t>$Benefits
Infra/licenses/labor</t>
  </si>
  <si>
    <t>Description</t>
  </si>
  <si>
    <t>Notes</t>
  </si>
  <si>
    <t>Owners</t>
  </si>
  <si>
    <t>Hours Spent</t>
  </si>
  <si>
    <t>% completion</t>
  </si>
  <si>
    <t>Jan 22-Feb 4</t>
  </si>
  <si>
    <t>Feb 5-Feb 18</t>
  </si>
  <si>
    <t>Feb 19 - Mar 4</t>
  </si>
  <si>
    <t>Mar 5-Mar  18</t>
  </si>
  <si>
    <t>Mar 19-Apr 1</t>
  </si>
  <si>
    <t>Apr 16-Apr 29</t>
  </si>
  <si>
    <t>DevOps C&amp;P</t>
  </si>
  <si>
    <t>CICD Maturity</t>
  </si>
  <si>
    <t>1 hour labor savings per release/defect deployment</t>
  </si>
  <si>
    <t>30 mins per day average labor savings</t>
  </si>
  <si>
    <t>Config utility setup in OFE</t>
  </si>
  <si>
    <t>Megnath</t>
  </si>
  <si>
    <t>TASK-620</t>
  </si>
  <si>
    <t>TASK-594</t>
  </si>
  <si>
    <t>Gen AI Ollama model</t>
  </si>
  <si>
    <t>Abhishek</t>
  </si>
  <si>
    <t>TASK-625</t>
  </si>
  <si>
    <t>RPA to generate Sonar reports</t>
  </si>
  <si>
    <t>Juhi</t>
  </si>
  <si>
    <t>TASK-629</t>
  </si>
  <si>
    <t>CoE/CICD</t>
  </si>
  <si>
    <t xml:space="preserve">2 hours labor savings per release/defect OFE deployment </t>
  </si>
  <si>
    <t>OFE Watchdog Service</t>
  </si>
  <si>
    <t>TASK-566</t>
  </si>
  <si>
    <t>Automating OFE Services - Mongo and Mule</t>
  </si>
  <si>
    <t>TASK-624</t>
  </si>
  <si>
    <t xml:space="preserve">Infra = 192$/per month
</t>
  </si>
  <si>
    <t>Maven CI/CD flows</t>
  </si>
  <si>
    <t>TASK-607</t>
  </si>
  <si>
    <t>TASK-626</t>
  </si>
  <si>
    <t>Parametrization</t>
  </si>
  <si>
    <t>TASK-618</t>
  </si>
  <si>
    <t>Add Snapshot Logic and Prisma</t>
  </si>
  <si>
    <t>TASK-623</t>
  </si>
  <si>
    <t>DB CICD Enablement</t>
  </si>
  <si>
    <t>Naren</t>
  </si>
  <si>
    <t>TASK-615</t>
  </si>
  <si>
    <t>CoE/Vulnerabilities</t>
  </si>
  <si>
    <t>Compliance</t>
  </si>
  <si>
    <t>Automated Docker Patching Non OFE</t>
  </si>
  <si>
    <t>TASK-590</t>
  </si>
  <si>
    <t>Automated Docker Patching Azure</t>
  </si>
  <si>
    <t>TASK-621</t>
  </si>
  <si>
    <t>Automated Docker Patching OFE</t>
  </si>
  <si>
    <t xml:space="preserve">CoE </t>
  </si>
  <si>
    <t xml:space="preserve">OTVM and CINCOM are the main COTS applications which need validation for Cloud readiness by Vendor. </t>
  </si>
  <si>
    <t>Documentations</t>
  </si>
  <si>
    <t>Determine once implemented.</t>
  </si>
  <si>
    <t>Security/Access Management</t>
  </si>
  <si>
    <t>DevOps Vulnerability Management</t>
  </si>
  <si>
    <t>Security Vulnerability Remediation and Regulatory Compliance</t>
  </si>
  <si>
    <r>
      <rPr>
        <strike/>
        <sz val="12"/>
        <color theme="1"/>
        <rFont val="Aptos Narrow"/>
        <family val="2"/>
        <scheme val="minor"/>
      </rPr>
      <t>1-What else can be done similar to build breakers (XRAY scanning) we implemented</t>
    </r>
    <r>
      <rPr>
        <sz val="12"/>
        <color theme="1"/>
        <rFont val="Aptos Narrow"/>
        <family val="2"/>
        <scheme val="minor"/>
      </rPr>
      <t xml:space="preserve">
2-BOT creation for what Juhi does manually daily for Prisma reports (120-160hrs)
3-Regularly analyze ServiceNow/GOV Tenable reports (reoccuring) 30 /mth x 12 = 360
4-Build breaker implementation for Prisma scanning (80hrs)</t>
    </r>
  </si>
  <si>
    <t>DevOps PLM</t>
  </si>
  <si>
    <t>PLM</t>
  </si>
  <si>
    <t>8 hrs / env (15 total envs=10 MT + 5 OM Azure)</t>
  </si>
  <si>
    <t>Built POC server</t>
  </si>
  <si>
    <t>8 hrs / env</t>
  </si>
  <si>
    <t xml:space="preserve"> </t>
  </si>
  <si>
    <t>2 hrs / env</t>
  </si>
  <si>
    <t>Setup MTDEV</t>
  </si>
  <si>
    <t>160 hrs / env (nonprod/prod-dr)</t>
  </si>
  <si>
    <t>Naman</t>
  </si>
  <si>
    <t>??</t>
  </si>
  <si>
    <t>160 hrs / env ( (nonprod/prod-dr)</t>
  </si>
  <si>
    <t>8 hrs/mth AZURE</t>
  </si>
  <si>
    <t>80 hrs / env (nonprod/prod-dr)</t>
  </si>
  <si>
    <t>10 hrs / env</t>
  </si>
  <si>
    <t>infra validation</t>
  </si>
  <si>
    <t>infra validation/ support DBA team during data migration</t>
  </si>
  <si>
    <t>4 hrs / env</t>
  </si>
  <si>
    <t>4 hrs / 5 AZ envs / mth</t>
  </si>
  <si>
    <t>Cost Optimization</t>
  </si>
  <si>
    <t xml:space="preserve">Cost Savings </t>
  </si>
  <si>
    <t>Infra=$? Per month</t>
  </si>
  <si>
    <t>DevOps Release Deployments</t>
  </si>
  <si>
    <t>Release/Defect Fix Deployments</t>
  </si>
  <si>
    <t>DevOps Support</t>
  </si>
  <si>
    <t>OMMS Support</t>
  </si>
  <si>
    <t>4 resources</t>
  </si>
  <si>
    <t>DevOps Maintenance</t>
  </si>
  <si>
    <t>Azure Env Enhancements</t>
  </si>
  <si>
    <t>HCEP/AEP Support</t>
  </si>
  <si>
    <t>TASK-639</t>
  </si>
  <si>
    <t>Config Automation for OFE - part2</t>
  </si>
  <si>
    <t>TASK-633</t>
  </si>
  <si>
    <t>TASK-613</t>
  </si>
  <si>
    <t>Mule (onboard using Vars + Secrets)</t>
  </si>
  <si>
    <t>Splunk sending alerts</t>
  </si>
  <si>
    <t>TASK-645</t>
  </si>
  <si>
    <t>Mongo Start Automation</t>
  </si>
  <si>
    <t>TASK-644</t>
  </si>
  <si>
    <r>
      <t>Automations</t>
    </r>
    <r>
      <rPr>
        <b/>
        <sz val="12"/>
        <color theme="1"/>
        <rFont val="Aptos Narrow"/>
        <family val="2"/>
        <scheme val="minor"/>
      </rPr>
      <t>/Optimization</t>
    </r>
  </si>
  <si>
    <t>Splunk Dashboard for different error codes</t>
  </si>
  <si>
    <t>TASK-642</t>
  </si>
  <si>
    <t>Zabbix Alerts in OneView for APM OFE</t>
  </si>
  <si>
    <t>Cincom Installation | OFE (NonProd + Prod)</t>
  </si>
  <si>
    <t>TASK-611</t>
  </si>
  <si>
    <t>TASK-601</t>
  </si>
  <si>
    <t>MongoDB + OpsManager PLM in OFE</t>
  </si>
  <si>
    <t>Modify MPL to deploy for DMZ Layer</t>
  </si>
  <si>
    <t>TASK-650</t>
  </si>
  <si>
    <t>TASK-635</t>
  </si>
  <si>
    <t>HCEP - GH Actions | DB Liquibase</t>
  </si>
  <si>
    <t>TASK-627</t>
  </si>
  <si>
    <t>Unkown</t>
  </si>
  <si>
    <t>TASK-641, 634</t>
  </si>
  <si>
    <t>Health Status Monitoring Service - Part 1</t>
  </si>
  <si>
    <t>TASK-638</t>
  </si>
  <si>
    <t>BAM - Update for HCEP</t>
  </si>
  <si>
    <t>TASK-636</t>
  </si>
  <si>
    <t>Base image rebuilds</t>
  </si>
  <si>
    <t>Java code coverage (security related)</t>
  </si>
  <si>
    <t>Mule</t>
  </si>
  <si>
    <t>Jenkins</t>
  </si>
  <si>
    <t>Cincom</t>
  </si>
  <si>
    <t xml:space="preserve">	Apr 2-Apr 15</t>
  </si>
  <si>
    <t>some random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</si>
</sst>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4B4D4F"/>
      <name val="Arial"/>
      <family val="2"/>
    </font>
    <font>
      <strike/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63666A"/>
      <name val="Calibri"/>
      <family val="2"/>
    </font>
    <font>
      <sz val="12"/>
      <color rgb="FFFF0000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" fillId="3" borderId="1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 wrapText="1"/>
    </xf>
    <xf numFmtId="9" fontId="0" fillId="0" borderId="13" xfId="0" applyNumberForma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top" wrapText="1"/>
    </xf>
    <xf numFmtId="0" fontId="0" fillId="0" borderId="10" xfId="0" applyBorder="1"/>
    <xf numFmtId="0" fontId="0" fillId="0" borderId="2" xfId="0" applyBorder="1" applyAlignment="1">
      <alignment vertical="center" wrapText="1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wrapText="1"/>
    </xf>
    <xf numFmtId="0" fontId="0" fillId="0" borderId="12" xfId="0" applyBorder="1"/>
    <xf numFmtId="0" fontId="0" fillId="0" borderId="12" xfId="0" applyBorder="1" applyAlignment="1">
      <alignment vertical="top" wrapText="1"/>
    </xf>
    <xf numFmtId="0" fontId="0" fillId="0" borderId="18" xfId="0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0" xfId="0" applyBorder="1"/>
    <xf numFmtId="0" fontId="0" fillId="0" borderId="32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38" xfId="0" applyBorder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10" fontId="0" fillId="0" borderId="21" xfId="0" applyNumberForma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1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75BD-83F9-4B21-8C58-75B39EF029FC}">
  <sheetPr>
    <tabColor theme="8" tint="0.59999389629810485"/>
  </sheetPr>
  <dimension ref="A1:V103"/>
  <sheetViews>
    <sheetView tabSelected="1" zoomScale="70" zoomScaleNormal="70" workbookViewId="0">
      <pane ySplit="1" topLeftCell="A2" activePane="bottomLeft" state="frozen"/>
      <selection pane="bottomLeft" activeCell="E102" sqref="E102"/>
    </sheetView>
  </sheetViews>
  <sheetFormatPr baseColWidth="10" defaultColWidth="11.1640625" defaultRowHeight="16" x14ac:dyDescent="0.2"/>
  <cols>
    <col min="1" max="1" width="29.6640625" style="1" bestFit="1" customWidth="1"/>
    <col min="2" max="2" width="26.83203125" style="1" customWidth="1"/>
    <col min="3" max="3" width="19.1640625" style="1" customWidth="1"/>
    <col min="4" max="4" width="58.1640625" style="2" hidden="1" customWidth="1"/>
    <col min="5" max="5" width="76.1640625" style="3" customWidth="1"/>
    <col min="6" max="6" width="69.83203125" hidden="1" customWidth="1"/>
    <col min="7" max="7" width="36" bestFit="1" customWidth="1"/>
    <col min="8" max="8" width="8.5" style="7" customWidth="1"/>
    <col min="9" max="9" width="8.1640625" hidden="1" customWidth="1"/>
    <col min="10" max="10" width="10.6640625" hidden="1" customWidth="1"/>
    <col min="11" max="11" width="8.5" hidden="1" customWidth="1"/>
    <col min="12" max="12" width="6" hidden="1" customWidth="1"/>
    <col min="13" max="13" width="9" hidden="1" customWidth="1"/>
    <col min="14" max="14" width="6" hidden="1" customWidth="1"/>
    <col min="15" max="15" width="9" hidden="1" customWidth="1"/>
    <col min="16" max="16" width="6" hidden="1" customWidth="1"/>
    <col min="17" max="17" width="13.33203125" hidden="1" customWidth="1"/>
    <col min="18" max="18" width="7.33203125" hidden="1" customWidth="1"/>
    <col min="19" max="19" width="5.6640625" hidden="1" customWidth="1"/>
    <col min="20" max="20" width="7.33203125" hidden="1" customWidth="1"/>
    <col min="21" max="21" width="21.6640625" style="7" customWidth="1"/>
    <col min="22" max="22" width="27" style="7" customWidth="1"/>
    <col min="23" max="23" width="6.5" customWidth="1"/>
    <col min="24" max="24" width="5.6640625" bestFit="1" customWidth="1"/>
    <col min="25" max="25" width="5.6640625" customWidth="1"/>
    <col min="26" max="26" width="7.33203125" customWidth="1"/>
  </cols>
  <sheetData>
    <row r="1" spans="1:22" ht="35" thickBot="1" x14ac:dyDescent="0.25">
      <c r="A1" s="96" t="s">
        <v>1</v>
      </c>
      <c r="B1" s="96" t="s">
        <v>2</v>
      </c>
      <c r="C1" s="97" t="s">
        <v>3</v>
      </c>
      <c r="D1" s="97" t="s">
        <v>4</v>
      </c>
      <c r="E1" s="97" t="s">
        <v>5</v>
      </c>
      <c r="F1" s="34" t="s">
        <v>6</v>
      </c>
      <c r="G1" s="98" t="s">
        <v>0</v>
      </c>
      <c r="H1" s="99" t="s">
        <v>7</v>
      </c>
      <c r="I1" s="100" t="s">
        <v>8</v>
      </c>
      <c r="J1" s="101" t="s">
        <v>9</v>
      </c>
      <c r="K1" s="146" t="s">
        <v>10</v>
      </c>
      <c r="L1" s="140"/>
      <c r="M1" s="146" t="s">
        <v>11</v>
      </c>
      <c r="N1" s="146"/>
      <c r="O1" s="139" t="s">
        <v>12</v>
      </c>
      <c r="P1" s="140"/>
      <c r="Q1" s="137" t="s">
        <v>13</v>
      </c>
      <c r="R1" s="138"/>
      <c r="S1" s="136" t="s">
        <v>14</v>
      </c>
      <c r="T1" s="136"/>
      <c r="U1" s="99" t="s">
        <v>125</v>
      </c>
      <c r="V1" s="99" t="s">
        <v>15</v>
      </c>
    </row>
    <row r="2" spans="1:22" ht="17" x14ac:dyDescent="0.2">
      <c r="A2" s="141" t="s">
        <v>16</v>
      </c>
      <c r="B2" s="144" t="s">
        <v>17</v>
      </c>
      <c r="C2" s="143">
        <v>200</v>
      </c>
      <c r="D2" s="78" t="s">
        <v>18</v>
      </c>
      <c r="E2" s="142" t="s">
        <v>126</v>
      </c>
      <c r="F2" s="102"/>
      <c r="G2" s="103" t="s">
        <v>120</v>
      </c>
      <c r="H2" s="55" t="s">
        <v>25</v>
      </c>
      <c r="I2" s="94"/>
      <c r="J2" s="114">
        <f>SUM(I2:I6)/C2</f>
        <v>0</v>
      </c>
      <c r="K2" s="7"/>
      <c r="L2" s="12"/>
      <c r="M2" s="11"/>
      <c r="N2" s="12"/>
      <c r="O2" s="11"/>
      <c r="P2" s="12"/>
      <c r="Q2" s="11"/>
      <c r="R2" s="12"/>
      <c r="S2" s="7"/>
      <c r="T2" s="7"/>
      <c r="U2" s="55">
        <v>5</v>
      </c>
      <c r="V2" s="55">
        <v>8</v>
      </c>
    </row>
    <row r="3" spans="1:22" x14ac:dyDescent="0.2">
      <c r="A3" s="134"/>
      <c r="B3" s="124"/>
      <c r="C3" s="117"/>
      <c r="D3" s="6"/>
      <c r="E3" s="115"/>
      <c r="F3" s="25"/>
      <c r="G3" s="48" t="s">
        <v>121</v>
      </c>
      <c r="H3" s="55" t="s">
        <v>45</v>
      </c>
      <c r="I3" s="9"/>
      <c r="J3" s="112"/>
      <c r="K3" s="7"/>
      <c r="L3" s="12"/>
      <c r="M3" s="11"/>
      <c r="N3" s="12"/>
      <c r="O3" s="15"/>
      <c r="P3" s="16"/>
      <c r="Q3" s="11"/>
      <c r="R3" s="12"/>
      <c r="S3" s="7"/>
      <c r="T3" s="7"/>
      <c r="U3" s="55">
        <v>5</v>
      </c>
      <c r="V3" s="55">
        <v>8</v>
      </c>
    </row>
    <row r="4" spans="1:22" x14ac:dyDescent="0.2">
      <c r="A4" s="134"/>
      <c r="B4" s="124"/>
      <c r="C4" s="117"/>
      <c r="D4" s="6"/>
      <c r="E4" s="115"/>
      <c r="F4" s="25"/>
      <c r="G4" s="48"/>
      <c r="H4" s="55"/>
      <c r="I4" s="9"/>
      <c r="J4" s="112"/>
      <c r="K4" s="7"/>
      <c r="L4" s="12"/>
      <c r="M4" s="11"/>
      <c r="N4" s="12"/>
      <c r="O4" s="15"/>
      <c r="P4" s="16"/>
      <c r="Q4" s="11"/>
      <c r="R4" s="12"/>
      <c r="S4" s="7"/>
      <c r="T4" s="7"/>
      <c r="U4" s="55"/>
      <c r="V4" s="55"/>
    </row>
    <row r="5" spans="1:22" x14ac:dyDescent="0.2">
      <c r="A5" s="134"/>
      <c r="B5" s="124"/>
      <c r="C5" s="117"/>
      <c r="D5" s="6"/>
      <c r="E5" s="115"/>
      <c r="F5" s="25"/>
      <c r="G5" s="48"/>
      <c r="H5" s="55"/>
      <c r="I5" s="9"/>
      <c r="J5" s="112"/>
      <c r="K5" s="7"/>
      <c r="L5" s="12"/>
      <c r="M5" s="11"/>
      <c r="N5" s="12"/>
      <c r="O5" s="15"/>
      <c r="P5" s="16"/>
      <c r="Q5" s="11"/>
      <c r="R5" s="12"/>
      <c r="S5" s="7"/>
      <c r="T5" s="7"/>
      <c r="U5" s="55"/>
      <c r="V5" s="55"/>
    </row>
    <row r="6" spans="1:22" x14ac:dyDescent="0.2">
      <c r="A6" s="135"/>
      <c r="B6" s="131"/>
      <c r="C6" s="118"/>
      <c r="D6" s="6"/>
      <c r="E6" s="116"/>
      <c r="F6" s="25"/>
      <c r="G6" s="48"/>
      <c r="H6" s="55"/>
      <c r="I6" s="9"/>
      <c r="J6" s="132"/>
      <c r="K6" s="7"/>
      <c r="L6" s="12"/>
      <c r="M6" s="11"/>
      <c r="N6" s="12"/>
      <c r="O6" s="15"/>
      <c r="P6" s="16"/>
      <c r="Q6" s="11"/>
      <c r="R6" s="12"/>
      <c r="S6" s="7"/>
      <c r="T6" s="7"/>
      <c r="U6" s="55"/>
      <c r="V6" s="55"/>
    </row>
    <row r="7" spans="1:22" ht="17" x14ac:dyDescent="0.2">
      <c r="A7" s="133" t="s">
        <v>16</v>
      </c>
      <c r="B7" s="123" t="s">
        <v>101</v>
      </c>
      <c r="C7" s="121">
        <v>640</v>
      </c>
      <c r="D7" s="6" t="s">
        <v>19</v>
      </c>
      <c r="E7" s="119" t="s">
        <v>126</v>
      </c>
      <c r="F7" s="21">
        <v>3</v>
      </c>
      <c r="G7" s="50" t="s">
        <v>20</v>
      </c>
      <c r="H7" s="58" t="s">
        <v>21</v>
      </c>
      <c r="I7" s="24" t="e">
        <f>SUM(L7,N7,P7,R7,T7,#REF!,#REF!,#REF!,#REF!,#REF!,#REF!,#REF!,#REF!,#REF!,#REF!,#REF!,#REF!,#REF!,#REF!,#REF!,#REF!,#REF!,#REF!,#REF!)</f>
        <v>#REF!</v>
      </c>
      <c r="J7" s="111" t="e">
        <f>SUM(I7:I16)/C7</f>
        <v>#REF!</v>
      </c>
      <c r="K7" s="24"/>
      <c r="L7" s="18"/>
      <c r="M7" s="17" t="s">
        <v>22</v>
      </c>
      <c r="N7" s="18">
        <v>25</v>
      </c>
      <c r="O7" s="22" t="s">
        <v>23</v>
      </c>
      <c r="P7" s="23">
        <v>5</v>
      </c>
      <c r="Q7" s="17"/>
      <c r="R7" s="18"/>
      <c r="S7" s="24"/>
      <c r="T7" s="24"/>
      <c r="U7" s="58">
        <v>5</v>
      </c>
      <c r="V7" s="55">
        <v>8</v>
      </c>
    </row>
    <row r="8" spans="1:22" ht="17" x14ac:dyDescent="0.2">
      <c r="A8" s="134"/>
      <c r="B8" s="124"/>
      <c r="C8" s="117"/>
      <c r="D8" s="6"/>
      <c r="E8" s="115"/>
      <c r="F8" s="25"/>
      <c r="G8" s="48" t="s">
        <v>24</v>
      </c>
      <c r="H8" s="59" t="s">
        <v>25</v>
      </c>
      <c r="I8" s="9" t="e">
        <f>SUM(L8,N8,P8,R8,T8,#REF!,#REF!,#REF!,#REF!,#REF!,#REF!,#REF!,#REF!,#REF!,#REF!,#REF!,#REF!,#REF!,#REF!,#REF!,#REF!,#REF!,#REF!,#REF!)</f>
        <v>#REF!</v>
      </c>
      <c r="J8" s="112"/>
      <c r="K8" s="7"/>
      <c r="L8" s="12"/>
      <c r="M8" s="11"/>
      <c r="N8" s="12"/>
      <c r="O8" s="15" t="s">
        <v>26</v>
      </c>
      <c r="P8" s="16">
        <v>10</v>
      </c>
      <c r="Q8" s="11"/>
      <c r="R8" s="12"/>
      <c r="S8" s="7"/>
      <c r="T8" s="7"/>
      <c r="U8" s="59">
        <v>5</v>
      </c>
      <c r="V8" s="55">
        <v>8</v>
      </c>
    </row>
    <row r="9" spans="1:22" ht="19.25" customHeight="1" x14ac:dyDescent="0.2">
      <c r="A9" s="134"/>
      <c r="B9" s="124"/>
      <c r="C9" s="117"/>
      <c r="D9" s="6"/>
      <c r="E9" s="115"/>
      <c r="F9" s="25"/>
      <c r="G9" s="48" t="s">
        <v>27</v>
      </c>
      <c r="H9" s="55" t="s">
        <v>28</v>
      </c>
      <c r="I9" s="9" t="e">
        <f>SUM(L9,N9,P9,R9,T9,#REF!,#REF!,#REF!,#REF!,#REF!,#REF!,#REF!,#REF!,#REF!,#REF!,#REF!,#REF!,#REF!,#REF!,#REF!,#REF!,#REF!,#REF!,#REF!)</f>
        <v>#REF!</v>
      </c>
      <c r="J9" s="112"/>
      <c r="K9" s="7"/>
      <c r="L9" s="12"/>
      <c r="M9" s="11"/>
      <c r="N9" s="12"/>
      <c r="O9" t="s">
        <v>29</v>
      </c>
      <c r="P9" s="16">
        <v>10</v>
      </c>
      <c r="Q9" s="11"/>
      <c r="R9" s="12"/>
      <c r="S9" s="7"/>
      <c r="T9" s="7"/>
      <c r="U9" s="59">
        <v>5</v>
      </c>
      <c r="V9" s="55">
        <v>8</v>
      </c>
    </row>
    <row r="10" spans="1:22" ht="16.25" customHeight="1" x14ac:dyDescent="0.2">
      <c r="A10" s="134"/>
      <c r="B10" s="124"/>
      <c r="C10" s="117"/>
      <c r="D10" s="6"/>
      <c r="E10" s="115"/>
      <c r="F10" s="25"/>
      <c r="G10" s="48" t="s">
        <v>93</v>
      </c>
      <c r="H10" s="55" t="s">
        <v>25</v>
      </c>
      <c r="I10" s="9"/>
      <c r="J10" s="112"/>
      <c r="K10" s="7"/>
      <c r="L10" s="12"/>
      <c r="M10" s="11"/>
      <c r="N10" s="12"/>
      <c r="O10" s="15"/>
      <c r="P10" s="16"/>
      <c r="Q10" s="106" t="s">
        <v>94</v>
      </c>
      <c r="R10" s="12"/>
      <c r="S10" s="7"/>
      <c r="T10" s="7"/>
      <c r="U10" s="59">
        <v>5</v>
      </c>
      <c r="V10" s="55">
        <v>8</v>
      </c>
    </row>
    <row r="11" spans="1:22" ht="16.25" customHeight="1" x14ac:dyDescent="0.2">
      <c r="A11" s="134"/>
      <c r="B11" s="124"/>
      <c r="C11" s="117"/>
      <c r="D11" s="6"/>
      <c r="E11" s="115"/>
      <c r="F11" s="25"/>
      <c r="G11" s="48" t="s">
        <v>97</v>
      </c>
      <c r="H11" s="55" t="s">
        <v>21</v>
      </c>
      <c r="I11" s="9"/>
      <c r="J11" s="112"/>
      <c r="K11" s="7"/>
      <c r="L11" s="12"/>
      <c r="M11" s="11"/>
      <c r="N11" s="12"/>
      <c r="O11" s="15"/>
      <c r="P11" s="16"/>
      <c r="Q11" s="106" t="s">
        <v>98</v>
      </c>
      <c r="R11" s="12">
        <v>4</v>
      </c>
      <c r="S11" s="7"/>
      <c r="T11" s="7"/>
      <c r="U11" s="59">
        <v>5</v>
      </c>
      <c r="V11" s="55">
        <v>8</v>
      </c>
    </row>
    <row r="12" spans="1:22" ht="16.25" customHeight="1" x14ac:dyDescent="0.2">
      <c r="A12" s="134"/>
      <c r="B12" s="124"/>
      <c r="C12" s="117"/>
      <c r="D12" s="6"/>
      <c r="E12" s="115"/>
      <c r="F12" s="25"/>
      <c r="G12" s="48" t="s">
        <v>99</v>
      </c>
      <c r="H12" s="55" t="s">
        <v>21</v>
      </c>
      <c r="I12" s="9"/>
      <c r="J12" s="112"/>
      <c r="K12" s="7"/>
      <c r="L12" s="12"/>
      <c r="M12" s="11"/>
      <c r="N12" s="12"/>
      <c r="O12" s="15"/>
      <c r="P12" s="16"/>
      <c r="Q12" s="106" t="s">
        <v>100</v>
      </c>
      <c r="R12" s="12">
        <v>4</v>
      </c>
      <c r="S12" s="7"/>
      <c r="T12" s="7"/>
      <c r="U12" s="59">
        <v>5</v>
      </c>
      <c r="V12" s="55">
        <v>8</v>
      </c>
    </row>
    <row r="13" spans="1:22" ht="16.25" customHeight="1" x14ac:dyDescent="0.2">
      <c r="A13" s="134"/>
      <c r="B13" s="124"/>
      <c r="C13" s="117"/>
      <c r="D13" s="6"/>
      <c r="E13" s="115"/>
      <c r="F13" s="25"/>
      <c r="G13" s="48" t="s">
        <v>102</v>
      </c>
      <c r="H13" s="55" t="s">
        <v>21</v>
      </c>
      <c r="I13" s="9"/>
      <c r="J13" s="112"/>
      <c r="K13" s="7"/>
      <c r="L13" s="12"/>
      <c r="M13" s="11"/>
      <c r="N13" s="12"/>
      <c r="O13" s="15"/>
      <c r="P13" s="16"/>
      <c r="Q13" s="106" t="s">
        <v>103</v>
      </c>
      <c r="R13" s="12">
        <v>6</v>
      </c>
      <c r="S13" s="7"/>
      <c r="T13" s="7"/>
      <c r="U13" s="59">
        <v>5</v>
      </c>
      <c r="V13" s="55">
        <v>8</v>
      </c>
    </row>
    <row r="14" spans="1:22" ht="16.25" customHeight="1" x14ac:dyDescent="0.2">
      <c r="A14" s="134"/>
      <c r="B14" s="124"/>
      <c r="C14" s="117"/>
      <c r="D14" s="6"/>
      <c r="E14" s="115"/>
      <c r="F14" s="25"/>
      <c r="G14" s="48" t="s">
        <v>104</v>
      </c>
      <c r="H14" s="55" t="s">
        <v>21</v>
      </c>
      <c r="I14" s="9"/>
      <c r="J14" s="112"/>
      <c r="K14" s="7"/>
      <c r="L14" s="12"/>
      <c r="M14" s="11"/>
      <c r="N14" s="12"/>
      <c r="O14" s="15"/>
      <c r="P14" s="16"/>
      <c r="Q14" s="106" t="s">
        <v>115</v>
      </c>
      <c r="R14" s="12">
        <f>10+4</f>
        <v>14</v>
      </c>
      <c r="S14" s="7"/>
      <c r="T14" s="7"/>
      <c r="U14" s="59">
        <v>5</v>
      </c>
      <c r="V14" s="55">
        <v>8</v>
      </c>
    </row>
    <row r="15" spans="1:22" ht="16.25" customHeight="1" x14ac:dyDescent="0.2">
      <c r="A15" s="134"/>
      <c r="B15" s="124"/>
      <c r="C15" s="117"/>
      <c r="D15" s="6"/>
      <c r="E15" s="115"/>
      <c r="F15" s="25"/>
      <c r="G15" s="48" t="s">
        <v>116</v>
      </c>
      <c r="H15" s="55" t="s">
        <v>25</v>
      </c>
      <c r="I15" s="9"/>
      <c r="J15" s="112"/>
      <c r="K15" s="7"/>
      <c r="L15" s="12"/>
      <c r="M15" s="11"/>
      <c r="N15" s="12"/>
      <c r="O15" s="15"/>
      <c r="P15" s="16"/>
      <c r="Q15" s="106" t="s">
        <v>117</v>
      </c>
      <c r="R15" s="12"/>
      <c r="S15" s="7"/>
      <c r="T15" s="7"/>
      <c r="U15" s="59">
        <v>5</v>
      </c>
      <c r="V15" s="55">
        <v>8</v>
      </c>
    </row>
    <row r="16" spans="1:22" ht="15.5" customHeight="1" thickBot="1" x14ac:dyDescent="0.25">
      <c r="A16" s="135"/>
      <c r="B16" s="131"/>
      <c r="C16" s="118"/>
      <c r="D16" s="6"/>
      <c r="E16" s="116"/>
      <c r="F16" s="26"/>
      <c r="G16" s="49"/>
      <c r="H16" s="60"/>
      <c r="I16" s="9"/>
      <c r="J16" s="132"/>
      <c r="K16" s="29"/>
      <c r="L16" s="14"/>
      <c r="M16" s="13"/>
      <c r="N16" s="14"/>
      <c r="O16" s="27"/>
      <c r="P16" s="28"/>
      <c r="Q16" s="13"/>
      <c r="R16" s="14"/>
      <c r="S16" s="29"/>
      <c r="T16" s="29"/>
      <c r="U16" s="59"/>
      <c r="V16" s="55"/>
    </row>
    <row r="17" spans="1:22" ht="17" x14ac:dyDescent="0.2">
      <c r="A17" s="133" t="s">
        <v>16</v>
      </c>
      <c r="B17" s="123" t="s">
        <v>30</v>
      </c>
      <c r="C17" s="121">
        <v>640</v>
      </c>
      <c r="D17" s="6" t="s">
        <v>31</v>
      </c>
      <c r="E17" s="142" t="s">
        <v>126</v>
      </c>
      <c r="F17" s="21">
        <v>5</v>
      </c>
      <c r="G17" s="50" t="s">
        <v>32</v>
      </c>
      <c r="H17" s="59" t="s">
        <v>25</v>
      </c>
      <c r="I17" s="8" t="e">
        <f>SUM(L17,N17,P17,R17,T17,#REF!,#REF!,#REF!,#REF!,#REF!,#REF!,#REF!,#REF!,#REF!,#REF!,#REF!,#REF!,#REF!,#REF!,#REF!,#REF!,#REF!,#REF!,#REF!)</f>
        <v>#REF!</v>
      </c>
      <c r="J17" s="111" t="e">
        <f>SUM(I17:I21)/C17</f>
        <v>#REF!</v>
      </c>
      <c r="K17" s="24"/>
      <c r="L17" s="18"/>
      <c r="M17" s="17"/>
      <c r="N17" s="18"/>
      <c r="O17" s="17" t="s">
        <v>33</v>
      </c>
      <c r="P17" s="18">
        <v>20</v>
      </c>
      <c r="Q17" s="106" t="s">
        <v>92</v>
      </c>
      <c r="R17" s="18"/>
      <c r="S17" s="24"/>
      <c r="T17" s="24"/>
      <c r="U17" s="59">
        <v>5</v>
      </c>
      <c r="V17" s="55">
        <v>8</v>
      </c>
    </row>
    <row r="18" spans="1:22" x14ac:dyDescent="0.2">
      <c r="A18" s="134"/>
      <c r="B18" s="124"/>
      <c r="C18" s="117"/>
      <c r="D18" s="20"/>
      <c r="E18" s="115"/>
      <c r="F18" s="25"/>
      <c r="G18" s="48" t="s">
        <v>34</v>
      </c>
      <c r="H18" s="55" t="s">
        <v>21</v>
      </c>
      <c r="I18" s="7"/>
      <c r="J18" s="112"/>
      <c r="K18" s="7"/>
      <c r="L18" s="12"/>
      <c r="M18" s="11"/>
      <c r="N18" s="12"/>
      <c r="O18" s="11" t="s">
        <v>35</v>
      </c>
      <c r="P18" s="12">
        <v>8</v>
      </c>
      <c r="Q18" s="11"/>
      <c r="R18" s="12"/>
      <c r="S18" s="7"/>
      <c r="T18" s="7"/>
      <c r="U18" s="59">
        <v>5</v>
      </c>
      <c r="V18" s="55">
        <v>8</v>
      </c>
    </row>
    <row r="19" spans="1:22" x14ac:dyDescent="0.2">
      <c r="A19" s="134"/>
      <c r="B19" s="124"/>
      <c r="C19" s="117"/>
      <c r="D19" s="20"/>
      <c r="E19" s="115"/>
      <c r="F19" s="25"/>
      <c r="G19" s="48" t="s">
        <v>109</v>
      </c>
      <c r="H19" s="55" t="s">
        <v>45</v>
      </c>
      <c r="I19" s="7"/>
      <c r="J19" s="112"/>
      <c r="K19" s="7"/>
      <c r="L19" s="12"/>
      <c r="M19" s="11"/>
      <c r="N19" s="12"/>
      <c r="O19" s="11"/>
      <c r="P19" s="12"/>
      <c r="Q19" s="106" t="s">
        <v>110</v>
      </c>
      <c r="R19" s="12">
        <v>1</v>
      </c>
      <c r="S19" s="7"/>
      <c r="T19" s="7"/>
      <c r="U19" s="59">
        <v>5</v>
      </c>
      <c r="V19" s="55">
        <v>8</v>
      </c>
    </row>
    <row r="20" spans="1:22" x14ac:dyDescent="0.2">
      <c r="A20" s="134"/>
      <c r="B20" s="124"/>
      <c r="C20" s="117"/>
      <c r="D20" s="20"/>
      <c r="E20" s="115"/>
      <c r="F20" s="25"/>
      <c r="G20" s="48"/>
      <c r="H20" s="55"/>
      <c r="I20" s="7"/>
      <c r="J20" s="112"/>
      <c r="K20" s="7"/>
      <c r="L20" s="12"/>
      <c r="M20" s="11"/>
      <c r="N20" s="12"/>
      <c r="O20" s="11"/>
      <c r="P20" s="12"/>
      <c r="Q20" s="11"/>
      <c r="R20" s="12"/>
      <c r="S20" s="7"/>
      <c r="T20" s="7"/>
      <c r="U20" s="59"/>
      <c r="V20" s="55"/>
    </row>
    <row r="21" spans="1:22" x14ac:dyDescent="0.2">
      <c r="A21" s="135"/>
      <c r="B21" s="131"/>
      <c r="C21" s="118"/>
      <c r="D21" s="6"/>
      <c r="E21" s="116"/>
      <c r="F21" s="26"/>
      <c r="G21" s="49"/>
      <c r="H21" s="60"/>
      <c r="I21" s="29"/>
      <c r="J21" s="132"/>
      <c r="K21" s="29"/>
      <c r="L21" s="14"/>
      <c r="M21" s="13"/>
      <c r="N21" s="14"/>
      <c r="O21" s="13"/>
      <c r="P21" s="14"/>
      <c r="Q21" s="13"/>
      <c r="R21" s="14"/>
      <c r="S21" s="29"/>
      <c r="T21" s="29"/>
      <c r="U21" s="59"/>
      <c r="V21" s="55"/>
    </row>
    <row r="22" spans="1:22" ht="17" x14ac:dyDescent="0.2">
      <c r="A22" s="104" t="s">
        <v>16</v>
      </c>
      <c r="B22" s="4" t="s">
        <v>30</v>
      </c>
      <c r="C22" s="5"/>
      <c r="D22" s="6"/>
      <c r="E22" s="6" t="s">
        <v>126</v>
      </c>
      <c r="F22" s="35"/>
      <c r="G22" s="51"/>
      <c r="H22" s="61"/>
      <c r="I22" s="36"/>
      <c r="J22" s="62"/>
      <c r="K22" s="36"/>
      <c r="L22" s="38"/>
      <c r="M22" s="37"/>
      <c r="N22" s="38"/>
      <c r="O22" s="37"/>
      <c r="P22" s="38"/>
      <c r="Q22" s="37"/>
      <c r="R22" s="38"/>
      <c r="S22" s="36"/>
      <c r="T22" s="36"/>
      <c r="U22" s="59">
        <v>5</v>
      </c>
      <c r="V22" s="55">
        <v>8</v>
      </c>
    </row>
    <row r="23" spans="1:22" ht="20" customHeight="1" x14ac:dyDescent="0.2">
      <c r="A23" s="133" t="s">
        <v>16</v>
      </c>
      <c r="B23" s="123" t="s">
        <v>30</v>
      </c>
      <c r="C23" s="121">
        <f>320*1.5</f>
        <v>480</v>
      </c>
      <c r="D23" s="20" t="s">
        <v>36</v>
      </c>
      <c r="E23" s="115" t="s">
        <v>126</v>
      </c>
      <c r="F23" s="25">
        <v>1</v>
      </c>
      <c r="G23" s="48" t="s">
        <v>37</v>
      </c>
      <c r="H23" s="55" t="s">
        <v>25</v>
      </c>
      <c r="I23" s="24" t="e">
        <f>SUM(L23,N23,P23,R23,T23,#REF!,#REF!,#REF!,#REF!,#REF!,#REF!,#REF!,#REF!,#REF!,#REF!,#REF!,#REF!,#REF!,#REF!,#REF!,#REF!,#REF!,#REF!,#REF!)</f>
        <v>#REF!</v>
      </c>
      <c r="J23" s="111" t="e">
        <f>SUM(I23:I27)/C23</f>
        <v>#REF!</v>
      </c>
      <c r="K23" s="7"/>
      <c r="L23" s="12"/>
      <c r="M23" s="15" t="s">
        <v>38</v>
      </c>
      <c r="N23" s="16">
        <v>20</v>
      </c>
      <c r="O23" s="15" t="s">
        <v>39</v>
      </c>
      <c r="P23" s="16">
        <v>10</v>
      </c>
      <c r="Q23" s="11"/>
      <c r="R23" s="12"/>
      <c r="S23" s="7"/>
      <c r="T23" s="7"/>
      <c r="U23" s="59">
        <v>5</v>
      </c>
      <c r="V23" s="55">
        <v>8</v>
      </c>
    </row>
    <row r="24" spans="1:22" x14ac:dyDescent="0.2">
      <c r="A24" s="134"/>
      <c r="B24" s="124"/>
      <c r="C24" s="117"/>
      <c r="D24" s="6"/>
      <c r="E24" s="115"/>
      <c r="F24" s="25"/>
      <c r="G24" s="48" t="s">
        <v>40</v>
      </c>
      <c r="H24" s="55" t="s">
        <v>21</v>
      </c>
      <c r="I24" s="9" t="e">
        <f>SUM(L24,N24,P24,R24,T24,#REF!,#REF!,#REF!,#REF!,#REF!,#REF!,#REF!,#REF!,#REF!,#REF!,#REF!,#REF!,#REF!,#REF!,#REF!,#REF!,#REF!,#REF!,#REF!)</f>
        <v>#REF!</v>
      </c>
      <c r="J24" s="112"/>
      <c r="K24" s="7"/>
      <c r="L24" s="12"/>
      <c r="M24" s="11" t="s">
        <v>41</v>
      </c>
      <c r="N24" s="12">
        <v>15</v>
      </c>
      <c r="Q24" s="11"/>
      <c r="R24" s="12"/>
      <c r="S24" s="7"/>
      <c r="T24" s="7"/>
      <c r="U24" s="59">
        <v>5</v>
      </c>
      <c r="V24" s="55">
        <v>8</v>
      </c>
    </row>
    <row r="25" spans="1:22" ht="17" x14ac:dyDescent="0.2">
      <c r="A25" s="134"/>
      <c r="B25" s="124"/>
      <c r="C25" s="117"/>
      <c r="D25" s="6"/>
      <c r="E25" s="115"/>
      <c r="F25" s="25"/>
      <c r="G25" s="48" t="s">
        <v>42</v>
      </c>
      <c r="H25" s="55" t="s">
        <v>28</v>
      </c>
      <c r="I25" s="9" t="e">
        <f>SUM(L25,N25,P25,R25,T25,#REF!,#REF!,#REF!,#REF!,#REF!,#REF!,#REF!,#REF!,#REF!,#REF!,#REF!,#REF!,#REF!,#REF!,#REF!,#REF!,#REF!,#REF!,#REF!)</f>
        <v>#REF!</v>
      </c>
      <c r="J25" s="112"/>
      <c r="K25" s="7"/>
      <c r="L25" s="12"/>
      <c r="M25" s="11"/>
      <c r="N25" s="12"/>
      <c r="O25" s="15" t="s">
        <v>43</v>
      </c>
      <c r="P25" s="16">
        <v>10</v>
      </c>
      <c r="Q25" s="11"/>
      <c r="R25" s="12"/>
      <c r="S25" s="7"/>
      <c r="T25" s="7"/>
      <c r="U25" s="59">
        <v>5</v>
      </c>
      <c r="V25" s="55">
        <v>8</v>
      </c>
    </row>
    <row r="26" spans="1:22" ht="17" x14ac:dyDescent="0.2">
      <c r="A26" s="134"/>
      <c r="B26" s="124"/>
      <c r="C26" s="117"/>
      <c r="D26" s="6"/>
      <c r="E26" s="115"/>
      <c r="F26" s="25"/>
      <c r="G26" s="48" t="s">
        <v>44</v>
      </c>
      <c r="H26" s="55" t="s">
        <v>45</v>
      </c>
      <c r="I26" s="9" t="e">
        <f>SUM(L26,N26,P26,R26,T26,#REF!,#REF!,#REF!,#REF!,#REF!,#REF!,#REF!,#REF!,#REF!,#REF!,#REF!,#REF!,#REF!,#REF!,#REF!,#REF!,#REF!,#REF!,#REF!)</f>
        <v>#REF!</v>
      </c>
      <c r="J26" s="112"/>
      <c r="K26" s="7"/>
      <c r="L26" s="12"/>
      <c r="M26" s="11"/>
      <c r="N26" s="12"/>
      <c r="O26" s="15" t="s">
        <v>46</v>
      </c>
      <c r="P26" s="16">
        <v>10</v>
      </c>
      <c r="Q26" s="11"/>
      <c r="R26" s="12"/>
      <c r="S26" s="7"/>
      <c r="T26" s="7"/>
      <c r="U26" s="59">
        <v>5</v>
      </c>
      <c r="V26" s="55">
        <v>8</v>
      </c>
    </row>
    <row r="27" spans="1:22" x14ac:dyDescent="0.2">
      <c r="A27" s="135"/>
      <c r="B27" s="131"/>
      <c r="C27" s="118"/>
      <c r="D27" s="19"/>
      <c r="E27" s="115"/>
      <c r="F27" s="25"/>
      <c r="G27" s="48" t="s">
        <v>96</v>
      </c>
      <c r="H27" s="55" t="s">
        <v>28</v>
      </c>
      <c r="I27" s="7"/>
      <c r="J27" s="132"/>
      <c r="K27" s="7"/>
      <c r="L27" s="12"/>
      <c r="M27" s="11"/>
      <c r="N27" s="12"/>
      <c r="O27" s="15"/>
      <c r="P27" s="16"/>
      <c r="Q27" s="106" t="s">
        <v>95</v>
      </c>
      <c r="R27" s="12">
        <v>10</v>
      </c>
      <c r="S27" s="7"/>
      <c r="T27" s="7"/>
      <c r="U27" s="59">
        <v>5</v>
      </c>
      <c r="V27" s="55">
        <v>8</v>
      </c>
    </row>
    <row r="28" spans="1:22" x14ac:dyDescent="0.2">
      <c r="A28" s="110"/>
      <c r="B28" s="109"/>
      <c r="C28" s="9"/>
      <c r="D28" s="19"/>
      <c r="E28" s="108"/>
      <c r="F28" s="25"/>
      <c r="G28" s="48" t="s">
        <v>122</v>
      </c>
      <c r="H28" s="55" t="s">
        <v>28</v>
      </c>
      <c r="I28" s="7"/>
      <c r="J28" s="56"/>
      <c r="K28" s="7"/>
      <c r="L28" s="12"/>
      <c r="M28" s="11"/>
      <c r="N28" s="12"/>
      <c r="O28" s="15"/>
      <c r="P28" s="16"/>
      <c r="Q28" s="106"/>
      <c r="R28" s="12"/>
      <c r="S28" s="7"/>
      <c r="T28" s="7"/>
      <c r="U28" s="59">
        <v>5</v>
      </c>
      <c r="V28" s="55">
        <v>8</v>
      </c>
    </row>
    <row r="29" spans="1:22" x14ac:dyDescent="0.2">
      <c r="A29" s="110"/>
      <c r="B29" s="109"/>
      <c r="C29" s="9"/>
      <c r="D29" s="19"/>
      <c r="E29" s="108"/>
      <c r="F29" s="25"/>
      <c r="G29" s="48" t="s">
        <v>122</v>
      </c>
      <c r="H29" s="55" t="s">
        <v>45</v>
      </c>
      <c r="I29" s="7"/>
      <c r="J29" s="56"/>
      <c r="K29" s="7"/>
      <c r="L29" s="12"/>
      <c r="M29" s="11"/>
      <c r="N29" s="12"/>
      <c r="O29" s="15"/>
      <c r="P29" s="16"/>
      <c r="Q29" s="106"/>
      <c r="R29" s="12"/>
      <c r="S29" s="7"/>
      <c r="T29" s="7"/>
      <c r="U29" s="59">
        <v>5</v>
      </c>
      <c r="V29" s="55">
        <v>8</v>
      </c>
    </row>
    <row r="30" spans="1:22" ht="17" x14ac:dyDescent="0.2">
      <c r="A30" s="133" t="s">
        <v>16</v>
      </c>
      <c r="B30" s="123" t="s">
        <v>47</v>
      </c>
      <c r="C30" s="121">
        <v>160</v>
      </c>
      <c r="D30" s="6" t="s">
        <v>48</v>
      </c>
      <c r="E30" s="119" t="s">
        <v>126</v>
      </c>
      <c r="F30" s="21">
        <v>2</v>
      </c>
      <c r="G30" s="50" t="s">
        <v>49</v>
      </c>
      <c r="H30" s="58" t="s">
        <v>45</v>
      </c>
      <c r="I30" s="24" t="e">
        <f>SUM(L30,N30,P30,R30,T30,#REF!,#REF!,#REF!,#REF!,#REF!,#REF!,#REF!,#REF!,#REF!,#REF!,#REF!,#REF!,#REF!,#REF!,#REF!,#REF!,#REF!,#REF!,#REF!)</f>
        <v>#REF!</v>
      </c>
      <c r="J30" s="111" t="e">
        <f>SUM(I30:I34)/C30</f>
        <v>#REF!</v>
      </c>
      <c r="K30" s="24"/>
      <c r="L30" s="18"/>
      <c r="M30" s="39" t="s">
        <v>50</v>
      </c>
      <c r="N30" s="18">
        <v>30</v>
      </c>
      <c r="O30" s="39"/>
      <c r="P30" s="40"/>
      <c r="Q30" s="17"/>
      <c r="R30" s="18"/>
      <c r="S30" s="24"/>
      <c r="T30" s="24"/>
      <c r="U30" s="59">
        <v>5</v>
      </c>
      <c r="V30" s="55">
        <v>8</v>
      </c>
    </row>
    <row r="31" spans="1:22" x14ac:dyDescent="0.2">
      <c r="A31" s="134"/>
      <c r="B31" s="124"/>
      <c r="C31" s="117"/>
      <c r="D31" s="20"/>
      <c r="E31" s="115"/>
      <c r="F31" s="25"/>
      <c r="G31" s="25" t="s">
        <v>51</v>
      </c>
      <c r="H31" s="55" t="s">
        <v>45</v>
      </c>
      <c r="I31" s="9" t="e">
        <f>SUM(L31,N31,P31,R31,T31,#REF!,#REF!,#REF!,#REF!,#REF!,#REF!,#REF!,#REF!,#REF!,#REF!,#REF!,#REF!,#REF!,#REF!,#REF!,#REF!,#REF!,#REF!,#REF!)</f>
        <v>#REF!</v>
      </c>
      <c r="J31" s="112"/>
      <c r="K31" s="7"/>
      <c r="L31" s="12"/>
      <c r="M31" s="11"/>
      <c r="N31" s="12"/>
      <c r="O31" s="11" t="s">
        <v>52</v>
      </c>
      <c r="P31" s="12">
        <v>70</v>
      </c>
      <c r="Q31" s="11"/>
      <c r="R31" s="12"/>
      <c r="S31" s="7"/>
      <c r="T31" s="7"/>
      <c r="U31" s="59">
        <v>5</v>
      </c>
      <c r="V31" s="55">
        <v>8</v>
      </c>
    </row>
    <row r="32" spans="1:22" x14ac:dyDescent="0.2">
      <c r="A32" s="134"/>
      <c r="B32" s="124"/>
      <c r="C32" s="117"/>
      <c r="D32" s="20"/>
      <c r="E32" s="115"/>
      <c r="F32" s="25"/>
      <c r="G32" s="48" t="s">
        <v>53</v>
      </c>
      <c r="H32" s="55"/>
      <c r="I32" s="7"/>
      <c r="J32" s="112"/>
      <c r="K32" s="7"/>
      <c r="L32" s="12"/>
      <c r="M32" s="11"/>
      <c r="N32" s="12"/>
      <c r="O32" s="11"/>
      <c r="P32" s="12"/>
      <c r="Q32" s="106" t="s">
        <v>111</v>
      </c>
      <c r="R32" s="12">
        <v>30</v>
      </c>
      <c r="S32" s="7"/>
      <c r="T32" s="7"/>
      <c r="U32" s="59"/>
      <c r="V32" s="55"/>
    </row>
    <row r="33" spans="1:22" x14ac:dyDescent="0.2">
      <c r="A33" s="134"/>
      <c r="B33" s="124"/>
      <c r="C33" s="117"/>
      <c r="D33" s="20"/>
      <c r="E33" s="115"/>
      <c r="F33" s="25"/>
      <c r="G33" s="48"/>
      <c r="H33" s="55"/>
      <c r="I33" s="7"/>
      <c r="J33" s="112"/>
      <c r="K33" s="7"/>
      <c r="L33" s="12"/>
      <c r="M33" s="11"/>
      <c r="N33" s="12"/>
      <c r="O33" s="11"/>
      <c r="P33" s="12"/>
      <c r="Q33" s="11"/>
      <c r="R33" s="12"/>
      <c r="S33" s="7"/>
      <c r="T33" s="7"/>
      <c r="U33" s="59"/>
      <c r="V33" s="55"/>
    </row>
    <row r="34" spans="1:22" x14ac:dyDescent="0.2">
      <c r="A34" s="135"/>
      <c r="B34" s="131"/>
      <c r="C34" s="118"/>
      <c r="D34" s="6"/>
      <c r="E34" s="116"/>
      <c r="F34" s="26"/>
      <c r="G34" s="49"/>
      <c r="H34" s="60"/>
      <c r="I34" s="29"/>
      <c r="J34" s="132"/>
      <c r="K34" s="29"/>
      <c r="L34" s="14"/>
      <c r="M34" s="13"/>
      <c r="N34" s="14"/>
      <c r="O34" s="13"/>
      <c r="P34" s="14"/>
      <c r="Q34" s="13"/>
      <c r="R34" s="14"/>
      <c r="S34" s="29"/>
      <c r="T34" s="29"/>
      <c r="U34" s="59"/>
      <c r="V34" s="55"/>
    </row>
    <row r="35" spans="1:22" ht="21.5" customHeight="1" x14ac:dyDescent="0.2">
      <c r="A35" s="133" t="s">
        <v>16</v>
      </c>
      <c r="B35" s="123" t="s">
        <v>54</v>
      </c>
      <c r="C35" s="121"/>
      <c r="D35" s="20"/>
      <c r="E35" s="119" t="s">
        <v>126</v>
      </c>
      <c r="F35" s="3" t="s">
        <v>55</v>
      </c>
      <c r="G35" s="52"/>
      <c r="H35" s="63"/>
      <c r="I35" s="7"/>
      <c r="J35" s="64"/>
      <c r="K35" s="7"/>
      <c r="L35" s="12"/>
      <c r="M35" s="11"/>
      <c r="N35" s="12"/>
      <c r="O35" s="11"/>
      <c r="P35" s="12"/>
      <c r="Q35" s="11"/>
      <c r="R35" s="12"/>
      <c r="S35" s="7"/>
      <c r="T35" s="7"/>
      <c r="U35" s="59"/>
      <c r="V35" s="55"/>
    </row>
    <row r="36" spans="1:22" x14ac:dyDescent="0.2">
      <c r="A36" s="134"/>
      <c r="B36" s="124"/>
      <c r="C36" s="117"/>
      <c r="D36" s="20"/>
      <c r="E36" s="115"/>
      <c r="F36" s="25"/>
      <c r="G36" s="48"/>
      <c r="H36" s="55"/>
      <c r="I36" s="7"/>
      <c r="J36" s="64"/>
      <c r="K36" s="7"/>
      <c r="L36" s="12"/>
      <c r="M36" s="11"/>
      <c r="N36" s="12"/>
      <c r="O36" s="11"/>
      <c r="P36" s="12"/>
      <c r="Q36" s="11"/>
      <c r="R36" s="12"/>
      <c r="S36" s="7"/>
      <c r="T36" s="7"/>
      <c r="U36" s="59"/>
      <c r="V36" s="55"/>
    </row>
    <row r="37" spans="1:22" ht="21" customHeight="1" x14ac:dyDescent="0.2">
      <c r="A37" s="134"/>
      <c r="B37" s="124"/>
      <c r="C37" s="117"/>
      <c r="D37" s="20"/>
      <c r="E37" s="115"/>
      <c r="F37" s="25"/>
      <c r="G37" s="48"/>
      <c r="H37" s="55"/>
      <c r="I37" s="7"/>
      <c r="J37" s="64"/>
      <c r="K37" s="7"/>
      <c r="L37" s="12"/>
      <c r="M37" s="11"/>
      <c r="N37" s="12"/>
      <c r="O37" s="11"/>
      <c r="P37" s="12"/>
      <c r="Q37" s="11"/>
      <c r="R37" s="12"/>
      <c r="S37" s="7"/>
      <c r="T37" s="7"/>
      <c r="U37" s="59"/>
      <c r="V37" s="55"/>
    </row>
    <row r="38" spans="1:22" ht="21" customHeight="1" x14ac:dyDescent="0.2">
      <c r="A38" s="134"/>
      <c r="B38" s="124"/>
      <c r="C38" s="117"/>
      <c r="D38" s="20"/>
      <c r="E38" s="115"/>
      <c r="F38" s="25"/>
      <c r="G38" s="48"/>
      <c r="H38" s="55"/>
      <c r="I38" s="7"/>
      <c r="J38" s="64"/>
      <c r="K38" s="7"/>
      <c r="L38" s="12"/>
      <c r="M38" s="11"/>
      <c r="N38" s="12"/>
      <c r="O38" s="11"/>
      <c r="P38" s="12"/>
      <c r="Q38" s="11"/>
      <c r="R38" s="12"/>
      <c r="S38" s="7"/>
      <c r="T38" s="7"/>
      <c r="U38" s="59"/>
      <c r="V38" s="55"/>
    </row>
    <row r="39" spans="1:22" ht="29.5" customHeight="1" x14ac:dyDescent="0.2">
      <c r="A39" s="135"/>
      <c r="B39" s="131"/>
      <c r="C39" s="118"/>
      <c r="D39" s="19"/>
      <c r="E39" s="116"/>
      <c r="F39" s="25"/>
      <c r="G39" s="48"/>
      <c r="H39" s="55"/>
      <c r="I39" s="7"/>
      <c r="J39" s="64"/>
      <c r="K39" s="7"/>
      <c r="L39" s="12"/>
      <c r="M39" s="11"/>
      <c r="N39" s="12"/>
      <c r="O39" s="11"/>
      <c r="P39" s="12"/>
      <c r="Q39" s="11"/>
      <c r="R39" s="12"/>
      <c r="S39" s="7"/>
      <c r="T39" s="7"/>
      <c r="U39" s="59"/>
      <c r="V39" s="55"/>
    </row>
    <row r="40" spans="1:22" ht="21.5" customHeight="1" x14ac:dyDescent="0.2">
      <c r="A40" s="133" t="s">
        <v>16</v>
      </c>
      <c r="B40" s="123" t="s">
        <v>56</v>
      </c>
      <c r="C40" s="121">
        <f>160*2</f>
        <v>320</v>
      </c>
      <c r="D40" s="6" t="s">
        <v>57</v>
      </c>
      <c r="E40" s="119" t="s">
        <v>126</v>
      </c>
      <c r="F40" s="41"/>
      <c r="G40" s="53"/>
      <c r="H40" s="58" t="s">
        <v>28</v>
      </c>
      <c r="I40" s="24" t="e">
        <f>SUM(L40,N40,P40,R40,T40,#REF!,#REF!,#REF!,#REF!,#REF!,#REF!,#REF!,#REF!,#REF!,#REF!,#REF!,#REF!,#REF!,#REF!,#REF!,#REF!,#REF!,#REF!,#REF!)</f>
        <v>#REF!</v>
      </c>
      <c r="J40" s="111" t="e">
        <f>SUM(I40:I44)/C40</f>
        <v>#REF!</v>
      </c>
      <c r="K40" s="24"/>
      <c r="L40" s="18"/>
      <c r="M40" s="17"/>
      <c r="N40" s="18"/>
      <c r="O40" s="17"/>
      <c r="P40" s="18">
        <v>3</v>
      </c>
      <c r="Q40" s="17"/>
      <c r="R40" s="18"/>
      <c r="S40" s="24"/>
      <c r="T40" s="24"/>
      <c r="U40" s="59">
        <v>5</v>
      </c>
      <c r="V40" s="55">
        <v>8</v>
      </c>
    </row>
    <row r="41" spans="1:22" ht="21.5" customHeight="1" x14ac:dyDescent="0.2">
      <c r="A41" s="134"/>
      <c r="B41" s="124"/>
      <c r="C41" s="117"/>
      <c r="D41" s="20"/>
      <c r="E41" s="115"/>
      <c r="F41" s="25"/>
      <c r="G41" s="48"/>
      <c r="H41" s="55" t="s">
        <v>21</v>
      </c>
      <c r="I41" s="9" t="e">
        <f>SUM(L41,N41,P41,R41,T41,#REF!,#REF!,#REF!,#REF!,#REF!,#REF!,#REF!,#REF!,#REF!,#REF!,#REF!,#REF!,#REF!,#REF!,#REF!,#REF!,#REF!,#REF!,#REF!)</f>
        <v>#REF!</v>
      </c>
      <c r="J41" s="112"/>
      <c r="K41" s="7"/>
      <c r="L41" s="12"/>
      <c r="M41" s="11"/>
      <c r="N41" s="12"/>
      <c r="O41" s="11"/>
      <c r="P41" s="12">
        <v>3</v>
      </c>
      <c r="Q41" s="11"/>
      <c r="R41" s="12"/>
      <c r="S41" s="7"/>
      <c r="T41" s="7"/>
      <c r="U41" s="59">
        <v>5</v>
      </c>
      <c r="V41" s="55">
        <v>8</v>
      </c>
    </row>
    <row r="42" spans="1:22" ht="21.5" customHeight="1" x14ac:dyDescent="0.2">
      <c r="A42" s="134"/>
      <c r="B42" s="124"/>
      <c r="C42" s="117"/>
      <c r="D42" s="20"/>
      <c r="E42" s="115"/>
      <c r="F42" s="25"/>
      <c r="G42" s="48"/>
      <c r="H42" s="55"/>
      <c r="I42" s="7"/>
      <c r="J42" s="112"/>
      <c r="K42" s="7"/>
      <c r="L42" s="12"/>
      <c r="M42" s="11"/>
      <c r="N42" s="12"/>
      <c r="O42" s="11"/>
      <c r="P42" s="12"/>
      <c r="Q42" s="11"/>
      <c r="R42" s="12"/>
      <c r="S42" s="7"/>
      <c r="T42" s="7"/>
      <c r="U42" s="59"/>
      <c r="V42" s="55"/>
    </row>
    <row r="43" spans="1:22" ht="21.5" customHeight="1" x14ac:dyDescent="0.2">
      <c r="A43" s="134"/>
      <c r="B43" s="124"/>
      <c r="C43" s="117"/>
      <c r="D43" s="20"/>
      <c r="E43" s="115"/>
      <c r="F43" s="25"/>
      <c r="G43" s="48"/>
      <c r="H43" s="55"/>
      <c r="I43" s="7"/>
      <c r="J43" s="112"/>
      <c r="K43" s="7"/>
      <c r="L43" s="12"/>
      <c r="M43" s="11"/>
      <c r="N43" s="12"/>
      <c r="O43" s="11"/>
      <c r="P43" s="12"/>
      <c r="Q43" s="11"/>
      <c r="R43" s="12"/>
      <c r="S43" s="7"/>
      <c r="T43" s="7"/>
      <c r="U43" s="59"/>
      <c r="V43" s="55"/>
    </row>
    <row r="44" spans="1:22" ht="21.5" customHeight="1" x14ac:dyDescent="0.2">
      <c r="A44" s="135"/>
      <c r="B44" s="131"/>
      <c r="C44" s="118"/>
      <c r="D44" s="6"/>
      <c r="E44" s="116"/>
      <c r="F44" s="26"/>
      <c r="G44" s="49"/>
      <c r="H44" s="60"/>
      <c r="I44" s="29"/>
      <c r="J44" s="132"/>
      <c r="K44" s="29"/>
      <c r="L44" s="14"/>
      <c r="M44" s="13"/>
      <c r="N44" s="14"/>
      <c r="O44" s="13"/>
      <c r="P44" s="14"/>
      <c r="Q44" s="13"/>
      <c r="R44" s="14"/>
      <c r="S44" s="29"/>
      <c r="T44" s="29"/>
      <c r="U44" s="59"/>
      <c r="V44" s="55"/>
    </row>
    <row r="45" spans="1:22" ht="17" x14ac:dyDescent="0.2">
      <c r="A45" s="133" t="s">
        <v>16</v>
      </c>
      <c r="B45" s="123" t="s">
        <v>58</v>
      </c>
      <c r="C45" s="121">
        <f>160*2</f>
        <v>320</v>
      </c>
      <c r="D45" s="20" t="s">
        <v>48</v>
      </c>
      <c r="E45" s="119" t="s">
        <v>126</v>
      </c>
      <c r="G45" s="46"/>
      <c r="H45" s="55"/>
      <c r="I45" s="7"/>
      <c r="J45" s="64"/>
      <c r="K45" s="7"/>
      <c r="L45" s="12"/>
      <c r="M45" s="11"/>
      <c r="N45" s="12"/>
      <c r="O45" s="11"/>
      <c r="P45" s="12"/>
      <c r="Q45" s="11"/>
      <c r="R45" s="12"/>
      <c r="S45" s="7"/>
      <c r="T45" s="7"/>
      <c r="U45" s="59"/>
      <c r="V45" s="55"/>
    </row>
    <row r="46" spans="1:22" x14ac:dyDescent="0.2">
      <c r="A46" s="134"/>
      <c r="B46" s="124"/>
      <c r="C46" s="117"/>
      <c r="D46" s="20"/>
      <c r="E46" s="115"/>
      <c r="F46" s="25"/>
      <c r="G46" s="48"/>
      <c r="H46" s="55"/>
      <c r="I46" s="7"/>
      <c r="J46" s="64"/>
      <c r="K46" s="7"/>
      <c r="L46" s="12"/>
      <c r="M46" s="11"/>
      <c r="N46" s="12"/>
      <c r="O46" s="11"/>
      <c r="P46" s="12"/>
      <c r="Q46" s="11"/>
      <c r="R46" s="12"/>
      <c r="S46" s="7"/>
      <c r="T46" s="7"/>
      <c r="U46" s="59"/>
      <c r="V46" s="55"/>
    </row>
    <row r="47" spans="1:22" x14ac:dyDescent="0.2">
      <c r="A47" s="134"/>
      <c r="B47" s="124"/>
      <c r="C47" s="117"/>
      <c r="D47" s="20"/>
      <c r="E47" s="115"/>
      <c r="F47" s="25"/>
      <c r="H47" s="55"/>
      <c r="I47" s="7"/>
      <c r="J47" s="64"/>
      <c r="K47" s="7"/>
      <c r="L47" s="12"/>
      <c r="M47" s="11"/>
      <c r="N47" s="12"/>
      <c r="O47" s="11"/>
      <c r="P47" s="12"/>
      <c r="Q47" s="11"/>
      <c r="R47" s="12"/>
      <c r="S47" s="7"/>
      <c r="T47" s="7"/>
      <c r="U47" s="59"/>
      <c r="V47" s="55"/>
    </row>
    <row r="48" spans="1:22" x14ac:dyDescent="0.2">
      <c r="A48" s="134"/>
      <c r="B48" s="124"/>
      <c r="C48" s="117"/>
      <c r="D48" s="20"/>
      <c r="E48" s="115"/>
      <c r="F48" s="25"/>
      <c r="G48" s="48"/>
      <c r="H48" s="55"/>
      <c r="I48" s="7"/>
      <c r="J48" s="64"/>
      <c r="K48" s="7"/>
      <c r="L48" s="12"/>
      <c r="M48" s="11"/>
      <c r="N48" s="12"/>
      <c r="O48" s="11"/>
      <c r="P48" s="12"/>
      <c r="Q48" s="11"/>
      <c r="R48" s="12"/>
      <c r="S48" s="7"/>
      <c r="T48" s="7"/>
      <c r="U48" s="59"/>
      <c r="V48" s="55"/>
    </row>
    <row r="49" spans="1:22" x14ac:dyDescent="0.2">
      <c r="A49" s="135"/>
      <c r="B49" s="131"/>
      <c r="C49" s="118"/>
      <c r="D49" s="19"/>
      <c r="E49" s="116"/>
      <c r="F49" s="25"/>
      <c r="G49" s="48"/>
      <c r="H49" s="55"/>
      <c r="I49" s="7"/>
      <c r="J49" s="64"/>
      <c r="K49" s="7"/>
      <c r="L49" s="12"/>
      <c r="M49" s="11"/>
      <c r="N49" s="12"/>
      <c r="O49" s="11"/>
      <c r="P49" s="12"/>
      <c r="Q49" s="11"/>
      <c r="R49" s="12"/>
      <c r="S49" s="7"/>
      <c r="T49" s="7"/>
      <c r="U49" s="59"/>
      <c r="V49" s="55"/>
    </row>
    <row r="50" spans="1:22" ht="12.5" customHeight="1" x14ac:dyDescent="0.2">
      <c r="A50" s="126" t="s">
        <v>59</v>
      </c>
      <c r="B50" s="119" t="s">
        <v>60</v>
      </c>
      <c r="C50" s="121">
        <f>80+160+ 360</f>
        <v>600</v>
      </c>
      <c r="D50" s="6" t="s">
        <v>48</v>
      </c>
      <c r="E50" s="119" t="s">
        <v>126</v>
      </c>
      <c r="F50" s="43" t="s">
        <v>61</v>
      </c>
      <c r="G50" s="54"/>
      <c r="H50" s="65" t="s">
        <v>28</v>
      </c>
      <c r="I50" s="24" t="e">
        <f>SUM(L50,N50,P50,R50,T50,#REF!,#REF!,#REF!,#REF!,#REF!,#REF!,#REF!,#REF!,#REF!,#REF!,#REF!,#REF!,#REF!,#REF!,#REF!,#REF!,#REF!,#REF!,#REF!)</f>
        <v>#REF!</v>
      </c>
      <c r="J50" s="111" t="e">
        <f>SUM(I50:I54)/C50</f>
        <v>#REF!</v>
      </c>
      <c r="K50" s="24"/>
      <c r="L50" s="18">
        <v>10</v>
      </c>
      <c r="M50" s="17"/>
      <c r="N50" s="18">
        <v>10</v>
      </c>
      <c r="O50" s="17"/>
      <c r="P50" s="18">
        <v>10</v>
      </c>
      <c r="Q50" s="17"/>
      <c r="R50" s="18"/>
      <c r="S50" s="24"/>
      <c r="T50" s="24"/>
      <c r="U50" s="59">
        <v>5</v>
      </c>
      <c r="V50" s="55">
        <v>8</v>
      </c>
    </row>
    <row r="51" spans="1:22" ht="12.5" customHeight="1" x14ac:dyDescent="0.2">
      <c r="A51" s="127"/>
      <c r="B51" s="115"/>
      <c r="C51" s="117"/>
      <c r="D51" s="20"/>
      <c r="E51" s="115"/>
      <c r="F51" s="25"/>
      <c r="G51" s="48"/>
      <c r="H51" s="55"/>
      <c r="I51" s="7"/>
      <c r="J51" s="112"/>
      <c r="K51" s="7"/>
      <c r="L51" s="12"/>
      <c r="M51" s="11"/>
      <c r="N51" s="12"/>
      <c r="O51" s="11"/>
      <c r="P51" s="12"/>
      <c r="Q51" s="11"/>
      <c r="R51" s="12"/>
      <c r="S51" s="7"/>
      <c r="T51" s="7"/>
      <c r="U51" s="59"/>
      <c r="V51" s="55"/>
    </row>
    <row r="52" spans="1:22" ht="12.5" customHeight="1" x14ac:dyDescent="0.2">
      <c r="A52" s="127"/>
      <c r="B52" s="115"/>
      <c r="C52" s="117"/>
      <c r="D52" s="20"/>
      <c r="E52" s="115"/>
      <c r="F52" s="25"/>
      <c r="G52" s="48"/>
      <c r="H52" s="55"/>
      <c r="I52" s="7"/>
      <c r="J52" s="112"/>
      <c r="K52" s="7"/>
      <c r="L52" s="12"/>
      <c r="M52" s="11"/>
      <c r="N52" s="12"/>
      <c r="O52" s="11"/>
      <c r="P52" s="12"/>
      <c r="Q52" s="11"/>
      <c r="R52" s="12"/>
      <c r="S52" s="7"/>
      <c r="T52" s="7"/>
      <c r="U52" s="59"/>
      <c r="V52" s="55"/>
    </row>
    <row r="53" spans="1:22" ht="12.5" customHeight="1" x14ac:dyDescent="0.2">
      <c r="A53" s="127"/>
      <c r="B53" s="115"/>
      <c r="C53" s="117"/>
      <c r="D53" s="20"/>
      <c r="E53" s="115"/>
      <c r="F53" s="25"/>
      <c r="G53" s="48"/>
      <c r="H53" s="55"/>
      <c r="I53" s="7"/>
      <c r="J53" s="112"/>
      <c r="K53" s="7"/>
      <c r="L53" s="12"/>
      <c r="M53" s="11"/>
      <c r="N53" s="12"/>
      <c r="O53" s="11"/>
      <c r="P53" s="12"/>
      <c r="Q53" s="11"/>
      <c r="R53" s="12"/>
      <c r="S53" s="7"/>
      <c r="T53" s="7"/>
      <c r="U53" s="59"/>
      <c r="V53" s="55"/>
    </row>
    <row r="54" spans="1:22" ht="12.5" customHeight="1" thickBot="1" x14ac:dyDescent="0.25">
      <c r="A54" s="128"/>
      <c r="B54" s="120"/>
      <c r="C54" s="122"/>
      <c r="D54" s="84"/>
      <c r="E54" s="120"/>
      <c r="F54" s="90"/>
      <c r="G54" s="105"/>
      <c r="H54" s="68"/>
      <c r="I54" s="69"/>
      <c r="J54" s="113"/>
      <c r="K54" s="29"/>
      <c r="L54" s="14"/>
      <c r="M54" s="13"/>
      <c r="N54" s="14"/>
      <c r="O54" s="13"/>
      <c r="P54" s="14"/>
      <c r="Q54" s="13"/>
      <c r="R54" s="14"/>
      <c r="S54" s="29"/>
      <c r="T54" s="29"/>
      <c r="U54" s="59"/>
      <c r="V54" s="55"/>
    </row>
    <row r="55" spans="1:22" ht="18" thickBot="1" x14ac:dyDescent="0.25">
      <c r="A55" s="75" t="s">
        <v>62</v>
      </c>
      <c r="B55" s="76" t="s">
        <v>63</v>
      </c>
      <c r="C55" s="77">
        <f>8*15</f>
        <v>120</v>
      </c>
      <c r="D55" s="78" t="s">
        <v>48</v>
      </c>
      <c r="E55" s="78" t="s">
        <v>126</v>
      </c>
      <c r="F55" s="79" t="s">
        <v>64</v>
      </c>
      <c r="G55" s="80" t="s">
        <v>65</v>
      </c>
      <c r="H55" s="93" t="s">
        <v>28</v>
      </c>
      <c r="I55" s="24" t="e">
        <f>SUM(L55,N55,P55,R55,T55,#REF!,#REF!,#REF!,#REF!,#REF!,#REF!,#REF!,#REF!,#REF!,#REF!,#REF!,#REF!,#REF!,#REF!,#REF!,#REF!,#REF!,#REF!,#REF!)</f>
        <v>#REF!</v>
      </c>
      <c r="J55" s="56" t="e">
        <f>I55/C55</f>
        <v>#REF!</v>
      </c>
      <c r="K55" s="24"/>
      <c r="L55" s="18"/>
      <c r="M55" s="17"/>
      <c r="N55" s="18">
        <v>2</v>
      </c>
      <c r="O55" s="17"/>
      <c r="P55" s="18"/>
      <c r="Q55" s="17"/>
      <c r="R55" s="18"/>
      <c r="S55" s="24"/>
      <c r="T55" s="24"/>
      <c r="U55" s="59">
        <v>5</v>
      </c>
      <c r="V55" s="55">
        <v>8</v>
      </c>
    </row>
    <row r="56" spans="1:22" ht="18" thickBot="1" x14ac:dyDescent="0.25">
      <c r="A56" s="81" t="s">
        <v>62</v>
      </c>
      <c r="B56" s="4" t="s">
        <v>63</v>
      </c>
      <c r="C56" s="5">
        <f>8*15</f>
        <v>120</v>
      </c>
      <c r="D56" s="6" t="s">
        <v>48</v>
      </c>
      <c r="E56" s="78" t="s">
        <v>126</v>
      </c>
      <c r="F56" s="30" t="s">
        <v>66</v>
      </c>
      <c r="G56" s="82"/>
      <c r="H56" s="55" t="s">
        <v>67</v>
      </c>
      <c r="I56" s="9" t="s">
        <v>67</v>
      </c>
      <c r="J56" s="56"/>
      <c r="K56" s="7"/>
      <c r="L56" s="12"/>
      <c r="M56" s="11"/>
      <c r="N56" s="12">
        <v>4</v>
      </c>
      <c r="O56" s="11"/>
      <c r="P56" s="12"/>
      <c r="Q56" s="11"/>
      <c r="R56" s="12"/>
      <c r="S56" s="7"/>
      <c r="T56" s="7"/>
      <c r="U56" s="59"/>
      <c r="V56" s="55"/>
    </row>
    <row r="57" spans="1:22" ht="18" thickBot="1" x14ac:dyDescent="0.25">
      <c r="A57" s="81" t="s">
        <v>62</v>
      </c>
      <c r="B57" s="4" t="s">
        <v>63</v>
      </c>
      <c r="C57" s="5">
        <f>2*10</f>
        <v>20</v>
      </c>
      <c r="D57" s="6" t="s">
        <v>48</v>
      </c>
      <c r="E57" s="78" t="s">
        <v>126</v>
      </c>
      <c r="F57" s="30" t="s">
        <v>68</v>
      </c>
      <c r="G57" s="82" t="s">
        <v>69</v>
      </c>
      <c r="H57" s="55" t="s">
        <v>28</v>
      </c>
      <c r="I57" s="9" t="e">
        <f>SUM(L57,N57,P57,R57,T57,#REF!,#REF!,#REF!,#REF!,#REF!,#REF!,#REF!,#REF!,#REF!,#REF!,#REF!,#REF!,#REF!,#REF!,#REF!,#REF!,#REF!,#REF!,#REF!)</f>
        <v>#REF!</v>
      </c>
      <c r="J57" s="56" t="e">
        <f t="shared" ref="J57" si="0">I57/C57</f>
        <v>#REF!</v>
      </c>
      <c r="K57" s="7"/>
      <c r="L57" s="12"/>
      <c r="M57" s="11" t="s">
        <v>67</v>
      </c>
      <c r="N57" s="12">
        <v>4</v>
      </c>
      <c r="O57" s="11" t="s">
        <v>67</v>
      </c>
      <c r="P57" s="12"/>
      <c r="Q57" s="11"/>
      <c r="R57" s="12"/>
      <c r="S57" s="7"/>
      <c r="T57" s="7"/>
      <c r="U57" s="59">
        <v>5</v>
      </c>
      <c r="V57" s="55">
        <v>8</v>
      </c>
    </row>
    <row r="58" spans="1:22" ht="18" thickBot="1" x14ac:dyDescent="0.25">
      <c r="A58" s="81" t="s">
        <v>62</v>
      </c>
      <c r="B58" s="4" t="s">
        <v>63</v>
      </c>
      <c r="C58" s="5">
        <f>160*2</f>
        <v>320</v>
      </c>
      <c r="D58" s="6" t="s">
        <v>48</v>
      </c>
      <c r="E58" s="78" t="s">
        <v>126</v>
      </c>
      <c r="F58" s="30" t="s">
        <v>70</v>
      </c>
      <c r="G58" s="82" t="s">
        <v>108</v>
      </c>
      <c r="H58" s="55" t="s">
        <v>71</v>
      </c>
      <c r="I58" s="7"/>
      <c r="J58" s="56"/>
      <c r="K58" s="7"/>
      <c r="L58" s="12"/>
      <c r="M58" s="11" t="s">
        <v>72</v>
      </c>
      <c r="N58" s="12"/>
      <c r="O58" s="11" t="s">
        <v>72</v>
      </c>
      <c r="P58" s="12"/>
      <c r="Q58" s="106" t="s">
        <v>107</v>
      </c>
      <c r="R58" s="12"/>
      <c r="S58" s="7"/>
      <c r="T58" s="7"/>
      <c r="U58" s="59">
        <v>5</v>
      </c>
      <c r="V58" s="55">
        <v>8</v>
      </c>
    </row>
    <row r="59" spans="1:22" ht="18" thickBot="1" x14ac:dyDescent="0.25">
      <c r="A59" s="81" t="s">
        <v>62</v>
      </c>
      <c r="B59" s="4" t="s">
        <v>63</v>
      </c>
      <c r="C59" s="5">
        <f>(160*2)+ (20*2)+(20*2)</f>
        <v>400</v>
      </c>
      <c r="D59" s="6" t="s">
        <v>48</v>
      </c>
      <c r="E59" s="78" t="s">
        <v>126</v>
      </c>
      <c r="F59" s="30" t="s">
        <v>73</v>
      </c>
      <c r="G59" s="82" t="s">
        <v>108</v>
      </c>
      <c r="H59" s="55" t="s">
        <v>71</v>
      </c>
      <c r="I59" s="7"/>
      <c r="J59" s="56"/>
      <c r="K59" s="7"/>
      <c r="L59" s="12"/>
      <c r="M59" s="11" t="s">
        <v>72</v>
      </c>
      <c r="N59" s="12"/>
      <c r="O59" s="11" t="s">
        <v>72</v>
      </c>
      <c r="P59" s="12"/>
      <c r="Q59" s="106" t="s">
        <v>107</v>
      </c>
      <c r="R59" s="12"/>
      <c r="S59" s="7"/>
      <c r="T59" s="7"/>
      <c r="U59" s="59">
        <v>5</v>
      </c>
      <c r="V59" s="55">
        <v>8</v>
      </c>
    </row>
    <row r="60" spans="1:22" ht="18" thickBot="1" x14ac:dyDescent="0.25">
      <c r="A60" s="81" t="s">
        <v>62</v>
      </c>
      <c r="B60" s="4" t="s">
        <v>63</v>
      </c>
      <c r="C60" s="5">
        <v>20</v>
      </c>
      <c r="D60" s="6" t="s">
        <v>48</v>
      </c>
      <c r="E60" s="78" t="s">
        <v>126</v>
      </c>
      <c r="F60" s="30" t="s">
        <v>77</v>
      </c>
      <c r="H60" s="55" t="s">
        <v>71</v>
      </c>
      <c r="I60" s="7"/>
      <c r="J60" s="56"/>
      <c r="K60" s="7"/>
      <c r="L60" s="12"/>
      <c r="M60" s="11" t="s">
        <v>72</v>
      </c>
      <c r="N60" s="12"/>
      <c r="O60" s="11" t="s">
        <v>72</v>
      </c>
      <c r="P60" s="12"/>
      <c r="Q60" s="106"/>
      <c r="R60" s="12"/>
      <c r="S60" s="7"/>
      <c r="T60" s="7"/>
      <c r="U60" s="59">
        <v>5</v>
      </c>
      <c r="V60" s="55">
        <v>8</v>
      </c>
    </row>
    <row r="61" spans="1:22" ht="18" thickBot="1" x14ac:dyDescent="0.25">
      <c r="A61" s="81" t="s">
        <v>62</v>
      </c>
      <c r="B61" s="4" t="s">
        <v>63</v>
      </c>
      <c r="C61" s="5">
        <v>20</v>
      </c>
      <c r="D61" s="6" t="s">
        <v>48</v>
      </c>
      <c r="E61" s="78" t="s">
        <v>126</v>
      </c>
      <c r="F61" s="30" t="s">
        <v>77</v>
      </c>
      <c r="H61" s="55" t="s">
        <v>71</v>
      </c>
      <c r="I61" s="7"/>
      <c r="J61" s="56"/>
      <c r="K61" s="7"/>
      <c r="L61" s="12"/>
      <c r="M61" s="11" t="s">
        <v>72</v>
      </c>
      <c r="N61" s="12"/>
      <c r="O61" s="11" t="s">
        <v>72</v>
      </c>
      <c r="P61" s="12"/>
      <c r="Q61" s="106"/>
      <c r="R61" s="12"/>
      <c r="S61" s="7"/>
      <c r="T61" s="7"/>
      <c r="U61" s="59">
        <v>5</v>
      </c>
      <c r="V61" s="55">
        <v>8</v>
      </c>
    </row>
    <row r="62" spans="1:22" ht="18" thickBot="1" x14ac:dyDescent="0.25">
      <c r="A62" s="81" t="s">
        <v>62</v>
      </c>
      <c r="B62" s="4" t="s">
        <v>63</v>
      </c>
      <c r="C62" s="5">
        <f>8*12</f>
        <v>96</v>
      </c>
      <c r="D62" s="6" t="s">
        <v>48</v>
      </c>
      <c r="E62" s="78" t="s">
        <v>126</v>
      </c>
      <c r="F62" s="31" t="s">
        <v>74</v>
      </c>
      <c r="G62" s="83"/>
      <c r="H62" s="55" t="s">
        <v>28</v>
      </c>
      <c r="I62" s="9" t="e">
        <f>SUM(L62,N62,P62,R62,T62,#REF!,#REF!,#REF!,#REF!,#REF!,#REF!,#REF!,#REF!,#REF!,#REF!,#REF!,#REF!,#REF!,#REF!,#REF!,#REF!,#REF!,#REF!,#REF!)</f>
        <v>#REF!</v>
      </c>
      <c r="J62" s="56" t="e">
        <f t="shared" ref="J62:J68" si="1">I62/C62</f>
        <v>#REF!</v>
      </c>
      <c r="K62" s="7"/>
      <c r="L62" s="12"/>
      <c r="M62" s="11"/>
      <c r="N62" s="12">
        <v>6</v>
      </c>
      <c r="O62" s="11"/>
      <c r="P62" s="12"/>
      <c r="Q62" s="106"/>
      <c r="R62" s="12"/>
      <c r="S62" s="7"/>
      <c r="T62" s="7"/>
      <c r="U62" s="59">
        <v>5</v>
      </c>
      <c r="V62" s="55">
        <v>8</v>
      </c>
    </row>
    <row r="63" spans="1:22" ht="18" thickBot="1" x14ac:dyDescent="0.25">
      <c r="A63" s="81" t="s">
        <v>62</v>
      </c>
      <c r="B63" s="4" t="s">
        <v>63</v>
      </c>
      <c r="C63" s="5">
        <f>80*2</f>
        <v>160</v>
      </c>
      <c r="D63" s="6" t="s">
        <v>48</v>
      </c>
      <c r="E63" s="78" t="s">
        <v>126</v>
      </c>
      <c r="F63" s="30" t="s">
        <v>75</v>
      </c>
      <c r="G63" s="88" t="s">
        <v>105</v>
      </c>
      <c r="H63" s="55" t="s">
        <v>71</v>
      </c>
      <c r="I63" s="7"/>
      <c r="J63" s="56"/>
      <c r="K63" s="7"/>
      <c r="L63" s="12"/>
      <c r="M63" s="11" t="s">
        <v>72</v>
      </c>
      <c r="N63" s="12"/>
      <c r="O63" s="11" t="s">
        <v>72</v>
      </c>
      <c r="P63" s="12"/>
      <c r="Q63" s="106" t="s">
        <v>106</v>
      </c>
      <c r="R63" s="12"/>
      <c r="S63" s="7"/>
      <c r="T63" s="7"/>
      <c r="U63" s="59">
        <v>5</v>
      </c>
      <c r="V63" s="55">
        <v>8</v>
      </c>
    </row>
    <row r="64" spans="1:22" ht="18" thickBot="1" x14ac:dyDescent="0.25">
      <c r="A64" s="81" t="s">
        <v>62</v>
      </c>
      <c r="B64" s="4" t="s">
        <v>63</v>
      </c>
      <c r="C64" s="5">
        <f>10*15</f>
        <v>150</v>
      </c>
      <c r="D64" s="6" t="s">
        <v>48</v>
      </c>
      <c r="E64" s="78" t="s">
        <v>126</v>
      </c>
      <c r="F64" s="30" t="s">
        <v>76</v>
      </c>
      <c r="G64" s="82" t="s">
        <v>124</v>
      </c>
      <c r="H64" s="55" t="s">
        <v>28</v>
      </c>
      <c r="I64" s="7"/>
      <c r="J64" s="56"/>
      <c r="K64" s="7"/>
      <c r="L64" s="12"/>
      <c r="M64" s="11"/>
      <c r="N64" s="12"/>
      <c r="O64" s="11"/>
      <c r="P64" s="12"/>
      <c r="Q64" s="11"/>
      <c r="R64" s="12"/>
      <c r="S64" s="7"/>
      <c r="T64" s="7"/>
      <c r="U64" s="59">
        <v>5</v>
      </c>
      <c r="V64" s="55">
        <v>8</v>
      </c>
    </row>
    <row r="65" spans="1:22" ht="18" thickBot="1" x14ac:dyDescent="0.25">
      <c r="A65" s="81" t="s">
        <v>62</v>
      </c>
      <c r="B65" s="4" t="s">
        <v>63</v>
      </c>
      <c r="C65" s="5">
        <v>20</v>
      </c>
      <c r="D65" s="6" t="s">
        <v>48</v>
      </c>
      <c r="E65" s="78" t="s">
        <v>126</v>
      </c>
      <c r="F65" s="30" t="s">
        <v>77</v>
      </c>
      <c r="G65" s="82"/>
      <c r="H65" s="55"/>
      <c r="I65" s="7"/>
      <c r="J65" s="56"/>
      <c r="K65" s="7"/>
      <c r="L65" s="12"/>
      <c r="M65" s="11"/>
      <c r="N65" s="12"/>
      <c r="O65" s="11"/>
      <c r="P65" s="12"/>
      <c r="Q65" s="11"/>
      <c r="R65" s="12"/>
      <c r="S65" s="7"/>
      <c r="T65" s="7"/>
      <c r="U65" s="59"/>
      <c r="V65" s="55"/>
    </row>
    <row r="66" spans="1:22" ht="18" thickBot="1" x14ac:dyDescent="0.25">
      <c r="A66" s="81" t="s">
        <v>62</v>
      </c>
      <c r="B66" s="4" t="s">
        <v>63</v>
      </c>
      <c r="C66" s="5">
        <v>20</v>
      </c>
      <c r="D66" s="6" t="s">
        <v>48</v>
      </c>
      <c r="E66" s="78" t="s">
        <v>126</v>
      </c>
      <c r="F66" s="31" t="s">
        <v>78</v>
      </c>
      <c r="G66" s="83"/>
      <c r="H66" s="55"/>
      <c r="I66" s="7"/>
      <c r="J66" s="56"/>
      <c r="K66" s="7"/>
      <c r="L66" s="12"/>
      <c r="M66" s="11"/>
      <c r="N66" s="12"/>
      <c r="O66" s="11"/>
      <c r="P66" s="12"/>
      <c r="Q66" s="11"/>
      <c r="R66" s="12"/>
      <c r="S66" s="7"/>
      <c r="T66" s="7"/>
      <c r="U66" s="59"/>
      <c r="V66" s="55"/>
    </row>
    <row r="67" spans="1:22" ht="18" thickBot="1" x14ac:dyDescent="0.25">
      <c r="A67" s="81" t="s">
        <v>62</v>
      </c>
      <c r="B67" s="4" t="s">
        <v>63</v>
      </c>
      <c r="C67" s="5">
        <f>4*15</f>
        <v>60</v>
      </c>
      <c r="D67" s="6" t="s">
        <v>48</v>
      </c>
      <c r="E67" s="78" t="s">
        <v>126</v>
      </c>
      <c r="F67" s="30" t="s">
        <v>79</v>
      </c>
      <c r="G67" s="82"/>
      <c r="H67" s="55"/>
      <c r="I67" s="7"/>
      <c r="J67" s="56"/>
      <c r="K67" s="7"/>
      <c r="L67" s="12"/>
      <c r="M67" s="11"/>
      <c r="N67" s="12"/>
      <c r="O67" s="11"/>
      <c r="P67" s="12"/>
      <c r="Q67" s="11"/>
      <c r="R67" s="12"/>
      <c r="S67" s="7"/>
      <c r="T67" s="7"/>
      <c r="U67" s="59"/>
      <c r="V67" s="55"/>
    </row>
    <row r="68" spans="1:22" ht="17" x14ac:dyDescent="0.2">
      <c r="A68" s="81" t="s">
        <v>62</v>
      </c>
      <c r="B68" s="4" t="s">
        <v>63</v>
      </c>
      <c r="C68" s="5">
        <f>4*5*12</f>
        <v>240</v>
      </c>
      <c r="D68" s="6" t="s">
        <v>48</v>
      </c>
      <c r="E68" s="78" t="s">
        <v>126</v>
      </c>
      <c r="F68" s="30" t="s">
        <v>80</v>
      </c>
      <c r="G68" s="85"/>
      <c r="H68" s="60" t="s">
        <v>28</v>
      </c>
      <c r="I68" s="10" t="e">
        <f>SUM(L68,N68,P68,R68,T68,#REF!,#REF!,#REF!,#REF!,#REF!,#REF!,#REF!,#REF!,#REF!,#REF!,#REF!,#REF!,#REF!,#REF!,#REF!,#REF!,#REF!,#REF!,#REF!)</f>
        <v>#REF!</v>
      </c>
      <c r="J68" s="57" t="e">
        <f t="shared" si="1"/>
        <v>#REF!</v>
      </c>
      <c r="K68" s="29"/>
      <c r="L68" s="14"/>
      <c r="M68" s="13"/>
      <c r="N68" s="14">
        <v>14</v>
      </c>
      <c r="O68" s="13"/>
      <c r="P68" s="14">
        <v>16</v>
      </c>
      <c r="Q68" s="13"/>
      <c r="R68" s="14"/>
      <c r="S68" s="29"/>
      <c r="T68" s="29"/>
      <c r="U68" s="59">
        <v>5</v>
      </c>
      <c r="V68" s="55">
        <v>8</v>
      </c>
    </row>
    <row r="69" spans="1:22" x14ac:dyDescent="0.2">
      <c r="A69" s="86"/>
      <c r="B69" s="33"/>
      <c r="C69" s="9"/>
      <c r="D69" s="45"/>
      <c r="E69" s="45"/>
      <c r="F69" s="47"/>
      <c r="G69" s="82"/>
      <c r="H69" s="55" t="s">
        <v>28</v>
      </c>
      <c r="I69" s="7"/>
      <c r="J69" s="56"/>
      <c r="K69" s="7"/>
      <c r="L69" s="12"/>
      <c r="M69" s="11"/>
      <c r="N69" s="12"/>
      <c r="O69" s="11"/>
      <c r="P69" s="12"/>
      <c r="Q69" s="11"/>
      <c r="R69" s="12"/>
      <c r="S69" s="7"/>
      <c r="T69" s="7"/>
      <c r="U69" s="59">
        <v>5</v>
      </c>
      <c r="V69" s="55">
        <v>8</v>
      </c>
    </row>
    <row r="70" spans="1:22" ht="17" x14ac:dyDescent="0.2">
      <c r="A70" s="86" t="s">
        <v>81</v>
      </c>
      <c r="B70" s="33" t="s">
        <v>82</v>
      </c>
      <c r="C70" s="9"/>
      <c r="D70" s="45" t="s">
        <v>83</v>
      </c>
      <c r="E70" s="45" t="s">
        <v>126</v>
      </c>
      <c r="F70" s="46"/>
      <c r="G70" s="83"/>
      <c r="H70" s="55"/>
      <c r="I70" s="7"/>
      <c r="J70" s="64"/>
      <c r="K70" s="7"/>
      <c r="L70" s="12"/>
      <c r="M70" s="11"/>
      <c r="N70" s="12"/>
      <c r="O70" s="11"/>
      <c r="P70" s="12"/>
      <c r="Q70" s="11"/>
      <c r="R70" s="12"/>
      <c r="S70" s="7"/>
      <c r="T70" s="7"/>
      <c r="U70" s="59"/>
      <c r="V70" s="55"/>
    </row>
    <row r="71" spans="1:22" ht="17" x14ac:dyDescent="0.2">
      <c r="A71" s="126" t="s">
        <v>84</v>
      </c>
      <c r="B71" s="123" t="s">
        <v>85</v>
      </c>
      <c r="C71" s="121">
        <f>2*2*50*12</f>
        <v>2400</v>
      </c>
      <c r="D71" s="6"/>
      <c r="E71" s="119" t="s">
        <v>126</v>
      </c>
      <c r="F71" s="32">
        <f>(68+45+33+49+40)/5</f>
        <v>47</v>
      </c>
      <c r="G71" s="87"/>
      <c r="H71" s="65" t="s">
        <v>28</v>
      </c>
      <c r="I71" s="24" t="e">
        <f>SUM(L71,N71,P71,R71,T71,#REF!,#REF!,#REF!,#REF!,#REF!,#REF!,#REF!,#REF!,#REF!,#REF!,#REF!,#REF!,#REF!,#REF!,#REF!,#REF!,#REF!,#REF!,#REF!)</f>
        <v>#REF!</v>
      </c>
      <c r="J71" s="111" t="e">
        <f>SUM(I71:I75)/C71</f>
        <v>#REF!</v>
      </c>
      <c r="K71" s="74">
        <f>4+14</f>
        <v>18</v>
      </c>
      <c r="L71" s="71">
        <f>K71*2</f>
        <v>36</v>
      </c>
      <c r="M71" s="17">
        <v>7</v>
      </c>
      <c r="N71" s="71">
        <f>M71*2</f>
        <v>14</v>
      </c>
      <c r="O71" s="17"/>
      <c r="P71" s="18"/>
      <c r="Q71" s="17">
        <v>6</v>
      </c>
      <c r="R71" s="18">
        <f>Q71*2</f>
        <v>12</v>
      </c>
      <c r="S71" s="24"/>
      <c r="T71" s="24"/>
      <c r="U71" s="59">
        <v>5</v>
      </c>
      <c r="V71" s="55">
        <v>8</v>
      </c>
    </row>
    <row r="72" spans="1:22" x14ac:dyDescent="0.2">
      <c r="A72" s="127"/>
      <c r="B72" s="124"/>
      <c r="C72" s="117"/>
      <c r="D72" s="20"/>
      <c r="E72" s="115"/>
      <c r="F72" s="25"/>
      <c r="G72" s="88"/>
      <c r="H72" s="55" t="s">
        <v>21</v>
      </c>
      <c r="I72" s="9" t="e">
        <f>SUM(L72,N72,P72,R72,T72,#REF!,#REF!,#REF!,#REF!,#REF!,#REF!,#REF!,#REF!,#REF!,#REF!,#REF!,#REF!,#REF!,#REF!,#REF!,#REF!,#REF!,#REF!,#REF!)</f>
        <v>#REF!</v>
      </c>
      <c r="J72" s="112"/>
      <c r="K72" s="7">
        <f>1+12</f>
        <v>13</v>
      </c>
      <c r="L72" s="12">
        <f>K72*2</f>
        <v>26</v>
      </c>
      <c r="M72" s="11">
        <v>6</v>
      </c>
      <c r="N72" s="12">
        <f>M72*2</f>
        <v>12</v>
      </c>
      <c r="O72" s="11"/>
      <c r="P72" s="12"/>
      <c r="Q72" s="11">
        <v>11</v>
      </c>
      <c r="R72" s="12">
        <f>Q72*2</f>
        <v>22</v>
      </c>
      <c r="S72" s="7"/>
      <c r="T72" s="7"/>
      <c r="U72" s="59">
        <v>5</v>
      </c>
      <c r="V72" s="55">
        <v>8</v>
      </c>
    </row>
    <row r="73" spans="1:22" x14ac:dyDescent="0.2">
      <c r="A73" s="127"/>
      <c r="B73" s="124"/>
      <c r="C73" s="117"/>
      <c r="D73" s="20"/>
      <c r="E73" s="115"/>
      <c r="F73" s="25"/>
      <c r="G73" s="88"/>
      <c r="H73" s="55" t="s">
        <v>45</v>
      </c>
      <c r="I73" s="9" t="e">
        <f>SUM(L73,N73,P73,R73,T73,#REF!,#REF!,#REF!,#REF!,#REF!,#REF!,#REF!,#REF!,#REF!,#REF!,#REF!,#REF!,#REF!,#REF!,#REF!,#REF!,#REF!,#REF!,#REF!)</f>
        <v>#REF!</v>
      </c>
      <c r="J73" s="112"/>
      <c r="K73" s="7">
        <f>1+2</f>
        <v>3</v>
      </c>
      <c r="L73" s="12">
        <f t="shared" ref="L73:N75" si="2">K73*2</f>
        <v>6</v>
      </c>
      <c r="M73" s="11">
        <v>2</v>
      </c>
      <c r="N73" s="12">
        <f t="shared" si="2"/>
        <v>4</v>
      </c>
      <c r="O73" s="11"/>
      <c r="P73" s="12"/>
      <c r="Q73" s="11">
        <v>11</v>
      </c>
      <c r="R73" s="12">
        <f>Q73*2</f>
        <v>22</v>
      </c>
      <c r="S73" s="107" t="s">
        <v>114</v>
      </c>
      <c r="T73" s="7"/>
      <c r="U73" s="59">
        <v>5</v>
      </c>
      <c r="V73" s="55">
        <v>8</v>
      </c>
    </row>
    <row r="74" spans="1:22" x14ac:dyDescent="0.2">
      <c r="A74" s="127"/>
      <c r="B74" s="124"/>
      <c r="C74" s="117"/>
      <c r="D74" s="20"/>
      <c r="E74" s="115"/>
      <c r="F74" s="25"/>
      <c r="G74" s="88"/>
      <c r="H74" s="55" t="s">
        <v>25</v>
      </c>
      <c r="I74" s="9" t="e">
        <f>SUM(L74,N74,P74,R74,T74,#REF!,#REF!,#REF!,#REF!,#REF!,#REF!,#REF!,#REF!,#REF!,#REF!,#REF!,#REF!,#REF!,#REF!,#REF!,#REF!,#REF!,#REF!,#REF!)</f>
        <v>#REF!</v>
      </c>
      <c r="J74" s="112"/>
      <c r="K74" s="7">
        <v>0</v>
      </c>
      <c r="L74" s="12">
        <f t="shared" si="2"/>
        <v>0</v>
      </c>
      <c r="M74" s="11">
        <f>1</f>
        <v>1</v>
      </c>
      <c r="N74" s="12">
        <f t="shared" si="2"/>
        <v>2</v>
      </c>
      <c r="O74" s="11"/>
      <c r="P74" s="12"/>
      <c r="Q74" s="11"/>
      <c r="R74" s="12"/>
      <c r="S74" s="7"/>
      <c r="T74" s="7"/>
      <c r="U74" s="59">
        <v>5</v>
      </c>
      <c r="V74" s="55">
        <v>8</v>
      </c>
    </row>
    <row r="75" spans="1:22" ht="17" thickBot="1" x14ac:dyDescent="0.25">
      <c r="A75" s="128"/>
      <c r="B75" s="125"/>
      <c r="C75" s="122"/>
      <c r="D75" s="84"/>
      <c r="E75" s="120"/>
      <c r="F75" s="90"/>
      <c r="G75" s="91"/>
      <c r="H75" s="68" t="s">
        <v>71</v>
      </c>
      <c r="I75" s="89" t="e">
        <f>SUM(L75,N75,P75,R75,T75,#REF!,#REF!,#REF!,#REF!,#REF!,#REF!,#REF!,#REF!,#REF!,#REF!,#REF!,#REF!,#REF!,#REF!,#REF!,#REF!,#REF!,#REF!,#REF!)</f>
        <v>#REF!</v>
      </c>
      <c r="J75" s="113"/>
      <c r="K75" s="29">
        <f>2+1</f>
        <v>3</v>
      </c>
      <c r="L75" s="12">
        <f t="shared" si="2"/>
        <v>6</v>
      </c>
      <c r="M75" s="13">
        <v>0</v>
      </c>
      <c r="N75" s="12">
        <f t="shared" si="2"/>
        <v>0</v>
      </c>
      <c r="O75" s="13"/>
      <c r="P75" s="14"/>
      <c r="Q75" s="13"/>
      <c r="R75" s="12"/>
      <c r="S75" s="29"/>
      <c r="T75" s="29"/>
      <c r="U75" s="59">
        <v>5</v>
      </c>
      <c r="V75" s="55">
        <v>8</v>
      </c>
    </row>
    <row r="76" spans="1:22" ht="17" x14ac:dyDescent="0.2">
      <c r="A76" s="127" t="s">
        <v>86</v>
      </c>
      <c r="B76" s="124" t="s">
        <v>87</v>
      </c>
      <c r="C76" s="129">
        <f>4*1080</f>
        <v>4320</v>
      </c>
      <c r="D76" s="20"/>
      <c r="E76" s="115" t="s">
        <v>126</v>
      </c>
      <c r="F76" s="44" t="s">
        <v>88</v>
      </c>
      <c r="G76" s="83"/>
      <c r="H76" s="95" t="s">
        <v>28</v>
      </c>
      <c r="I76" s="94" t="e">
        <f>SUM(L76,N76,P76,R76,T76,#REF!,#REF!,#REF!,#REF!,#REF!,#REF!,#REF!,#REF!,#REF!,#REF!,#REF!,#REF!,#REF!,#REF!,#REF!,#REF!,#REF!,#REF!,#REF!)</f>
        <v>#REF!</v>
      </c>
      <c r="J76" s="114" t="e">
        <f>SUM(I76:I81)/C76</f>
        <v>#REF!</v>
      </c>
      <c r="K76" s="74"/>
      <c r="L76" s="71">
        <v>24</v>
      </c>
      <c r="M76" s="17"/>
      <c r="N76" s="72">
        <v>24</v>
      </c>
      <c r="O76" s="17"/>
      <c r="P76" s="18">
        <v>24</v>
      </c>
      <c r="Q76" s="17">
        <v>20</v>
      </c>
      <c r="R76" s="18">
        <f>Q76*2</f>
        <v>40</v>
      </c>
      <c r="S76" s="24"/>
      <c r="T76" s="24"/>
      <c r="U76" s="59">
        <v>5</v>
      </c>
      <c r="V76" s="55">
        <v>8</v>
      </c>
    </row>
    <row r="77" spans="1:22" x14ac:dyDescent="0.2">
      <c r="A77" s="127"/>
      <c r="B77" s="124"/>
      <c r="C77" s="129"/>
      <c r="D77" s="20"/>
      <c r="E77" s="115"/>
      <c r="F77" s="25"/>
      <c r="G77" s="88"/>
      <c r="H77" s="55" t="s">
        <v>21</v>
      </c>
      <c r="I77" s="9" t="e">
        <f>SUM(L77,N77,P77,R77,T77,#REF!,#REF!,#REF!,#REF!,#REF!,#REF!,#REF!,#REF!,#REF!,#REF!,#REF!,#REF!,#REF!,#REF!,#REF!,#REF!,#REF!,#REF!,#REF!)</f>
        <v>#REF!</v>
      </c>
      <c r="J77" s="112"/>
      <c r="K77" s="7"/>
      <c r="L77" s="12">
        <v>24</v>
      </c>
      <c r="M77" s="11"/>
      <c r="N77" s="12">
        <v>24</v>
      </c>
      <c r="O77" s="11"/>
      <c r="P77" s="12">
        <v>24</v>
      </c>
      <c r="Q77" s="11">
        <v>13</v>
      </c>
      <c r="R77" s="12">
        <f>Q77*2</f>
        <v>26</v>
      </c>
      <c r="S77" s="7"/>
      <c r="T77" s="7"/>
      <c r="U77" s="59">
        <v>5</v>
      </c>
      <c r="V77" s="55">
        <v>8</v>
      </c>
    </row>
    <row r="78" spans="1:22" x14ac:dyDescent="0.2">
      <c r="A78" s="127"/>
      <c r="B78" s="124"/>
      <c r="C78" s="129"/>
      <c r="D78" s="20"/>
      <c r="E78" s="115"/>
      <c r="F78" s="25"/>
      <c r="G78" s="88"/>
      <c r="H78" s="55" t="s">
        <v>45</v>
      </c>
      <c r="I78" s="9" t="e">
        <f>SUM(L78,N78,P78,R78,T78,#REF!,#REF!,#REF!,#REF!,#REF!,#REF!,#REF!,#REF!,#REF!,#REF!,#REF!,#REF!,#REF!,#REF!,#REF!,#REF!,#REF!,#REF!,#REF!)</f>
        <v>#REF!</v>
      </c>
      <c r="J78" s="112"/>
      <c r="K78" s="7"/>
      <c r="L78" s="12">
        <v>24</v>
      </c>
      <c r="M78" s="11"/>
      <c r="N78" s="12">
        <v>24</v>
      </c>
      <c r="O78" s="11"/>
      <c r="P78" s="12">
        <v>24</v>
      </c>
      <c r="Q78" s="11">
        <v>11</v>
      </c>
      <c r="R78" s="12">
        <f t="shared" ref="R78:R79" si="3">Q78*2</f>
        <v>22</v>
      </c>
      <c r="S78" s="7"/>
      <c r="T78" s="7"/>
      <c r="U78" s="59">
        <v>5</v>
      </c>
      <c r="V78" s="55">
        <v>8</v>
      </c>
    </row>
    <row r="79" spans="1:22" x14ac:dyDescent="0.2">
      <c r="A79" s="127"/>
      <c r="B79" s="124"/>
      <c r="C79" s="129"/>
      <c r="D79" s="20"/>
      <c r="E79" s="115"/>
      <c r="F79" s="25"/>
      <c r="G79" s="88"/>
      <c r="H79" s="55" t="s">
        <v>25</v>
      </c>
      <c r="I79" s="9" t="e">
        <f>SUM(L79,N79,P79,R79,T79,#REF!,#REF!,#REF!,#REF!,#REF!,#REF!,#REF!,#REF!,#REF!,#REF!,#REF!,#REF!,#REF!,#REF!,#REF!,#REF!,#REF!,#REF!,#REF!)</f>
        <v>#REF!</v>
      </c>
      <c r="J79" s="112"/>
      <c r="K79" s="7"/>
      <c r="L79" s="12">
        <v>24</v>
      </c>
      <c r="M79" s="11"/>
      <c r="N79" s="12">
        <v>24</v>
      </c>
      <c r="O79" s="11"/>
      <c r="P79" s="12">
        <v>24</v>
      </c>
      <c r="Q79" s="11">
        <v>6</v>
      </c>
      <c r="R79" s="12">
        <f t="shared" si="3"/>
        <v>12</v>
      </c>
      <c r="S79" s="7"/>
      <c r="T79" s="7"/>
      <c r="U79" s="59">
        <v>5</v>
      </c>
      <c r="V79" s="55">
        <v>8</v>
      </c>
    </row>
    <row r="80" spans="1:22" x14ac:dyDescent="0.2">
      <c r="A80" s="127"/>
      <c r="B80" s="124"/>
      <c r="C80" s="129"/>
      <c r="D80" s="45"/>
      <c r="E80" s="115"/>
      <c r="F80" s="25"/>
      <c r="G80" s="88"/>
      <c r="H80" s="55" t="s">
        <v>71</v>
      </c>
      <c r="I80" s="9" t="e">
        <f>SUM(L80,N80,P80,R80,T80,#REF!,#REF!,#REF!,#REF!,#REF!,#REF!,#REF!,#REF!,#REF!,#REF!,#REF!,#REF!,#REF!,#REF!,#REF!,#REF!,#REF!,#REF!,#REF!)</f>
        <v>#REF!</v>
      </c>
      <c r="J80" s="112"/>
      <c r="K80" s="7"/>
      <c r="L80" s="12">
        <v>40</v>
      </c>
      <c r="M80" s="11"/>
      <c r="N80" s="12">
        <v>40</v>
      </c>
      <c r="O80" s="11"/>
      <c r="P80" s="12">
        <v>40</v>
      </c>
      <c r="Q80" s="11">
        <v>2</v>
      </c>
      <c r="R80" s="12">
        <f>Q80*2</f>
        <v>4</v>
      </c>
      <c r="S80" s="7"/>
      <c r="T80" s="7"/>
      <c r="U80" s="59">
        <v>5</v>
      </c>
      <c r="V80" s="55">
        <v>8</v>
      </c>
    </row>
    <row r="81" spans="1:22" ht="17" thickBot="1" x14ac:dyDescent="0.25">
      <c r="A81" s="128"/>
      <c r="B81" s="125"/>
      <c r="C81" s="130"/>
      <c r="D81" s="92"/>
      <c r="E81" s="120"/>
      <c r="F81" s="90"/>
      <c r="G81" s="91"/>
      <c r="H81" s="68"/>
      <c r="I81" s="89"/>
      <c r="J81" s="113"/>
      <c r="K81" s="7"/>
      <c r="L81" s="12"/>
      <c r="M81" s="11"/>
      <c r="N81" s="12"/>
      <c r="O81" s="11"/>
      <c r="P81" s="12"/>
      <c r="Q81" s="11"/>
      <c r="R81" s="12"/>
      <c r="S81" s="7"/>
      <c r="T81" s="7"/>
      <c r="U81" s="59">
        <v>5</v>
      </c>
      <c r="V81" s="55">
        <v>8</v>
      </c>
    </row>
    <row r="82" spans="1:22" x14ac:dyDescent="0.2">
      <c r="A82" s="124" t="s">
        <v>89</v>
      </c>
      <c r="B82" s="124" t="s">
        <v>90</v>
      </c>
      <c r="C82" s="117">
        <v>500</v>
      </c>
      <c r="D82" s="20"/>
      <c r="E82" s="115" t="s">
        <v>126</v>
      </c>
      <c r="F82" s="42"/>
      <c r="G82" s="47"/>
      <c r="H82" s="55"/>
      <c r="I82" s="7"/>
      <c r="J82" s="64"/>
      <c r="K82" s="74"/>
      <c r="L82" s="72"/>
      <c r="M82" s="17"/>
      <c r="N82" s="18"/>
      <c r="O82" s="17"/>
      <c r="P82" s="18"/>
      <c r="Q82" s="17"/>
      <c r="R82" s="18"/>
      <c r="S82" s="24"/>
      <c r="T82" s="24"/>
      <c r="U82" s="59"/>
      <c r="V82" s="55"/>
    </row>
    <row r="83" spans="1:22" x14ac:dyDescent="0.2">
      <c r="A83" s="124"/>
      <c r="B83" s="124"/>
      <c r="C83" s="117"/>
      <c r="D83" s="20"/>
      <c r="E83" s="115"/>
      <c r="F83" s="25"/>
      <c r="G83" s="48"/>
      <c r="H83" s="55"/>
      <c r="I83" s="7"/>
      <c r="J83" s="64"/>
      <c r="K83" s="7"/>
      <c r="L83" s="12"/>
      <c r="M83" s="11"/>
      <c r="N83" s="12"/>
      <c r="O83" s="11"/>
      <c r="P83" s="12"/>
      <c r="Q83" s="11"/>
      <c r="R83" s="12"/>
      <c r="S83" s="7"/>
      <c r="T83" s="7"/>
      <c r="U83" s="59"/>
      <c r="V83" s="55"/>
    </row>
    <row r="84" spans="1:22" x14ac:dyDescent="0.2">
      <c r="A84" s="124"/>
      <c r="B84" s="124"/>
      <c r="C84" s="117"/>
      <c r="D84" s="20"/>
      <c r="E84" s="115"/>
      <c r="F84" s="25"/>
      <c r="G84" s="48"/>
      <c r="H84" s="55"/>
      <c r="I84" s="7"/>
      <c r="J84" s="64"/>
      <c r="K84" s="7"/>
      <c r="L84" s="12"/>
      <c r="M84" s="11"/>
      <c r="N84" s="12"/>
      <c r="O84" s="11"/>
      <c r="P84" s="12"/>
      <c r="Q84" s="11"/>
      <c r="R84" s="12"/>
      <c r="S84" s="7"/>
      <c r="T84" s="7"/>
      <c r="U84" s="59"/>
      <c r="V84" s="55"/>
    </row>
    <row r="85" spans="1:22" x14ac:dyDescent="0.2">
      <c r="A85" s="124"/>
      <c r="B85" s="124"/>
      <c r="C85" s="117"/>
      <c r="D85" s="20"/>
      <c r="E85" s="115"/>
      <c r="F85" s="25"/>
      <c r="G85" s="48"/>
      <c r="H85" s="55"/>
      <c r="I85" s="7"/>
      <c r="J85" s="64"/>
      <c r="K85" s="7"/>
      <c r="L85" s="12"/>
      <c r="M85" s="11"/>
      <c r="N85" s="12"/>
      <c r="O85" s="11"/>
      <c r="P85" s="12"/>
      <c r="Q85" s="11"/>
      <c r="R85" s="12"/>
      <c r="S85" s="7"/>
      <c r="T85" s="7"/>
      <c r="U85" s="59"/>
      <c r="V85" s="55"/>
    </row>
    <row r="86" spans="1:22" x14ac:dyDescent="0.2">
      <c r="A86" s="131"/>
      <c r="B86" s="131"/>
      <c r="C86" s="118"/>
      <c r="D86" s="6"/>
      <c r="E86" s="116"/>
      <c r="F86" s="26"/>
      <c r="G86" s="49"/>
      <c r="H86" s="60"/>
      <c r="I86" s="29"/>
      <c r="J86" s="67"/>
      <c r="K86" s="29"/>
      <c r="L86" s="14"/>
      <c r="M86" s="13"/>
      <c r="N86" s="14"/>
      <c r="O86" s="13"/>
      <c r="P86" s="14"/>
      <c r="Q86" s="13"/>
      <c r="R86" s="14"/>
      <c r="S86" s="29"/>
      <c r="T86" s="29"/>
      <c r="U86" s="59"/>
      <c r="V86" s="55"/>
    </row>
    <row r="87" spans="1:22" x14ac:dyDescent="0.2">
      <c r="A87" s="123" t="s">
        <v>86</v>
      </c>
      <c r="B87" s="123" t="s">
        <v>91</v>
      </c>
      <c r="C87" s="121">
        <v>150</v>
      </c>
      <c r="D87" s="20"/>
      <c r="E87" s="119" t="s">
        <v>126</v>
      </c>
      <c r="F87" s="42"/>
      <c r="G87" s="47" t="s">
        <v>112</v>
      </c>
      <c r="H87" s="55" t="s">
        <v>45</v>
      </c>
      <c r="I87" s="7"/>
      <c r="J87" s="66"/>
      <c r="K87" s="73"/>
      <c r="L87" s="73"/>
      <c r="M87" s="17"/>
      <c r="N87" s="18"/>
      <c r="O87" s="17"/>
      <c r="P87" s="18"/>
      <c r="Q87" s="106" t="s">
        <v>113</v>
      </c>
      <c r="R87" s="12">
        <v>30</v>
      </c>
      <c r="S87" s="7"/>
      <c r="T87" s="7">
        <v>30</v>
      </c>
      <c r="U87" s="59">
        <v>5</v>
      </c>
      <c r="V87" s="55">
        <v>8</v>
      </c>
    </row>
    <row r="88" spans="1:22" x14ac:dyDescent="0.2">
      <c r="A88" s="124"/>
      <c r="B88" s="124"/>
      <c r="C88" s="117"/>
      <c r="D88" s="20"/>
      <c r="E88" s="115"/>
      <c r="F88" s="25"/>
      <c r="G88" s="25" t="s">
        <v>118</v>
      </c>
      <c r="H88" s="55" t="s">
        <v>28</v>
      </c>
      <c r="I88" s="7"/>
      <c r="J88" s="64"/>
      <c r="K88" s="7"/>
      <c r="L88" s="7"/>
      <c r="M88" s="11"/>
      <c r="N88" s="12"/>
      <c r="O88" s="11"/>
      <c r="P88" s="12"/>
      <c r="Q88" s="106" t="s">
        <v>119</v>
      </c>
      <c r="R88" s="12"/>
      <c r="S88" s="7"/>
      <c r="T88" s="7"/>
      <c r="U88" s="59">
        <v>5</v>
      </c>
      <c r="V88" s="55">
        <v>8</v>
      </c>
    </row>
    <row r="89" spans="1:22" x14ac:dyDescent="0.2">
      <c r="A89" s="124"/>
      <c r="B89" s="124"/>
      <c r="C89" s="117"/>
      <c r="D89" s="20"/>
      <c r="E89" s="115"/>
      <c r="F89" s="25"/>
      <c r="G89" s="48"/>
      <c r="H89" s="55" t="s">
        <v>25</v>
      </c>
      <c r="I89" s="7"/>
      <c r="J89" s="64"/>
      <c r="K89" s="7"/>
      <c r="L89" s="7"/>
      <c r="M89" s="11"/>
      <c r="N89" s="12"/>
      <c r="O89" s="11"/>
      <c r="P89" s="12"/>
      <c r="Q89" s="11"/>
      <c r="R89" s="12"/>
      <c r="S89" s="7"/>
      <c r="T89" s="7"/>
      <c r="U89" s="59">
        <v>5</v>
      </c>
      <c r="V89" s="55">
        <v>8</v>
      </c>
    </row>
    <row r="90" spans="1:22" x14ac:dyDescent="0.2">
      <c r="A90" s="124"/>
      <c r="B90" s="124"/>
      <c r="C90" s="117"/>
      <c r="D90" s="20"/>
      <c r="E90" s="115"/>
      <c r="F90" s="25"/>
      <c r="G90" s="48" t="s">
        <v>123</v>
      </c>
      <c r="H90" s="55" t="s">
        <v>45</v>
      </c>
      <c r="I90" s="7"/>
      <c r="J90" s="64"/>
      <c r="K90" s="7"/>
      <c r="L90" s="7"/>
      <c r="M90" s="11"/>
      <c r="N90" s="12"/>
      <c r="O90" s="11"/>
      <c r="P90" s="12"/>
      <c r="Q90" s="11"/>
      <c r="R90" s="12"/>
      <c r="S90" s="7"/>
      <c r="T90" s="7"/>
      <c r="U90" s="59">
        <v>5</v>
      </c>
      <c r="V90" s="55">
        <v>8</v>
      </c>
    </row>
    <row r="91" spans="1:22" ht="17" thickBot="1" x14ac:dyDescent="0.25">
      <c r="A91" s="131"/>
      <c r="B91" s="131"/>
      <c r="C91" s="118"/>
      <c r="D91" s="6"/>
      <c r="E91" s="116"/>
      <c r="F91" s="26"/>
      <c r="G91" s="49"/>
      <c r="H91" s="68"/>
      <c r="I91" s="69"/>
      <c r="J91" s="70"/>
      <c r="K91" s="29"/>
      <c r="L91" s="29"/>
      <c r="M91" s="13"/>
      <c r="N91" s="14"/>
      <c r="O91" s="13"/>
      <c r="P91" s="14"/>
      <c r="Q91" s="13"/>
      <c r="R91" s="14"/>
      <c r="S91" s="29"/>
      <c r="T91" s="29"/>
      <c r="U91" s="59">
        <v>5</v>
      </c>
      <c r="V91" s="55">
        <v>8</v>
      </c>
    </row>
    <row r="98" spans="5:22" x14ac:dyDescent="0.2">
      <c r="E98" s="2"/>
      <c r="F98" s="2"/>
      <c r="G98" s="2"/>
      <c r="H98" s="2"/>
      <c r="U98" s="2"/>
      <c r="V98" s="2"/>
    </row>
    <row r="99" spans="5:22" ht="15.5" customHeight="1" x14ac:dyDescent="0.2">
      <c r="E99" s="2"/>
      <c r="F99" s="2"/>
      <c r="G99" s="145"/>
      <c r="H99" s="145"/>
      <c r="U99"/>
      <c r="V99"/>
    </row>
    <row r="100" spans="5:22" ht="15.5" customHeight="1" x14ac:dyDescent="0.2">
      <c r="E100" s="2"/>
      <c r="F100" s="2"/>
      <c r="G100" s="145"/>
      <c r="H100" s="145"/>
      <c r="U100"/>
      <c r="V100"/>
    </row>
    <row r="101" spans="5:22" x14ac:dyDescent="0.2">
      <c r="E101" s="2"/>
      <c r="F101" s="2"/>
      <c r="G101" s="2"/>
      <c r="H101" s="2"/>
      <c r="U101" s="2"/>
      <c r="V101" s="2"/>
    </row>
    <row r="102" spans="5:22" x14ac:dyDescent="0.2">
      <c r="E102" s="2"/>
      <c r="F102" s="2"/>
      <c r="G102" s="2"/>
      <c r="H102" s="2"/>
      <c r="U102" s="2"/>
      <c r="V102" s="2"/>
    </row>
    <row r="103" spans="5:22" x14ac:dyDescent="0.2">
      <c r="E103" s="2"/>
      <c r="F103" s="2"/>
      <c r="G103" s="2"/>
      <c r="H103" s="2"/>
      <c r="U103" s="2"/>
      <c r="V103" s="2"/>
    </row>
  </sheetData>
  <autoFilter ref="A1:E70" xr:uid="{0869F0A4-2BB1-4676-86E2-4624C1B02465}"/>
  <mergeCells count="68">
    <mergeCell ref="G99:H99"/>
    <mergeCell ref="G100:H100"/>
    <mergeCell ref="A7:A16"/>
    <mergeCell ref="K1:L1"/>
    <mergeCell ref="M1:N1"/>
    <mergeCell ref="E35:E39"/>
    <mergeCell ref="B35:B39"/>
    <mergeCell ref="A35:A39"/>
    <mergeCell ref="E30:E34"/>
    <mergeCell ref="C30:C34"/>
    <mergeCell ref="B30:B34"/>
    <mergeCell ref="A30:A34"/>
    <mergeCell ref="A45:A49"/>
    <mergeCell ref="A23:A27"/>
    <mergeCell ref="C35:C39"/>
    <mergeCell ref="B50:B54"/>
    <mergeCell ref="O1:P1"/>
    <mergeCell ref="A2:A6"/>
    <mergeCell ref="Q1:R1"/>
    <mergeCell ref="E23:E27"/>
    <mergeCell ref="E2:E6"/>
    <mergeCell ref="C2:C6"/>
    <mergeCell ref="B2:B6"/>
    <mergeCell ref="E17:E21"/>
    <mergeCell ref="C17:C21"/>
    <mergeCell ref="B17:B21"/>
    <mergeCell ref="E7:E16"/>
    <mergeCell ref="C7:C16"/>
    <mergeCell ref="B7:B16"/>
    <mergeCell ref="A17:A21"/>
    <mergeCell ref="C23:C27"/>
    <mergeCell ref="B23:B27"/>
    <mergeCell ref="S1:T1"/>
    <mergeCell ref="A50:A54"/>
    <mergeCell ref="J7:J16"/>
    <mergeCell ref="J2:J6"/>
    <mergeCell ref="J17:J21"/>
    <mergeCell ref="J23:J27"/>
    <mergeCell ref="J30:J34"/>
    <mergeCell ref="J40:J44"/>
    <mergeCell ref="C40:C44"/>
    <mergeCell ref="B40:B44"/>
    <mergeCell ref="A40:A44"/>
    <mergeCell ref="E40:E44"/>
    <mergeCell ref="E45:E49"/>
    <mergeCell ref="C45:C49"/>
    <mergeCell ref="B45:B49"/>
    <mergeCell ref="E87:E91"/>
    <mergeCell ref="E71:E75"/>
    <mergeCell ref="C71:C75"/>
    <mergeCell ref="B71:B75"/>
    <mergeCell ref="A71:A75"/>
    <mergeCell ref="A76:A81"/>
    <mergeCell ref="B76:B81"/>
    <mergeCell ref="C76:C81"/>
    <mergeCell ref="E76:E81"/>
    <mergeCell ref="B82:B86"/>
    <mergeCell ref="A82:A86"/>
    <mergeCell ref="A87:A91"/>
    <mergeCell ref="B87:B91"/>
    <mergeCell ref="C87:C91"/>
    <mergeCell ref="J71:J75"/>
    <mergeCell ref="J50:J54"/>
    <mergeCell ref="J76:J81"/>
    <mergeCell ref="E82:E86"/>
    <mergeCell ref="C82:C86"/>
    <mergeCell ref="E50:E54"/>
    <mergeCell ref="C50:C54"/>
  </mergeCells>
  <pageMargins left="0.7" right="0.7" top="0.75" bottom="0.75" header="0.3" footer="0.3"/>
  <pageSetup orientation="portrait" r:id="rId1"/>
  <ignoredErrors>
    <ignoredError sqref="M74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7AE61FB7127B4A85E8F45FB8F31E8A" ma:contentTypeVersion="19" ma:contentTypeDescription="Create a new document." ma:contentTypeScope="" ma:versionID="6e79caf103f29d6c505fdef017e757b7">
  <xsd:schema xmlns:xsd="http://www.w3.org/2001/XMLSchema" xmlns:xs="http://www.w3.org/2001/XMLSchema" xmlns:p="http://schemas.microsoft.com/office/2006/metadata/properties" xmlns:ns2="a9813746-1a32-4a7d-bc68-383d2f3d86d8" xmlns:ns3="2adcc43c-e4c5-4e6c-9d09-95aadf23d145" targetNamespace="http://schemas.microsoft.com/office/2006/metadata/properties" ma:root="true" ma:fieldsID="9ad7b02b45860e5eebf01b9d5c8172f7" ns2:_="" ns3:_="">
    <xsd:import namespace="a9813746-1a32-4a7d-bc68-383d2f3d86d8"/>
    <xsd:import namespace="2adcc43c-e4c5-4e6c-9d09-95aadf23d1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3746-1a32-4a7d-bc68-383d2f3d86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a6b2b66-40d8-4e06-8a39-adc3ecd451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cc43c-e4c5-4e6c-9d09-95aadf23d14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943372c-9501-45f8-83b2-f95f9433d879}" ma:internalName="TaxCatchAll" ma:showField="CatchAllData" ma:web="2adcc43c-e4c5-4e6c-9d09-95aadf23d1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3746-1a32-4a7d-bc68-383d2f3d86d8">
      <Terms xmlns="http://schemas.microsoft.com/office/infopath/2007/PartnerControls"/>
    </lcf76f155ced4ddcb4097134ff3c332f>
    <TaxCatchAll xmlns="2adcc43c-e4c5-4e6c-9d09-95aadf23d145" xsi:nil="true"/>
  </documentManagement>
</p:properties>
</file>

<file path=customXml/itemProps1.xml><?xml version="1.0" encoding="utf-8"?>
<ds:datastoreItem xmlns:ds="http://schemas.openxmlformats.org/officeDocument/2006/customXml" ds:itemID="{924941EB-8DC4-43A5-91B1-644895C64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813746-1a32-4a7d-bc68-383d2f3d86d8"/>
    <ds:schemaRef ds:uri="2adcc43c-e4c5-4e6c-9d09-95aadf23d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4DB7E2-C120-42D8-A393-AF57206E68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A059CA-C1EE-4185-BFDE-6D03A82E1F73}">
  <ds:schemaRefs>
    <ds:schemaRef ds:uri="http://schemas.microsoft.com/office/2006/metadata/properties"/>
    <ds:schemaRef ds:uri="http://schemas.microsoft.com/office/infopath/2007/PartnerControls"/>
    <ds:schemaRef ds:uri="a9813746-1a32-4a7d-bc68-383d2f3d86d8"/>
    <ds:schemaRef ds:uri="2adcc43c-e4c5-4e6c-9d09-95aadf23d1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Goals Completion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Ozer, Ilhan</dc:creator>
  <cp:keywords/>
  <dc:description/>
  <cp:lastModifiedBy>Chhabra, Abhishek</cp:lastModifiedBy>
  <cp:revision/>
  <dcterms:created xsi:type="dcterms:W3CDTF">2025-02-27T15:32:49Z</dcterms:created>
  <dcterms:modified xsi:type="dcterms:W3CDTF">2025-06-11T08:20:29Z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0x010100B17AE61FB7127B4A85E8F45FB8F31E8A</vt:lpwstr>
  </property>
</Properties>
</file>