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ms-office.chartex+xml" PartName="/xl/charts/chartEx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&amp;L (213 4pm)" sheetId="1" r:id="rId4"/>
    <sheet state="visible" name="Dashboards" sheetId="2" r:id="rId5"/>
    <sheet state="visible" name="Financial Model" sheetId="3" r:id="rId6"/>
    <sheet state="hidden" name="Bookings" sheetId="4" r:id="rId7"/>
    <sheet state="hidden" name="1.3" sheetId="5" r:id="rId8"/>
  </sheets>
  <definedNames/>
  <calcPr/>
</workbook>
</file>

<file path=xl/sharedStrings.xml><?xml version="1.0" encoding="utf-8"?>
<sst xmlns="http://schemas.openxmlformats.org/spreadsheetml/2006/main" count="228" uniqueCount="121">
  <si>
    <t>Unicorn Co. | Product Bookings Performance</t>
  </si>
  <si>
    <t>Y/Y</t>
  </si>
  <si>
    <t>$m</t>
  </si>
  <si>
    <t>Product New TCV Bookings</t>
  </si>
  <si>
    <t>Product Renewal TCV Bookings</t>
  </si>
  <si>
    <t>Product TCV</t>
  </si>
  <si>
    <t>Product New ACV Bookings</t>
  </si>
  <si>
    <t>Product Renewal ACV Bookings</t>
  </si>
  <si>
    <t>Product ACV</t>
  </si>
  <si>
    <t>Product New - Contract Length (Yrs)</t>
  </si>
  <si>
    <t>Product Renewal - Contract Length (Yrs)</t>
  </si>
  <si>
    <t>Product - Blended Contract Length</t>
  </si>
  <si>
    <t>Unicorn Co. | ARR and Retention Analysis</t>
  </si>
  <si>
    <t>Beginning ARR</t>
  </si>
  <si>
    <t>+</t>
  </si>
  <si>
    <t>New ARR</t>
  </si>
  <si>
    <t>Expansion ARR</t>
  </si>
  <si>
    <t>-</t>
  </si>
  <si>
    <t>Churn ARR</t>
  </si>
  <si>
    <t>Ending ARR</t>
  </si>
  <si>
    <t>Dollar Based Retention Rate</t>
  </si>
  <si>
    <t>Gross Retention Rate</t>
  </si>
  <si>
    <t>Net Retention Rate</t>
  </si>
  <si>
    <t>Dollar Based Churn Rate</t>
  </si>
  <si>
    <t>Gross Churn Rate</t>
  </si>
  <si>
    <t>Net Churn Rate</t>
  </si>
  <si>
    <t>Unicorn Co. Profit &amp; Loss Statement</t>
  </si>
  <si>
    <t>% of Revenue</t>
  </si>
  <si>
    <t>Subscription Revenue</t>
  </si>
  <si>
    <t>Services Revenue</t>
  </si>
  <si>
    <t>Revenue</t>
  </si>
  <si>
    <t>Hosting cost (AWS/GCP/Azure)</t>
  </si>
  <si>
    <t>Operations (HC, software, support)</t>
  </si>
  <si>
    <t>Cost of Goods Sold (COGs)</t>
  </si>
  <si>
    <t>Gross Margin</t>
  </si>
  <si>
    <t>Research &amp; Development (R&amp;D)</t>
  </si>
  <si>
    <t>Sales &amp; Marketing (S&amp;M)</t>
  </si>
  <si>
    <t>General &amp; Adminstrative (G&amp;A)</t>
  </si>
  <si>
    <t>Operating Expense</t>
  </si>
  <si>
    <t xml:space="preserve">EBITDA / Operating Margin </t>
  </si>
  <si>
    <t>n/m</t>
  </si>
  <si>
    <t>Change in Working Capital</t>
  </si>
  <si>
    <t>Capital Expenditure</t>
  </si>
  <si>
    <t>Interest and Taxes Payment</t>
  </si>
  <si>
    <t>Free Cash Flow Margin (FCF)</t>
  </si>
  <si>
    <t>Metrics</t>
  </si>
  <si>
    <t>Rules of 40 (Rev Y/Y + EBITDA margin)</t>
  </si>
  <si>
    <t>Rules of 40 (Rev Y/Y + FCF margin)</t>
  </si>
  <si>
    <t>Product TCV Bookings</t>
  </si>
  <si>
    <t>Revenue Trend</t>
  </si>
  <si>
    <t xml:space="preserve">ARR Momentum </t>
  </si>
  <si>
    <t>2024 ARR Waterfall</t>
  </si>
  <si>
    <t>LTV / CAC</t>
  </si>
  <si>
    <t>Profitability</t>
  </si>
  <si>
    <r>
      <rPr>
        <rFont val="Arial"/>
        <b/>
        <color rgb="FF4472C4"/>
        <sz val="14.0"/>
      </rPr>
      <t xml:space="preserve">Rule of 40 </t>
    </r>
    <r>
      <rPr>
        <rFont val="Arial"/>
        <b/>
        <color rgb="FF4472C4"/>
        <sz val="8.0"/>
      </rPr>
      <t>(Rev Y/Y % + FCF margin %)</t>
    </r>
  </si>
  <si>
    <t>Bookings</t>
  </si>
  <si>
    <t>Booking Y/Y Growth</t>
  </si>
  <si>
    <t>ARR</t>
  </si>
  <si>
    <t>Retention Rate</t>
  </si>
  <si>
    <t>LTV</t>
  </si>
  <si>
    <t>CAC</t>
  </si>
  <si>
    <t>LTV/CAC</t>
  </si>
  <si>
    <t>EBITDA Margin %</t>
  </si>
  <si>
    <t>FCF Margin %</t>
  </si>
  <si>
    <t>Revenue Y/Y Growth</t>
  </si>
  <si>
    <t>Product ACV Bookings</t>
  </si>
  <si>
    <t>Product - Blended Contract Length (Yrs)</t>
  </si>
  <si>
    <t>Product New - Contract Length (Mo)</t>
  </si>
  <si>
    <t>Product Renewal - Contract Length (Mo)</t>
  </si>
  <si>
    <t>Product - Blended Contract Length (Mo)</t>
  </si>
  <si>
    <t>Unicorn Co. | Customer Count Analysis</t>
  </si>
  <si>
    <t># of customers</t>
  </si>
  <si>
    <t>Beginning customer #</t>
  </si>
  <si>
    <t>New customers</t>
  </si>
  <si>
    <t>Churned customers</t>
  </si>
  <si>
    <t>Ending customer #</t>
  </si>
  <si>
    <t>Customer Retention Rate</t>
  </si>
  <si>
    <t>Customer Churn Rate</t>
  </si>
  <si>
    <t>ARR per Customer ($M)</t>
  </si>
  <si>
    <t>Unicorn Co. | Profit &amp; Loss Statement</t>
  </si>
  <si>
    <t>Product Revenue</t>
  </si>
  <si>
    <t>Gross Margin %</t>
  </si>
  <si>
    <t>EBITDA / Operating Margin %</t>
  </si>
  <si>
    <r>
      <rPr>
        <rFont val="Calibri"/>
        <b/>
        <color theme="1"/>
        <sz val="10.0"/>
      </rPr>
      <t xml:space="preserve">Rules of 40 </t>
    </r>
    <r>
      <rPr>
        <rFont val="Calibri"/>
        <b val="0"/>
        <color theme="1"/>
        <sz val="10.0"/>
      </rPr>
      <t>(Rev Y/Y + EBITDA margin)</t>
    </r>
  </si>
  <si>
    <r>
      <rPr>
        <rFont val="Calibri"/>
        <b/>
        <color theme="1"/>
        <sz val="10.0"/>
      </rPr>
      <t xml:space="preserve">Rules of 40 </t>
    </r>
    <r>
      <rPr>
        <rFont val="Calibri"/>
        <b val="0"/>
        <color theme="1"/>
        <sz val="10.0"/>
      </rPr>
      <t>(Rev Y/Y + FCF margin)</t>
    </r>
  </si>
  <si>
    <t>Unicorn Co. | Unit Economics</t>
  </si>
  <si>
    <t>Gross margin %</t>
  </si>
  <si>
    <t>Annual Churn %</t>
  </si>
  <si>
    <t># of total customers</t>
  </si>
  <si>
    <t>LTV (per customer)</t>
  </si>
  <si>
    <t>Sales and Marketing</t>
  </si>
  <si>
    <t>CAC (per new customer)</t>
  </si>
  <si>
    <t>LTV to CAC Ratio</t>
  </si>
  <si>
    <t>ARR added</t>
  </si>
  <si>
    <t>CAC Payback period (years)</t>
  </si>
  <si>
    <t>CAC Payback period (months)</t>
  </si>
  <si>
    <t>Trying to Be Unicorn Co.</t>
  </si>
  <si>
    <t>Bookings Performance</t>
  </si>
  <si>
    <t>FY19</t>
  </si>
  <si>
    <t>FY20</t>
  </si>
  <si>
    <t>FY21</t>
  </si>
  <si>
    <t>$M</t>
  </si>
  <si>
    <t>Q1'19</t>
  </si>
  <si>
    <t>Q2'19</t>
  </si>
  <si>
    <t>Q3'19</t>
  </si>
  <si>
    <t>Q4'19</t>
  </si>
  <si>
    <t>Q1'20</t>
  </si>
  <si>
    <t>Q2'20</t>
  </si>
  <si>
    <t>Q3'20</t>
  </si>
  <si>
    <t>Q4'20</t>
  </si>
  <si>
    <t>Q1'21</t>
  </si>
  <si>
    <t>Q2'21</t>
  </si>
  <si>
    <t>Q3'21</t>
  </si>
  <si>
    <t>Q4'21</t>
  </si>
  <si>
    <t>Chart</t>
  </si>
  <si>
    <t>Product TCV Y/Y</t>
  </si>
  <si>
    <t>Product ACV Y/Y</t>
  </si>
  <si>
    <t>Blended Contract Length Y/Y</t>
  </si>
  <si>
    <t>&lt;&lt;Outline</t>
  </si>
  <si>
    <t>Lesson #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</si>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</sst>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"/>
    <numFmt numFmtId="165" formatCode="0.0%"/>
    <numFmt numFmtId="166" formatCode="&quot;$&quot;#,##0.0"/>
    <numFmt numFmtId="167" formatCode="0.0"/>
    <numFmt numFmtId="168" formatCode="0.0&quot;x&quot;"/>
    <numFmt numFmtId="169" formatCode="0.0&quot;pt&quot;"/>
    <numFmt numFmtId="170" formatCode="#,##0.000"/>
  </numFmts>
  <fonts count="27">
    <font>
      <sz val="10.0"/>
      <color rgb="FF000000"/>
      <name val="Calibri"/>
      <scheme val="minor"/>
    </font>
    <font>
      <sz val="10.0"/>
      <color theme="1"/>
      <name val="Calibri"/>
      <scheme val="minor"/>
    </font>
    <font>
      <b/>
      <sz val="10.0"/>
      <color rgb="FFFFFFFF"/>
      <name val="Calibri"/>
      <scheme val="minor"/>
    </font>
    <font/>
    <font>
      <sz val="10.0"/>
      <color rgb="FF0000FF"/>
      <name val="Calibri"/>
      <scheme val="minor"/>
    </font>
    <font>
      <i/>
      <sz val="10.0"/>
      <color theme="1"/>
      <name val="Calibri"/>
      <scheme val="minor"/>
    </font>
    <font>
      <b/>
      <sz val="10.0"/>
      <color theme="1"/>
      <name val="Calibri"/>
      <scheme val="minor"/>
    </font>
    <font>
      <b/>
      <i/>
      <sz val="10.0"/>
      <color theme="1"/>
      <name val="Calibri"/>
      <scheme val="minor"/>
    </font>
    <font>
      <b/>
      <sz val="10.0"/>
      <color rgb="FF000000"/>
      <name val="Calibri"/>
      <scheme val="minor"/>
    </font>
    <font>
      <b/>
      <i/>
      <sz val="10.0"/>
      <color rgb="FFFFFFFF"/>
      <name val="Calibri"/>
      <scheme val="minor"/>
    </font>
    <font>
      <color theme="1"/>
      <name val="Arial"/>
    </font>
    <font>
      <b/>
      <sz val="14.0"/>
      <color rgb="FF4472C4"/>
      <name val="Arial"/>
    </font>
    <font>
      <color theme="1"/>
      <name val="Calibri"/>
      <scheme val="minor"/>
    </font>
    <font>
      <b/>
      <color rgb="FF000000"/>
      <name val="Calibri"/>
      <scheme val="minor"/>
    </font>
    <font>
      <color rgb="FF000000"/>
      <name val="Calibri"/>
      <scheme val="minor"/>
    </font>
    <font>
      <b/>
      <color theme="1"/>
      <name val="Calibri"/>
      <scheme val="minor"/>
    </font>
    <font>
      <b/>
      <color theme="1"/>
      <name val="Calibri"/>
    </font>
    <font>
      <color theme="1"/>
      <name val="Calibri"/>
    </font>
    <font>
      <b/>
      <color rgb="FF000000"/>
      <name val="Calibri"/>
    </font>
    <font>
      <color rgb="FF000000"/>
      <name val="Calibri"/>
    </font>
    <font>
      <sz val="18.0"/>
      <color theme="1"/>
      <name val="Arial"/>
    </font>
    <font>
      <b/>
      <color theme="1"/>
      <name val="Arial"/>
    </font>
    <font>
      <i/>
      <color rgb="FFB7B7B7"/>
      <name val="Arial"/>
    </font>
    <font>
      <i/>
      <color rgb="FF999999"/>
      <name val="Arial"/>
    </font>
    <font>
      <u/>
      <color rgb="FF0000FF"/>
    </font>
    <font>
      <color rgb="FFF3F3F3"/>
      <name val="Calibri"/>
      <scheme val="minor"/>
    </font>
    <font>
      <b/>
      <color rgb="FF0000FF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3F3F3"/>
        <bgColor rgb="FFF3F3F3"/>
      </patternFill>
    </fill>
    <fill>
      <patternFill patternType="solid">
        <fgColor rgb="FF4472C4"/>
        <bgColor rgb="FF4472C4"/>
      </patternFill>
    </fill>
  </fills>
  <borders count="11">
    <border/>
    <border>
      <bottom style="thin">
        <color rgb="FFFFFFFF"/>
      </bottom>
    </border>
    <border>
      <left style="dotted">
        <color rgb="FF000000"/>
      </left>
      <top style="dotted">
        <color rgb="FF000000"/>
      </top>
    </border>
    <border>
      <top style="dotted">
        <color rgb="FF000000"/>
      </top>
    </border>
    <border>
      <right style="dotted">
        <color rgb="FF000000"/>
      </right>
      <top style="dotted">
        <color rgb="FF000000"/>
      </top>
    </border>
    <border>
      <left style="dotted">
        <color rgb="FF000000"/>
      </left>
    </border>
    <border>
      <right style="dotted">
        <color rgb="FF000000"/>
      </right>
    </border>
    <border>
      <left style="dotted">
        <color rgb="FF000000"/>
      </left>
      <bottom style="dotted">
        <color rgb="FF000000"/>
      </bottom>
    </border>
    <border>
      <bottom style="dotted">
        <color rgb="FF000000"/>
      </bottom>
    </border>
    <border>
      <right style="dotted">
        <color rgb="FF000000"/>
      </right>
      <bottom style="dotted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Alignment="1" applyFont="1">
      <alignment horizontal="right" readingOrder="0"/>
    </xf>
    <xf borderId="1" fillId="2" fontId="2" numFmtId="0" xfId="0" applyAlignment="1" applyBorder="1" applyFont="1">
      <alignment horizontal="center" readingOrder="0"/>
    </xf>
    <xf borderId="1" fillId="0" fontId="3" numFmtId="0" xfId="0" applyBorder="1" applyFont="1"/>
    <xf borderId="0" fillId="0" fontId="1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0" fontId="5" numFmtId="9" xfId="0" applyAlignment="1" applyFont="1" applyNumberFormat="1">
      <alignment readingOrder="0"/>
    </xf>
    <xf borderId="2" fillId="0" fontId="4" numFmtId="3" xfId="0" applyAlignment="1" applyBorder="1" applyFont="1" applyNumberFormat="1">
      <alignment readingOrder="0"/>
    </xf>
    <xf borderId="3" fillId="0" fontId="4" numFmtId="3" xfId="0" applyAlignment="1" applyBorder="1" applyFont="1" applyNumberFormat="1">
      <alignment readingOrder="0"/>
    </xf>
    <xf borderId="4" fillId="0" fontId="4" numFmtId="3" xfId="0" applyAlignment="1" applyBorder="1" applyFont="1" applyNumberFormat="1">
      <alignment readingOrder="0"/>
    </xf>
    <xf borderId="2" fillId="0" fontId="5" numFmtId="9" xfId="0" applyAlignment="1" applyBorder="1" applyFont="1" applyNumberFormat="1">
      <alignment readingOrder="0"/>
    </xf>
    <xf borderId="3" fillId="0" fontId="5" numFmtId="9" xfId="0" applyAlignment="1" applyBorder="1" applyFont="1" applyNumberFormat="1">
      <alignment readingOrder="0"/>
    </xf>
    <xf borderId="4" fillId="0" fontId="5" numFmtId="9" xfId="0" applyAlignment="1" applyBorder="1" applyFont="1" applyNumberFormat="1">
      <alignment readingOrder="0"/>
    </xf>
    <xf borderId="5" fillId="0" fontId="4" numFmtId="3" xfId="0" applyAlignment="1" applyBorder="1" applyFont="1" applyNumberFormat="1">
      <alignment readingOrder="0"/>
    </xf>
    <xf borderId="6" fillId="0" fontId="4" numFmtId="3" xfId="0" applyAlignment="1" applyBorder="1" applyFont="1" applyNumberFormat="1">
      <alignment readingOrder="0"/>
    </xf>
    <xf borderId="5" fillId="0" fontId="5" numFmtId="9" xfId="0" applyAlignment="1" applyBorder="1" applyFont="1" applyNumberFormat="1">
      <alignment readingOrder="0"/>
    </xf>
    <xf borderId="6" fillId="0" fontId="5" numFmtId="9" xfId="0" applyAlignment="1" applyBorder="1" applyFont="1" applyNumberFormat="1">
      <alignment readingOrder="0"/>
    </xf>
    <xf borderId="0" fillId="0" fontId="6" numFmtId="0" xfId="0" applyFont="1"/>
    <xf borderId="0" fillId="3" fontId="6" numFmtId="0" xfId="0" applyAlignment="1" applyFill="1" applyFont="1">
      <alignment readingOrder="0"/>
    </xf>
    <xf borderId="0" fillId="3" fontId="6" numFmtId="0" xfId="0" applyFont="1"/>
    <xf borderId="5" fillId="3" fontId="6" numFmtId="3" xfId="0" applyBorder="1" applyFont="1" applyNumberFormat="1"/>
    <xf borderId="0" fillId="3" fontId="6" numFmtId="3" xfId="0" applyFont="1" applyNumberFormat="1"/>
    <xf borderId="6" fillId="3" fontId="6" numFmtId="3" xfId="0" applyBorder="1" applyFont="1" applyNumberFormat="1"/>
    <xf borderId="5" fillId="3" fontId="7" numFmtId="9" xfId="0" applyBorder="1" applyFont="1" applyNumberFormat="1"/>
    <xf borderId="0" fillId="3" fontId="7" numFmtId="9" xfId="0" applyFont="1" applyNumberFormat="1"/>
    <xf borderId="6" fillId="3" fontId="7" numFmtId="9" xfId="0" applyBorder="1" applyFont="1" applyNumberFormat="1"/>
    <xf borderId="2" fillId="0" fontId="0" numFmtId="164" xfId="0" applyAlignment="1" applyBorder="1" applyFont="1" applyNumberFormat="1">
      <alignment readingOrder="0"/>
    </xf>
    <xf borderId="3" fillId="0" fontId="0" numFmtId="164" xfId="0" applyAlignment="1" applyBorder="1" applyFont="1" applyNumberFormat="1">
      <alignment readingOrder="0"/>
    </xf>
    <xf borderId="4" fillId="0" fontId="0" numFmtId="164" xfId="0" applyAlignment="1" applyBorder="1" applyFont="1" applyNumberFormat="1">
      <alignment readingOrder="0"/>
    </xf>
    <xf borderId="5" fillId="0" fontId="0" numFmtId="164" xfId="0" applyAlignment="1" applyBorder="1" applyFont="1" applyNumberFormat="1">
      <alignment readingOrder="0"/>
    </xf>
    <xf borderId="0" fillId="0" fontId="0" numFmtId="164" xfId="0" applyAlignment="1" applyFont="1" applyNumberFormat="1">
      <alignment readingOrder="0"/>
    </xf>
    <xf borderId="6" fillId="0" fontId="0" numFmtId="164" xfId="0" applyAlignment="1" applyBorder="1" applyFont="1" applyNumberFormat="1">
      <alignment readingOrder="0"/>
    </xf>
    <xf borderId="7" fillId="3" fontId="8" numFmtId="164" xfId="0" applyBorder="1" applyFont="1" applyNumberFormat="1"/>
    <xf borderId="8" fillId="3" fontId="8" numFmtId="164" xfId="0" applyBorder="1" applyFont="1" applyNumberFormat="1"/>
    <xf borderId="9" fillId="3" fontId="8" numFmtId="164" xfId="0" applyBorder="1" applyFont="1" applyNumberFormat="1"/>
    <xf borderId="7" fillId="3" fontId="7" numFmtId="9" xfId="0" applyBorder="1" applyFont="1" applyNumberFormat="1"/>
    <xf borderId="8" fillId="3" fontId="7" numFmtId="9" xfId="0" applyBorder="1" applyFont="1" applyNumberFormat="1"/>
    <xf borderId="9" fillId="3" fontId="7" numFmtId="9" xfId="0" applyBorder="1" applyFont="1" applyNumberForma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  <xf borderId="3" fillId="0" fontId="0" numFmtId="3" xfId="0" applyAlignment="1" applyBorder="1" applyFont="1" applyNumberFormat="1">
      <alignment readingOrder="0"/>
    </xf>
    <xf borderId="4" fillId="0" fontId="0" numFmtId="3" xfId="0" applyAlignment="1" applyBorder="1" applyFont="1" applyNumberFormat="1">
      <alignment readingOrder="0"/>
    </xf>
    <xf quotePrefix="1" borderId="0" fillId="0" fontId="1" numFmtId="0" xfId="0" applyFont="1"/>
    <xf quotePrefix="1" borderId="0" fillId="0" fontId="1" numFmtId="0" xfId="0" applyFont="1"/>
    <xf borderId="5" fillId="0" fontId="2" numFmtId="0" xfId="0" applyAlignment="1" applyBorder="1" applyFont="1">
      <alignment horizontal="right" readingOrder="0"/>
    </xf>
    <xf borderId="6" fillId="0" fontId="2" numFmtId="0" xfId="0" applyAlignment="1" applyBorder="1" applyFont="1">
      <alignment horizontal="right" readingOrder="0"/>
    </xf>
    <xf borderId="5" fillId="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readingOrder="0"/>
    </xf>
    <xf borderId="6" fillId="0" fontId="9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0" fillId="0" fontId="5" numFmtId="0" xfId="0" applyFont="1"/>
    <xf borderId="5" fillId="0" fontId="5" numFmtId="165" xfId="0" applyBorder="1" applyFont="1" applyNumberFormat="1"/>
    <xf borderId="0" fillId="0" fontId="5" numFmtId="165" xfId="0" applyFont="1" applyNumberFormat="1"/>
    <xf borderId="6" fillId="0" fontId="5" numFmtId="165" xfId="0" applyBorder="1" applyFont="1" applyNumberFormat="1"/>
    <xf borderId="0" fillId="0" fontId="5" numFmtId="0" xfId="0" applyAlignment="1" applyFont="1">
      <alignment readingOrder="0"/>
    </xf>
    <xf borderId="5" fillId="0" fontId="5" numFmtId="9" xfId="0" applyBorder="1" applyFont="1" applyNumberFormat="1"/>
    <xf borderId="0" fillId="0" fontId="5" numFmtId="9" xfId="0" applyFont="1" applyNumberFormat="1"/>
    <xf borderId="6" fillId="0" fontId="5" numFmtId="9" xfId="0" applyBorder="1" applyFont="1" applyNumberFormat="1"/>
    <xf borderId="5" fillId="0" fontId="5" numFmtId="0" xfId="0" applyBorder="1" applyFont="1"/>
    <xf borderId="6" fillId="0" fontId="5" numFmtId="0" xfId="0" applyBorder="1" applyFont="1"/>
    <xf borderId="0" fillId="0" fontId="1" numFmtId="0" xfId="0" applyAlignment="1" applyFont="1">
      <alignment horizontal="right"/>
    </xf>
    <xf borderId="7" fillId="0" fontId="5" numFmtId="9" xfId="0" applyAlignment="1" applyBorder="1" applyFont="1" applyNumberFormat="1">
      <alignment readingOrder="0"/>
    </xf>
    <xf borderId="8" fillId="0" fontId="5" numFmtId="9" xfId="0" applyAlignment="1" applyBorder="1" applyFont="1" applyNumberFormat="1">
      <alignment readingOrder="0"/>
    </xf>
    <xf borderId="9" fillId="0" fontId="5" numFmtId="9" xfId="0" applyAlignment="1" applyBorder="1" applyFont="1" applyNumberFormat="1">
      <alignment readingOrder="0"/>
    </xf>
    <xf borderId="7" fillId="0" fontId="5" numFmtId="165" xfId="0" applyBorder="1" applyFont="1" applyNumberFormat="1"/>
    <xf borderId="8" fillId="0" fontId="5" numFmtId="165" xfId="0" applyBorder="1" applyFont="1" applyNumberFormat="1"/>
    <xf borderId="9" fillId="0" fontId="5" numFmtId="165" xfId="0" applyBorder="1" applyFont="1" applyNumberFormat="1"/>
    <xf borderId="5" fillId="0" fontId="1" numFmtId="3" xfId="0" applyBorder="1" applyFont="1" applyNumberFormat="1"/>
    <xf borderId="0" fillId="0" fontId="1" numFmtId="3" xfId="0" applyFont="1" applyNumberFormat="1"/>
    <xf borderId="6" fillId="0" fontId="1" numFmtId="3" xfId="0" applyBorder="1" applyFont="1" applyNumberFormat="1"/>
    <xf borderId="5" fillId="0" fontId="6" numFmtId="3" xfId="0" applyBorder="1" applyFont="1" applyNumberFormat="1"/>
    <xf borderId="0" fillId="0" fontId="6" numFmtId="3" xfId="0" applyFont="1" applyNumberFormat="1"/>
    <xf borderId="6" fillId="0" fontId="6" numFmtId="3" xfId="0" applyBorder="1" applyFont="1" applyNumberFormat="1"/>
    <xf borderId="5" fillId="0" fontId="7" numFmtId="9" xfId="0" applyBorder="1" applyFont="1" applyNumberFormat="1"/>
    <xf borderId="0" fillId="0" fontId="7" numFmtId="9" xfId="0" applyFont="1" applyNumberFormat="1"/>
    <xf borderId="6" fillId="0" fontId="7" numFmtId="9" xfId="0" applyBorder="1" applyFont="1" applyNumberFormat="1"/>
    <xf borderId="7" fillId="3" fontId="6" numFmtId="3" xfId="0" applyBorder="1" applyFont="1" applyNumberFormat="1"/>
    <xf borderId="8" fillId="3" fontId="6" numFmtId="3" xfId="0" applyBorder="1" applyFont="1" applyNumberFormat="1"/>
    <xf borderId="9" fillId="3" fontId="6" numFmtId="3" xfId="0" applyBorder="1" applyFont="1" applyNumberFormat="1"/>
    <xf borderId="5" fillId="0" fontId="7" numFmtId="9" xfId="0" applyAlignment="1" applyBorder="1" applyFont="1" applyNumberFormat="1">
      <alignment readingOrder="0"/>
    </xf>
    <xf borderId="0" fillId="0" fontId="7" numFmtId="9" xfId="0" applyAlignment="1" applyFont="1" applyNumberFormat="1">
      <alignment readingOrder="0"/>
    </xf>
    <xf borderId="6" fillId="0" fontId="7" numFmtId="9" xfId="0" applyAlignment="1" applyBorder="1" applyFont="1" applyNumberFormat="1">
      <alignment readingOrder="0"/>
    </xf>
    <xf borderId="7" fillId="3" fontId="7" numFmtId="9" xfId="0" applyAlignment="1" applyBorder="1" applyFont="1" applyNumberFormat="1">
      <alignment readingOrder="0"/>
    </xf>
    <xf borderId="8" fillId="3" fontId="7" numFmtId="9" xfId="0" applyAlignment="1" applyBorder="1" applyFont="1" applyNumberFormat="1">
      <alignment readingOrder="0"/>
    </xf>
    <xf borderId="9" fillId="3" fontId="7" numFmtId="9" xfId="0" applyAlignment="1" applyBorder="1" applyFont="1" applyNumberFormat="1">
      <alignment readingOrder="0"/>
    </xf>
    <xf borderId="7" fillId="3" fontId="7" numFmtId="9" xfId="0" applyAlignment="1" applyBorder="1" applyFont="1" applyNumberFormat="1">
      <alignment horizontal="right" readingOrder="0"/>
    </xf>
    <xf borderId="8" fillId="3" fontId="7" numFmtId="0" xfId="0" applyAlignment="1" applyBorder="1" applyFont="1">
      <alignment horizontal="right" readingOrder="0"/>
    </xf>
    <xf borderId="9" fillId="3" fontId="7" numFmtId="9" xfId="0" applyAlignment="1" applyBorder="1" applyFont="1" applyNumberFormat="1">
      <alignment horizontal="right" readingOrder="0"/>
    </xf>
    <xf borderId="10" fillId="0" fontId="6" numFmtId="0" xfId="0" applyAlignment="1" applyBorder="1" applyFont="1">
      <alignment readingOrder="0"/>
    </xf>
    <xf borderId="10" fillId="0" fontId="1" numFmtId="0" xfId="0" applyBorder="1" applyFont="1"/>
    <xf borderId="0" fillId="0" fontId="1" numFmtId="9" xfId="0" applyFont="1" applyNumberFormat="1"/>
    <xf borderId="0" fillId="0" fontId="10" numFmtId="0" xfId="0" applyFont="1"/>
    <xf borderId="0" fillId="0" fontId="11" numFmtId="0" xfId="0" applyAlignment="1" applyFont="1">
      <alignment horizontal="center" readingOrder="0"/>
    </xf>
    <xf borderId="0" fillId="4" fontId="12" numFmtId="0" xfId="0" applyFill="1" applyFont="1"/>
    <xf borderId="0" fillId="0" fontId="13" numFmtId="0" xfId="0" applyAlignment="1" applyFont="1">
      <alignment readingOrder="0"/>
    </xf>
    <xf borderId="0" fillId="0" fontId="8" numFmtId="0" xfId="0" applyAlignment="1" applyFont="1">
      <alignment horizontal="right" readingOrder="0"/>
    </xf>
    <xf borderId="0" fillId="0" fontId="14" numFmtId="0" xfId="0" applyFont="1"/>
    <xf borderId="0" fillId="0" fontId="14" numFmtId="3" xfId="0" applyFont="1" applyNumberFormat="1"/>
    <xf borderId="0" fillId="0" fontId="15" numFmtId="0" xfId="0" applyFont="1"/>
    <xf borderId="0" fillId="0" fontId="14" numFmtId="0" xfId="0" applyAlignment="1" applyFont="1">
      <alignment readingOrder="0"/>
    </xf>
    <xf borderId="0" fillId="0" fontId="14" numFmtId="9" xfId="0" applyFont="1" applyNumberFormat="1"/>
    <xf borderId="0" fillId="0" fontId="14" numFmtId="166" xfId="0" applyFont="1" applyNumberFormat="1"/>
    <xf borderId="0" fillId="0" fontId="14" numFmtId="167" xfId="0" applyFont="1" applyNumberFormat="1"/>
    <xf borderId="0" fillId="0" fontId="14" numFmtId="168" xfId="0" applyFont="1" applyNumberFormat="1"/>
    <xf borderId="0" fillId="0" fontId="14" numFmtId="9" xfId="0" applyAlignment="1" applyFont="1" applyNumberFormat="1">
      <alignment readingOrder="0"/>
    </xf>
    <xf borderId="5" fillId="0" fontId="5" numFmtId="169" xfId="0" applyBorder="1" applyFont="1" applyNumberFormat="1"/>
    <xf borderId="0" fillId="0" fontId="5" numFmtId="169" xfId="0" applyFont="1" applyNumberFormat="1"/>
    <xf borderId="6" fillId="0" fontId="5" numFmtId="169" xfId="0" applyBorder="1" applyFont="1" applyNumberFormat="1"/>
    <xf borderId="7" fillId="0" fontId="5" numFmtId="169" xfId="0" applyBorder="1" applyFont="1" applyNumberFormat="1"/>
    <xf borderId="8" fillId="0" fontId="5" numFmtId="169" xfId="0" applyBorder="1" applyFont="1" applyNumberFormat="1"/>
    <xf borderId="9" fillId="0" fontId="5" numFmtId="169" xfId="0" applyBorder="1" applyFont="1" applyNumberFormat="1"/>
    <xf borderId="7" fillId="0" fontId="1" numFmtId="170" xfId="0" applyBorder="1" applyFont="1" applyNumberFormat="1"/>
    <xf borderId="8" fillId="0" fontId="1" numFmtId="170" xfId="0" applyBorder="1" applyFont="1" applyNumberFormat="1"/>
    <xf borderId="9" fillId="0" fontId="1" numFmtId="170" xfId="0" applyBorder="1" applyFont="1" applyNumberFormat="1"/>
    <xf borderId="7" fillId="3" fontId="7" numFmtId="169" xfId="0" applyBorder="1" applyFont="1" applyNumberFormat="1"/>
    <xf borderId="8" fillId="3" fontId="7" numFmtId="169" xfId="0" applyBorder="1" applyFont="1" applyNumberFormat="1"/>
    <xf borderId="9" fillId="3" fontId="7" numFmtId="169" xfId="0" applyBorder="1" applyFont="1" applyNumberFormat="1"/>
    <xf borderId="7" fillId="3" fontId="7" numFmtId="165" xfId="0" applyBorder="1" applyFont="1" applyNumberFormat="1"/>
    <xf borderId="8" fillId="3" fontId="7" numFmtId="165" xfId="0" applyBorder="1" applyFont="1" applyNumberFormat="1"/>
    <xf borderId="8" fillId="3" fontId="7" numFmtId="0" xfId="0" applyBorder="1" applyFont="1"/>
    <xf borderId="9" fillId="3" fontId="7" numFmtId="165" xfId="0" applyBorder="1" applyFont="1" applyNumberFormat="1"/>
    <xf borderId="5" fillId="3" fontId="7" numFmtId="9" xfId="0" applyAlignment="1" applyBorder="1" applyFont="1" applyNumberFormat="1">
      <alignment readingOrder="0"/>
    </xf>
    <xf borderId="0" fillId="3" fontId="7" numFmtId="9" xfId="0" applyAlignment="1" applyFont="1" applyNumberFormat="1">
      <alignment readingOrder="0"/>
    </xf>
    <xf borderId="6" fillId="3" fontId="7" numFmtId="9" xfId="0" applyAlignment="1" applyBorder="1" applyFont="1" applyNumberFormat="1">
      <alignment readingOrder="0"/>
    </xf>
    <xf borderId="5" fillId="3" fontId="7" numFmtId="169" xfId="0" applyBorder="1" applyFont="1" applyNumberFormat="1"/>
    <xf borderId="0" fillId="3" fontId="7" numFmtId="169" xfId="0" applyFont="1" applyNumberFormat="1"/>
    <xf borderId="6" fillId="3" fontId="7" numFmtId="169" xfId="0" applyBorder="1" applyFont="1" applyNumberFormat="1"/>
    <xf borderId="5" fillId="0" fontId="1" numFmtId="0" xfId="0" applyBorder="1" applyFont="1"/>
    <xf borderId="6" fillId="0" fontId="1" numFmtId="0" xfId="0" applyBorder="1" applyFont="1"/>
    <xf borderId="7" fillId="3" fontId="5" numFmtId="9" xfId="0" applyBorder="1" applyFont="1" applyNumberFormat="1"/>
    <xf borderId="8" fillId="3" fontId="5" numFmtId="9" xfId="0" applyBorder="1" applyFont="1" applyNumberFormat="1"/>
    <xf borderId="9" fillId="3" fontId="5" numFmtId="9" xfId="0" applyBorder="1" applyFont="1" applyNumberFormat="1"/>
    <xf borderId="2" fillId="3" fontId="6" numFmtId="3" xfId="0" applyBorder="1" applyFont="1" applyNumberFormat="1"/>
    <xf borderId="3" fillId="3" fontId="7" numFmtId="9" xfId="0" applyBorder="1" applyFont="1" applyNumberFormat="1"/>
    <xf borderId="4" fillId="3" fontId="7" numFmtId="9" xfId="0" applyBorder="1" applyFont="1" applyNumberFormat="1"/>
    <xf borderId="2" fillId="3" fontId="7" numFmtId="169" xfId="0" applyBorder="1" applyFont="1" applyNumberFormat="1"/>
    <xf borderId="3" fillId="3" fontId="7" numFmtId="169" xfId="0" applyBorder="1" applyFont="1" applyNumberFormat="1"/>
    <xf borderId="4" fillId="3" fontId="7" numFmtId="169" xfId="0" applyBorder="1" applyFont="1" applyNumberFormat="1"/>
    <xf borderId="2" fillId="3" fontId="7" numFmtId="9" xfId="0" applyAlignment="1" applyBorder="1" applyFont="1" applyNumberFormat="1">
      <alignment readingOrder="0"/>
    </xf>
    <xf borderId="3" fillId="3" fontId="7" numFmtId="9" xfId="0" applyAlignment="1" applyBorder="1" applyFont="1" applyNumberFormat="1">
      <alignment readingOrder="0"/>
    </xf>
    <xf borderId="4" fillId="3" fontId="7" numFmtId="9" xfId="0" applyAlignment="1" applyBorder="1" applyFont="1" applyNumberFormat="1">
      <alignment readingOrder="0"/>
    </xf>
    <xf borderId="0" fillId="0" fontId="12" numFmtId="0" xfId="0" applyAlignment="1" applyFont="1">
      <alignment readingOrder="0"/>
    </xf>
    <xf borderId="2" fillId="0" fontId="1" numFmtId="3" xfId="0" applyBorder="1" applyFont="1" applyNumberFormat="1"/>
    <xf borderId="3" fillId="0" fontId="1" numFmtId="3" xfId="0" applyBorder="1" applyFont="1" applyNumberFormat="1"/>
    <xf borderId="4" fillId="0" fontId="1" numFmtId="3" xfId="0" applyBorder="1" applyFont="1" applyNumberFormat="1"/>
    <xf borderId="5" fillId="0" fontId="1" numFmtId="9" xfId="0" applyBorder="1" applyFont="1" applyNumberFormat="1"/>
    <xf borderId="6" fillId="0" fontId="1" numFmtId="9" xfId="0" applyBorder="1" applyFont="1" applyNumberFormat="1"/>
    <xf borderId="0" fillId="3" fontId="15" numFmtId="0" xfId="0" applyAlignment="1" applyFont="1">
      <alignment readingOrder="0"/>
    </xf>
    <xf borderId="0" fillId="3" fontId="15" numFmtId="0" xfId="0" applyFont="1"/>
    <xf borderId="5" fillId="3" fontId="15" numFmtId="166" xfId="0" applyBorder="1" applyFont="1" applyNumberFormat="1"/>
    <xf borderId="0" fillId="3" fontId="15" numFmtId="166" xfId="0" applyFont="1" applyNumberFormat="1"/>
    <xf borderId="6" fillId="3" fontId="15" numFmtId="166" xfId="0" applyBorder="1" applyFont="1" applyNumberFormat="1"/>
    <xf borderId="0" fillId="0" fontId="15" numFmtId="0" xfId="0" applyAlignment="1" applyFont="1">
      <alignment readingOrder="0"/>
    </xf>
    <xf borderId="5" fillId="0" fontId="1" numFmtId="3" xfId="0" applyAlignment="1" applyBorder="1" applyFont="1" applyNumberFormat="1">
      <alignment readingOrder="0"/>
    </xf>
    <xf borderId="0" fillId="0" fontId="1" numFmtId="3" xfId="0" applyAlignment="1" applyFont="1" applyNumberFormat="1">
      <alignment readingOrder="0"/>
    </xf>
    <xf borderId="6" fillId="0" fontId="1" numFmtId="3" xfId="0" applyAlignment="1" applyBorder="1" applyFont="1" applyNumberFormat="1">
      <alignment readingOrder="0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5" fillId="0" fontId="16" numFmtId="167" xfId="0" applyAlignment="1" applyBorder="1" applyFont="1" applyNumberFormat="1">
      <alignment horizontal="right" vertical="bottom"/>
    </xf>
    <xf borderId="0" fillId="0" fontId="16" numFmtId="167" xfId="0" applyAlignment="1" applyFont="1" applyNumberFormat="1">
      <alignment horizontal="right" vertical="bottom"/>
    </xf>
    <xf borderId="6" fillId="0" fontId="16" numFmtId="167" xfId="0" applyAlignment="1" applyBorder="1" applyFont="1" applyNumberFormat="1">
      <alignment horizontal="right" vertical="bottom"/>
    </xf>
    <xf borderId="0" fillId="3" fontId="16" numFmtId="0" xfId="0" applyAlignment="1" applyFont="1">
      <alignment vertical="bottom"/>
    </xf>
    <xf borderId="0" fillId="3" fontId="17" numFmtId="0" xfId="0" applyAlignment="1" applyFont="1">
      <alignment vertical="bottom"/>
    </xf>
    <xf borderId="5" fillId="3" fontId="16" numFmtId="167" xfId="0" applyAlignment="1" applyBorder="1" applyFont="1" applyNumberFormat="1">
      <alignment horizontal="right" vertical="bottom"/>
    </xf>
    <xf borderId="0" fillId="3" fontId="16" numFmtId="167" xfId="0" applyAlignment="1" applyFont="1" applyNumberFormat="1">
      <alignment horizontal="right" vertical="bottom"/>
    </xf>
    <xf borderId="6" fillId="3" fontId="16" numFmtId="167" xfId="0" applyAlignment="1" applyBorder="1" applyFont="1" applyNumberFormat="1">
      <alignment horizontal="right" vertical="bottom"/>
    </xf>
    <xf borderId="0" fillId="0" fontId="17" numFmtId="0" xfId="0" applyAlignment="1" applyFont="1">
      <alignment vertical="bottom"/>
    </xf>
    <xf borderId="5" fillId="0" fontId="17" numFmtId="0" xfId="0" applyAlignment="1" applyBorder="1" applyFont="1">
      <alignment vertical="bottom"/>
    </xf>
    <xf borderId="6" fillId="0" fontId="17" numFmtId="0" xfId="0" applyAlignment="1" applyBorder="1" applyFont="1">
      <alignment vertical="bottom"/>
    </xf>
    <xf borderId="5" fillId="0" fontId="12" numFmtId="0" xfId="0" applyBorder="1" applyFont="1"/>
    <xf borderId="6" fillId="0" fontId="12" numFmtId="0" xfId="0" applyBorder="1" applyFont="1"/>
    <xf borderId="0" fillId="0" fontId="0" numFmtId="0" xfId="0" applyFont="1"/>
    <xf borderId="0" fillId="3" fontId="18" numFmtId="0" xfId="0" applyAlignment="1" applyFont="1">
      <alignment vertical="bottom"/>
    </xf>
    <xf borderId="0" fillId="3" fontId="19" numFmtId="0" xfId="0" applyAlignment="1" applyFont="1">
      <alignment vertical="bottom"/>
    </xf>
    <xf borderId="5" fillId="3" fontId="13" numFmtId="168" xfId="0" applyBorder="1" applyFont="1" applyNumberFormat="1"/>
    <xf borderId="0" fillId="3" fontId="13" numFmtId="168" xfId="0" applyFont="1" applyNumberFormat="1"/>
    <xf borderId="6" fillId="3" fontId="13" numFmtId="168" xfId="0" applyBorder="1" applyFont="1" applyNumberFormat="1"/>
    <xf borderId="0" fillId="0" fontId="17" numFmtId="9" xfId="0" applyAlignment="1" applyFont="1" applyNumberFormat="1">
      <alignment vertical="bottom"/>
    </xf>
    <xf borderId="0" fillId="0" fontId="17" numFmtId="0" xfId="0" applyAlignment="1" applyFont="1">
      <alignment readingOrder="0" vertical="bottom"/>
    </xf>
    <xf borderId="5" fillId="0" fontId="19" numFmtId="3" xfId="0" applyAlignment="1" applyBorder="1" applyFont="1" applyNumberFormat="1">
      <alignment horizontal="right" vertical="bottom"/>
    </xf>
    <xf borderId="0" fillId="0" fontId="19" numFmtId="3" xfId="0" applyAlignment="1" applyFont="1" applyNumberFormat="1">
      <alignment horizontal="right" vertical="bottom"/>
    </xf>
    <xf borderId="6" fillId="0" fontId="19" numFmtId="3" xfId="0" applyAlignment="1" applyBorder="1" applyFont="1" applyNumberFormat="1">
      <alignment horizontal="right" vertical="bottom"/>
    </xf>
    <xf borderId="5" fillId="0" fontId="17" numFmtId="167" xfId="0" applyAlignment="1" applyBorder="1" applyFont="1" applyNumberFormat="1">
      <alignment horizontal="right" vertical="bottom"/>
    </xf>
    <xf borderId="0" fillId="0" fontId="17" numFmtId="167" xfId="0" applyAlignment="1" applyFont="1" applyNumberFormat="1">
      <alignment horizontal="right" vertical="bottom"/>
    </xf>
    <xf borderId="6" fillId="0" fontId="17" numFmtId="167" xfId="0" applyAlignment="1" applyBorder="1" applyFont="1" applyNumberFormat="1">
      <alignment horizontal="right" vertical="bottom"/>
    </xf>
    <xf borderId="7" fillId="0" fontId="16" numFmtId="167" xfId="0" applyAlignment="1" applyBorder="1" applyFont="1" applyNumberFormat="1">
      <alignment horizontal="right" vertical="bottom"/>
    </xf>
    <xf borderId="8" fillId="0" fontId="16" numFmtId="167" xfId="0" applyAlignment="1" applyBorder="1" applyFont="1" applyNumberFormat="1">
      <alignment horizontal="right" vertical="bottom"/>
    </xf>
    <xf borderId="9" fillId="0" fontId="16" numFmtId="167" xfId="0" applyAlignment="1" applyBorder="1" applyFont="1" applyNumberFormat="1">
      <alignment horizontal="right" vertical="bottom"/>
    </xf>
    <xf borderId="7" fillId="0" fontId="7" numFmtId="9" xfId="0" applyAlignment="1" applyBorder="1" applyFont="1" applyNumberFormat="1">
      <alignment readingOrder="0"/>
    </xf>
    <xf borderId="8" fillId="0" fontId="7" numFmtId="9" xfId="0" applyAlignment="1" applyBorder="1" applyFont="1" applyNumberFormat="1">
      <alignment readingOrder="0"/>
    </xf>
    <xf borderId="9" fillId="0" fontId="7" numFmtId="9" xfId="0" applyAlignment="1" applyBorder="1" applyFont="1" applyNumberFormat="1">
      <alignment readingOrder="0"/>
    </xf>
    <xf borderId="0" fillId="0" fontId="20" numFmtId="0" xfId="0" applyFont="1"/>
    <xf borderId="0" fillId="0" fontId="21" numFmtId="0" xfId="0" applyAlignment="1" applyFont="1">
      <alignment readingOrder="0"/>
    </xf>
    <xf borderId="0" fillId="0" fontId="10" numFmtId="0" xfId="0" applyAlignment="1" applyFont="1">
      <alignment horizontal="right"/>
    </xf>
    <xf borderId="0" fillId="0" fontId="21" numFmtId="0" xfId="0" applyFont="1"/>
    <xf borderId="0" fillId="0" fontId="21" numFmtId="0" xfId="0" applyAlignment="1" applyFont="1">
      <alignment horizontal="left"/>
    </xf>
    <xf borderId="10" fillId="0" fontId="21" numFmtId="0" xfId="0" applyAlignment="1" applyBorder="1" applyFont="1">
      <alignment horizontal="center" readingOrder="0"/>
    </xf>
    <xf borderId="10" fillId="0" fontId="3" numFmtId="0" xfId="0" applyBorder="1" applyFont="1"/>
    <xf borderId="0" fillId="0" fontId="21" numFmtId="0" xfId="0" applyAlignment="1" applyFont="1">
      <alignment horizontal="right" readingOrder="0"/>
    </xf>
    <xf borderId="10" fillId="0" fontId="21" numFmtId="0" xfId="0" applyAlignment="1" applyBorder="1" applyFont="1">
      <alignment readingOrder="0"/>
    </xf>
    <xf borderId="10" fillId="0" fontId="21" numFmtId="0" xfId="0" applyAlignment="1" applyBorder="1" applyFont="1">
      <alignment horizontal="left"/>
    </xf>
    <xf borderId="10" fillId="0" fontId="21" numFmtId="0" xfId="0" applyAlignment="1" applyBorder="1" applyFont="1">
      <alignment horizontal="right" readingOrder="0"/>
    </xf>
    <xf borderId="0" fillId="0" fontId="10" numFmtId="0" xfId="0" applyAlignment="1" applyFont="1">
      <alignment readingOrder="0"/>
    </xf>
    <xf borderId="0" fillId="0" fontId="10" numFmtId="1" xfId="0" applyFont="1" applyNumberFormat="1"/>
    <xf borderId="0" fillId="0" fontId="10" numFmtId="1" xfId="0" applyAlignment="1" applyFont="1" applyNumberFormat="1">
      <alignment readingOrder="0"/>
    </xf>
    <xf borderId="0" fillId="0" fontId="10" numFmtId="1" xfId="0" applyAlignment="1" applyFont="1" applyNumberFormat="1">
      <alignment horizontal="right"/>
    </xf>
    <xf borderId="0" fillId="0" fontId="22" numFmtId="0" xfId="0" applyFont="1"/>
    <xf borderId="0" fillId="0" fontId="22" numFmtId="1" xfId="0" applyFont="1" applyNumberFormat="1"/>
    <xf borderId="0" fillId="0" fontId="22" numFmtId="1" xfId="0" applyAlignment="1" applyFont="1" applyNumberFormat="1">
      <alignment readingOrder="0"/>
    </xf>
    <xf borderId="0" fillId="0" fontId="22" numFmtId="9" xfId="0" applyFont="1" applyNumberFormat="1"/>
    <xf borderId="0" fillId="0" fontId="22" numFmtId="0" xfId="0" applyAlignment="1" applyFont="1">
      <alignment horizontal="right"/>
    </xf>
    <xf borderId="0" fillId="0" fontId="22" numFmtId="9" xfId="0" applyAlignment="1" applyFont="1" applyNumberFormat="1">
      <alignment horizontal="right"/>
    </xf>
    <xf borderId="0" fillId="3" fontId="21" numFmtId="1" xfId="0" applyAlignment="1" applyFont="1" applyNumberFormat="1">
      <alignment horizontal="left" readingOrder="0"/>
    </xf>
    <xf borderId="0" fillId="3" fontId="21" numFmtId="1" xfId="0" applyAlignment="1" applyFont="1" applyNumberFormat="1">
      <alignment readingOrder="0"/>
    </xf>
    <xf borderId="0" fillId="3" fontId="21" numFmtId="1" xfId="0" applyFont="1" applyNumberFormat="1"/>
    <xf borderId="0" fillId="3" fontId="21" numFmtId="1" xfId="0" applyAlignment="1" applyFont="1" applyNumberFormat="1">
      <alignment horizontal="right"/>
    </xf>
    <xf borderId="0" fillId="0" fontId="23" numFmtId="0" xfId="0" applyFont="1"/>
    <xf borderId="0" fillId="3" fontId="23" numFmtId="1" xfId="0" applyFont="1" applyNumberFormat="1"/>
    <xf borderId="0" fillId="3" fontId="23" numFmtId="1" xfId="0" applyAlignment="1" applyFont="1" applyNumberFormat="1">
      <alignment readingOrder="0"/>
    </xf>
    <xf borderId="0" fillId="3" fontId="23" numFmtId="9" xfId="0" applyFont="1" applyNumberFormat="1"/>
    <xf borderId="0" fillId="3" fontId="23" numFmtId="0" xfId="0" applyFont="1"/>
    <xf borderId="0" fillId="3" fontId="23" numFmtId="0" xfId="0" applyAlignment="1" applyFont="1">
      <alignment horizontal="right"/>
    </xf>
    <xf borderId="0" fillId="3" fontId="23" numFmtId="9" xfId="0" applyAlignment="1" applyFont="1" applyNumberFormat="1">
      <alignment horizontal="right"/>
    </xf>
    <xf borderId="0" fillId="0" fontId="10" numFmtId="167" xfId="0" applyAlignment="1" applyFont="1" applyNumberFormat="1">
      <alignment readingOrder="0"/>
    </xf>
    <xf borderId="0" fillId="0" fontId="10" numFmtId="2" xfId="0" applyAlignment="1" applyFont="1" applyNumberFormat="1">
      <alignment readingOrder="0"/>
    </xf>
    <xf borderId="0" fillId="0" fontId="10" numFmtId="2" xfId="0" applyFont="1" applyNumberFormat="1"/>
    <xf borderId="0" fillId="0" fontId="10" numFmtId="2" xfId="0" applyAlignment="1" applyFont="1" applyNumberFormat="1">
      <alignment horizontal="right"/>
    </xf>
    <xf borderId="0" fillId="0" fontId="10" numFmtId="167" xfId="0" applyFont="1" applyNumberFormat="1"/>
    <xf borderId="0" fillId="3" fontId="21" numFmtId="167" xfId="0" applyFont="1" applyNumberFormat="1"/>
    <xf borderId="0" fillId="3" fontId="21" numFmtId="2" xfId="0" applyFont="1" applyNumberFormat="1"/>
    <xf borderId="0" fillId="3" fontId="21" numFmtId="2" xfId="0" applyAlignment="1" applyFont="1" applyNumberFormat="1">
      <alignment horizontal="right"/>
    </xf>
    <xf borderId="0" fillId="0" fontId="21" numFmtId="0" xfId="0" applyAlignment="1" applyFont="1">
      <alignment horizontal="right"/>
    </xf>
    <xf borderId="0" fillId="0" fontId="10" numFmtId="9" xfId="0" applyAlignment="1" applyFont="1" applyNumberFormat="1">
      <alignment horizontal="right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15" numFmtId="0" xfId="0" applyAlignment="1" applyFont="1">
      <alignment readingOrder="0" vertical="center"/>
    </xf>
    <xf borderId="0" fillId="0" fontId="26" numFmtId="0" xfId="0" applyAlignment="1" applyFont="1">
      <alignment horizontal="left" readingOrder="0" vertical="center"/>
    </xf>
    <xf borderId="0" fillId="0" fontId="12" numFmtId="0" xfId="0" applyAlignment="1" applyFont="1">
      <alignment vertical="center"/>
    </xf>
    <xf borderId="0" fillId="0" fontId="1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_rels/chartEx1.xml.rels><?xml version="1.0" encoding="UTF-8" standalone="yes"?>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0787234042553192"/>
          <c:w val="0.9445754716981134"/>
          <c:h val="0.8004432624113474"/>
        </c:manualLayout>
      </c:layout>
      <c:barChart>
        <c:barDir val="col"/>
        <c:ser>
          <c:idx val="0"/>
          <c:order val="0"/>
          <c:tx>
            <c:strRef>
              <c:f>Dashboards!$Y$31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Dashboards!$Z$30:$AD$30</c:f>
            </c:strRef>
          </c:cat>
          <c:val>
            <c:numRef>
              <c:f>Dashboards!$Z$31:$AD$31</c:f>
              <c:numCache/>
            </c:numRef>
          </c:val>
        </c:ser>
        <c:axId val="412987949"/>
        <c:axId val="1265303864"/>
      </c:barChart>
      <c:catAx>
        <c:axId val="412987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Bookings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1265303864"/>
      </c:catAx>
      <c:valAx>
        <c:axId val="1265303864"/>
        <c:scaling>
          <c:orientation val="minMax"/>
          <c:max val="80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412987949"/>
      </c:valAx>
      <c:lineChart>
        <c:varyColors val="0"/>
        <c:ser>
          <c:idx val="1"/>
          <c:order val="1"/>
          <c:tx>
            <c:strRef>
              <c:f>Dashboards!$Y$32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Dashboards!$Z$30:$AD$30</c:f>
            </c:strRef>
          </c:cat>
          <c:val>
            <c:numRef>
              <c:f>Dashboards!$Z$32:$AD$32</c:f>
              <c:numCache/>
            </c:numRef>
          </c:val>
          <c:smooth val="0"/>
        </c:ser>
        <c:axId val="109271288"/>
        <c:axId val="473945623"/>
      </c:lineChart>
      <c:catAx>
        <c:axId val="109271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473945623"/>
      </c:catAx>
      <c:valAx>
        <c:axId val="473945623"/>
        <c:scaling>
          <c:orientation val="minMax"/>
          <c:max val="1.5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1092712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Contract Length Trends</a:t>
            </a:r>
          </a:p>
        </c:rich>
      </c:tx>
      <c:overlay val="0"/>
    </c:title>
    <c:plotArea>
      <c:layout>
        <c:manualLayout>
          <c:xMode val="edge"/>
          <c:yMode val="edge"/>
          <c:x val="0.08027079303675054"/>
          <c:y val="0.302233676975945"/>
          <c:w val="0.8316323138297873"/>
          <c:h val="0.5859106529209622"/>
        </c:manualLayout>
      </c:layout>
      <c:barChart>
        <c:barDir val="col"/>
        <c:grouping val="stacked"/>
        <c:ser>
          <c:idx val="1"/>
          <c:order val="1"/>
          <c:tx>
            <c:strRef>
              <c:f>Bookings!$C$70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Bookings!$D$67:$O$67</c:f>
            </c:strRef>
          </c:cat>
          <c:val>
            <c:numRef>
              <c:f>Bookings!$D$70:$O$70</c:f>
              <c:numCache/>
            </c:numRef>
          </c:val>
        </c:ser>
        <c:overlap val="100"/>
        <c:axId val="1826239099"/>
        <c:axId val="71593878"/>
      </c:barChart>
      <c:catAx>
        <c:axId val="1826239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93878"/>
      </c:catAx>
      <c:valAx>
        <c:axId val="71593878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826239099"/>
      </c:valAx>
      <c:lineChart>
        <c:ser>
          <c:idx val="0"/>
          <c:order val="0"/>
          <c:tx>
            <c:strRef>
              <c:f>Bookings!$C$69</c:f>
            </c:strRef>
          </c:tx>
          <c:spPr>
            <a:ln cmpd="sng">
              <a:solidFill>
                <a:srgbClr val="B7B7B7"/>
              </a:solidFill>
            </a:ln>
          </c:spPr>
          <c:marker>
            <c:symbol val="none"/>
          </c:marker>
          <c:dPt>
            <c:idx val="4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Bookings!$D$67:$O$67</c:f>
            </c:strRef>
          </c:cat>
          <c:val>
            <c:numRef>
              <c:f>Bookings!$D$69:$O$69</c:f>
              <c:numCache/>
            </c:numRef>
          </c:val>
          <c:smooth val="0"/>
        </c:ser>
        <c:ser>
          <c:idx val="2"/>
          <c:order val="2"/>
          <c:tx>
            <c:strRef>
              <c:f>Bookings!$C$68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circle"/>
            <c:size val="2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Bookings!$D$67:$O$67</c:f>
            </c:strRef>
          </c:cat>
          <c:val>
            <c:numRef>
              <c:f>Bookings!$D$68:$O$68</c:f>
              <c:numCache/>
            </c:numRef>
          </c:val>
          <c:smooth val="0"/>
        </c:ser>
        <c:axId val="827592833"/>
        <c:axId val="710641187"/>
      </c:lineChart>
      <c:catAx>
        <c:axId val="82759283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0641187"/>
      </c:catAx>
      <c:valAx>
        <c:axId val="710641187"/>
        <c:scaling>
          <c:orientation val="minMax"/>
          <c:max val="3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82759283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084158415841584"/>
          <c:y val="0.18893129770992367"/>
          <c:w val="0.9183168316831685"/>
          <c:h val="0.6733875428697865"/>
        </c:manualLayout>
      </c:layout>
      <c:barChart>
        <c:barDir val="col"/>
        <c:grouping val="stacked"/>
        <c:ser>
          <c:idx val="0"/>
          <c:order val="0"/>
          <c:tx>
            <c:strRef>
              <c:f>Dashboards!$Y$35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Dashboards!$Z$34:$AD$34</c:f>
            </c:strRef>
          </c:cat>
          <c:val>
            <c:numRef>
              <c:f>Dashboards!$Z$35:$AD$35</c:f>
              <c:numCache/>
            </c:numRef>
          </c:val>
        </c:ser>
        <c:ser>
          <c:idx val="1"/>
          <c:order val="1"/>
          <c:tx>
            <c:strRef>
              <c:f>Dashboards!$Y$36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cat>
            <c:strRef>
              <c:f>Dashboards!$Z$34:$AD$34</c:f>
            </c:strRef>
          </c:cat>
          <c:val>
            <c:numRef>
              <c:f>Dashboards!$Z$36:$AD$36</c:f>
              <c:numCache/>
            </c:numRef>
          </c:val>
        </c:ser>
        <c:ser>
          <c:idx val="2"/>
          <c:order val="2"/>
          <c:tx>
            <c:strRef>
              <c:f>Dashboards!$Y$37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Dashboards!$Z$34:$AD$34</c:f>
            </c:strRef>
          </c:cat>
          <c:val>
            <c:numRef>
              <c:f>Dashboards!$Z$37:$AD$37</c:f>
              <c:numCache/>
            </c:numRef>
          </c:val>
        </c:ser>
        <c:ser>
          <c:idx val="3"/>
          <c:order val="3"/>
          <c:tx>
            <c:strRef>
              <c:f>Dashboards!$Y$38</c:f>
            </c:strRef>
          </c:tx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cat>
            <c:strRef>
              <c:f>Dashboards!$Z$34:$AD$34</c:f>
            </c:strRef>
          </c:cat>
          <c:val>
            <c:numRef>
              <c:f>Dashboards!$Z$38:$AD$38</c:f>
              <c:numCache/>
            </c:numRef>
          </c:val>
        </c:ser>
        <c:overlap val="100"/>
        <c:axId val="1832005526"/>
        <c:axId val="851044834"/>
      </c:barChart>
      <c:lineChart>
        <c:varyColors val="0"/>
        <c:ser>
          <c:idx val="4"/>
          <c:order val="4"/>
          <c:tx>
            <c:strRef>
              <c:f>Dashboards!$Y$39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Dashboards!$Z$34:$AD$34</c:f>
            </c:strRef>
          </c:cat>
          <c:val>
            <c:numRef>
              <c:f>Dashboards!$Z$39:$AD$39</c:f>
              <c:numCache/>
            </c:numRef>
          </c:val>
          <c:smooth val="0"/>
        </c:ser>
        <c:axId val="1832005526"/>
        <c:axId val="851044834"/>
      </c:lineChart>
      <c:catAx>
        <c:axId val="1832005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Bookings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851044834"/>
      </c:catAx>
      <c:valAx>
        <c:axId val="851044834"/>
        <c:scaling>
          <c:orientation val="minMax"/>
          <c:max val="80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1832005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831395348837226"/>
          <c:y val="0.07971014492753623"/>
          <c:w val="0.8168604651162789"/>
          <c:h val="0.7994565217391302"/>
        </c:manualLayout>
      </c:layout>
      <c:lineChart>
        <c:ser>
          <c:idx val="0"/>
          <c:order val="0"/>
          <c:tx>
            <c:strRef>
              <c:f>Dashboards!$Y$42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Dashboards!$Z$41:$AD$41</c:f>
            </c:strRef>
          </c:cat>
          <c:val>
            <c:numRef>
              <c:f>Dashboards!$Z$42:$AD$42</c:f>
              <c:numCache/>
            </c:numRef>
          </c:val>
          <c:smooth val="0"/>
        </c:ser>
        <c:ser>
          <c:idx val="1"/>
          <c:order val="1"/>
          <c:tx>
            <c:strRef>
              <c:f>Dashboards!$Y$43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Dashboards!$Z$41:$AD$41</c:f>
            </c:strRef>
          </c:cat>
          <c:val>
            <c:numRef>
              <c:f>Dashboards!$Z$43:$AD$43</c:f>
              <c:numCache/>
            </c:numRef>
          </c:val>
          <c:smooth val="0"/>
        </c:ser>
        <c:axId val="893166826"/>
        <c:axId val="1279383805"/>
      </c:lineChart>
      <c:catAx>
        <c:axId val="893166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Bookings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1279383805"/>
      </c:catAx>
      <c:valAx>
        <c:axId val="1279383805"/>
        <c:scaling>
          <c:orientation val="minMax"/>
          <c:max val="2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8931668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198391420911528"/>
          <c:y val="0.12786259541984732"/>
          <c:w val="0.82683498342868"/>
          <c:h val="0.7513040712468193"/>
        </c:manualLayout>
      </c:layout>
      <c:lineChart>
        <c:ser>
          <c:idx val="0"/>
          <c:order val="0"/>
          <c:tx>
            <c:strRef>
              <c:f>Dashboards!$Y$55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dPt>
            <c:idx val="3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Dashboards!$Z$54:$AD$54</c:f>
            </c:strRef>
          </c:cat>
          <c:val>
            <c:numRef>
              <c:f>Dashboards!$Z$55:$AD$55</c:f>
              <c:numCache/>
            </c:numRef>
          </c:val>
          <c:smooth val="0"/>
        </c:ser>
        <c:ser>
          <c:idx val="1"/>
          <c:order val="1"/>
          <c:tx>
            <c:strRef>
              <c:f>Dashboards!$Y$56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Dashboards!$Z$54:$AD$54</c:f>
            </c:strRef>
          </c:cat>
          <c:val>
            <c:numRef>
              <c:f>Dashboards!$Z$56:$AD$56</c:f>
              <c:numCache/>
            </c:numRef>
          </c:val>
          <c:smooth val="0"/>
        </c:ser>
        <c:ser>
          <c:idx val="2"/>
          <c:order val="2"/>
          <c:tx>
            <c:strRef>
              <c:f>Dashboards!$Y$57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Dashboards!$Z$54:$AD$54</c:f>
            </c:strRef>
          </c:cat>
          <c:val>
            <c:numRef>
              <c:f>Dashboards!$Z$57:$AD$57</c:f>
              <c:numCache/>
            </c:numRef>
          </c:val>
          <c:smooth val="0"/>
        </c:ser>
        <c:axId val="746238101"/>
        <c:axId val="367716440"/>
      </c:lineChart>
      <c:catAx>
        <c:axId val="746238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Bookings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367716440"/>
      </c:catAx>
      <c:valAx>
        <c:axId val="367716440"/>
        <c:scaling>
          <c:orientation val="minMax"/>
          <c:max val="2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746238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786941580756017"/>
          <c:y val="0.125"/>
          <c:w val="0.8670362445697986"/>
          <c:h val="0.7528264735772358"/>
        </c:manualLayout>
      </c:layout>
      <c:barChart>
        <c:barDir val="col"/>
        <c:ser>
          <c:idx val="0"/>
          <c:order val="0"/>
          <c:tx>
            <c:strRef>
              <c:f>Dashboards!$Y$64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Dashboards!$Z$63:$AD$63</c:f>
            </c:strRef>
          </c:cat>
          <c:val>
            <c:numRef>
              <c:f>Dashboards!$Z$64:$AD$64</c:f>
              <c:numCache/>
            </c:numRef>
          </c:val>
        </c:ser>
        <c:axId val="541800464"/>
        <c:axId val="172288641"/>
      </c:barChart>
      <c:catAx>
        <c:axId val="541800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Bookings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172288641"/>
      </c:catAx>
      <c:valAx>
        <c:axId val="172288641"/>
        <c:scaling>
          <c:orientation val="minMax"/>
          <c:max val="80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541800464"/>
      </c:valAx>
      <c:lineChart>
        <c:varyColors val="0"/>
        <c:ser>
          <c:idx val="1"/>
          <c:order val="1"/>
          <c:tx>
            <c:strRef>
              <c:f>Dashboards!$Y$65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Dashboards!$Z$63:$AD$63</c:f>
            </c:strRef>
          </c:cat>
          <c:val>
            <c:numRef>
              <c:f>Dashboards!$Z$65:$AD$65</c:f>
              <c:numCache/>
            </c:numRef>
          </c:val>
          <c:smooth val="0"/>
        </c:ser>
        <c:axId val="1910145097"/>
        <c:axId val="1811373053"/>
      </c:lineChart>
      <c:catAx>
        <c:axId val="191014509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1811373053"/>
      </c:catAx>
      <c:valAx>
        <c:axId val="1811373053"/>
        <c:scaling>
          <c:orientation val="minMax"/>
          <c:max val="2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1910145097"/>
        <c:crosses val="max"/>
      </c:valAx>
    </c:plotArea>
    <c:legend>
      <c:legendPos val="r"/>
      <c:layout>
        <c:manualLayout>
          <c:xMode val="edge"/>
          <c:yMode val="edge"/>
          <c:x val="0.29427171993656265"/>
          <c:y val="0.02122570600236228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"/>
          <c:y val="0.15076335877862593"/>
          <c:w val="0.9799528301886793"/>
          <c:h val="0.7284033078880406"/>
        </c:manualLayout>
      </c:layout>
      <c:barChart>
        <c:barDir val="col"/>
        <c:grouping val="stacked"/>
        <c:ser>
          <c:idx val="0"/>
          <c:order val="0"/>
          <c:tx>
            <c:strRef>
              <c:f>Dashboards!$Y$46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Dashboards!$Z$45:$AD$45</c:f>
            </c:strRef>
          </c:cat>
          <c:val>
            <c:numRef>
              <c:f>Dashboards!$Z$46:$AD$46</c:f>
              <c:numCache/>
            </c:numRef>
          </c:val>
        </c:ser>
        <c:ser>
          <c:idx val="1"/>
          <c:order val="1"/>
          <c:tx>
            <c:strRef>
              <c:f>Dashboards!$Y$47</c:f>
            </c:strRef>
          </c:tx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Pt>
            <c:idx val="3"/>
          </c:dPt>
          <c:dPt>
            <c:idx val="4"/>
          </c:dPt>
          <c:dLbls>
            <c:numFmt formatCode="0.0;0.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Dashboards!$Z$45:$AD$45</c:f>
            </c:strRef>
          </c:cat>
          <c:val>
            <c:numRef>
              <c:f>Dashboards!$Z$47:$AD$47</c:f>
              <c:numCache/>
            </c:numRef>
          </c:val>
        </c:ser>
        <c:overlap val="100"/>
        <c:axId val="2101233434"/>
        <c:axId val="2095919903"/>
      </c:barChart>
      <c:catAx>
        <c:axId val="2101233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Arial"/>
                  </a:defRPr>
                </a:pPr>
                <a:r>
                  <a:rPr b="0">
                    <a:solidFill>
                      <a:srgbClr val="FFFFFF"/>
                    </a:solidFill>
                    <a:latin typeface="Arial"/>
                  </a:rPr>
                  <a:t>Bookings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2095919903"/>
      </c:catAx>
      <c:valAx>
        <c:axId val="2095919903"/>
        <c:scaling>
          <c:orientation val="minMax"/>
          <c:max val="2.5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2101233434"/>
      </c:valAx>
      <c:lineChart>
        <c:varyColors val="0"/>
        <c:ser>
          <c:idx val="2"/>
          <c:order val="2"/>
          <c:tx>
            <c:strRef>
              <c:f>Dashboards!$Y$48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dPt>
            <c:idx val="4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Dashboards!$Z$45:$AD$45</c:f>
            </c:strRef>
          </c:cat>
          <c:val>
            <c:numRef>
              <c:f>Dashboards!$Z$48:$AD$48</c:f>
              <c:numCache/>
            </c:numRef>
          </c:val>
          <c:smooth val="0"/>
        </c:ser>
        <c:axId val="339101573"/>
        <c:axId val="415912425"/>
      </c:lineChart>
      <c:catAx>
        <c:axId val="33910157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415912425"/>
      </c:catAx>
      <c:valAx>
        <c:axId val="415912425"/>
        <c:scaling>
          <c:orientation val="minMax"/>
          <c:max val="9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</a:p>
        </c:txPr>
        <c:crossAx val="3391015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330708661417323"/>
          <c:y val="0.0"/>
          <c:w val="0.9294417285517035"/>
          <c:h val="0.8478260869565217"/>
        </c:manualLayout>
      </c:layout>
      <c:barChart>
        <c:barDir val="col"/>
        <c:ser>
          <c:idx val="0"/>
          <c:order val="0"/>
          <c:tx>
            <c:strRef>
              <c:f>Dashboards!$Y$60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Dashboards!$Z$59:$AD$59</c:f>
            </c:strRef>
          </c:cat>
          <c:val>
            <c:numRef>
              <c:f>Dashboards!$Z$60:$AD$60</c:f>
              <c:numCache/>
            </c:numRef>
          </c:val>
        </c:ser>
        <c:axId val="1354230962"/>
        <c:axId val="1269017148"/>
      </c:barChart>
      <c:catAx>
        <c:axId val="1354230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</a:p>
        </c:txPr>
        <c:crossAx val="1269017148"/>
      </c:catAx>
      <c:valAx>
        <c:axId val="1269017148"/>
        <c:scaling>
          <c:orientation val="minMax"/>
          <c:max val="0.42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354230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TCV Bookings Trends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Bookings!$C$58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Bookings!$D$57:$O$57</c:f>
            </c:strRef>
          </c:cat>
          <c:val>
            <c:numRef>
              <c:f>Bookings!$D$58:$O$58</c:f>
              <c:numCache/>
            </c:numRef>
          </c:val>
        </c:ser>
        <c:ser>
          <c:idx val="1"/>
          <c:order val="1"/>
          <c:tx>
            <c:strRef>
              <c:f>Bookings!$C$59</c:f>
            </c:strRef>
          </c:tx>
          <c:spPr>
            <a:solidFill>
              <a:srgbClr val="CFE2F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Bookings!$D$57:$O$57</c:f>
            </c:strRef>
          </c:cat>
          <c:val>
            <c:numRef>
              <c:f>Bookings!$D$59:$O$59</c:f>
              <c:numCache/>
            </c:numRef>
          </c:val>
        </c:ser>
        <c:overlap val="100"/>
        <c:axId val="324319984"/>
        <c:axId val="1801884052"/>
      </c:barChart>
      <c:catAx>
        <c:axId val="32431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884052"/>
      </c:catAx>
      <c:valAx>
        <c:axId val="180188405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319984"/>
      </c:valAx>
      <c:lineChart>
        <c:varyColors val="0"/>
        <c:ser>
          <c:idx val="2"/>
          <c:order val="2"/>
          <c:tx>
            <c:strRef>
              <c:f>Bookings!$C$60</c:f>
            </c:strRef>
          </c:tx>
          <c:spPr>
            <a:ln cmpd="sng">
              <a:solidFill>
                <a:srgbClr val="3D85C6"/>
              </a:solidFill>
            </a:ln>
          </c:spPr>
          <c:marker>
            <c:symbol val="circle"/>
            <c:size val="2"/>
            <c:spPr>
              <a:solidFill>
                <a:srgbClr val="3D85C6"/>
              </a:solidFill>
              <a:ln cmpd="sng">
                <a:solidFill>
                  <a:srgbClr val="3D85C6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Bookings!$D$57:$O$57</c:f>
            </c:strRef>
          </c:cat>
          <c:val>
            <c:numRef>
              <c:f>Bookings!$D$60:$O$60</c:f>
              <c:numCache/>
            </c:numRef>
          </c:val>
          <c:smooth val="0"/>
        </c:ser>
        <c:axId val="821849355"/>
        <c:axId val="515082840"/>
      </c:lineChart>
      <c:catAx>
        <c:axId val="8218493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082840"/>
      </c:catAx>
      <c:valAx>
        <c:axId val="515082840"/>
        <c:scaling>
          <c:orientation val="minMax"/>
          <c:max val="1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184935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ACV Bookings Trends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Bookings!$C$62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Bookings!$D$61:$O$61</c:f>
            </c:strRef>
          </c:cat>
          <c:val>
            <c:numRef>
              <c:f>Bookings!$D$62:$O$62</c:f>
              <c:numCache/>
            </c:numRef>
          </c:val>
        </c:ser>
        <c:ser>
          <c:idx val="1"/>
          <c:order val="1"/>
          <c:tx>
            <c:strRef>
              <c:f>Bookings!$C$63</c:f>
            </c:strRef>
          </c:tx>
          <c:spPr>
            <a:solidFill>
              <a:srgbClr val="CFE2F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Bookings!$D$61:$O$61</c:f>
            </c:strRef>
          </c:cat>
          <c:val>
            <c:numRef>
              <c:f>Bookings!$D$63:$O$63</c:f>
              <c:numCache/>
            </c:numRef>
          </c:val>
        </c:ser>
        <c:overlap val="100"/>
        <c:axId val="1925685161"/>
        <c:axId val="1419785004"/>
      </c:barChart>
      <c:catAx>
        <c:axId val="1925685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9785004"/>
      </c:catAx>
      <c:valAx>
        <c:axId val="141978500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685161"/>
      </c:valAx>
      <c:lineChart>
        <c:varyColors val="0"/>
        <c:ser>
          <c:idx val="2"/>
          <c:order val="2"/>
          <c:tx>
            <c:strRef>
              <c:f>Bookings!$C$64</c:f>
            </c:strRef>
          </c:tx>
          <c:spPr>
            <a:ln cmpd="sng">
              <a:solidFill>
                <a:srgbClr val="3D85C6"/>
              </a:solidFill>
            </a:ln>
          </c:spPr>
          <c:marker>
            <c:symbol val="circle"/>
            <c:size val="2"/>
            <c:spPr>
              <a:solidFill>
                <a:srgbClr val="3D85C6"/>
              </a:solidFill>
              <a:ln cmpd="sng">
                <a:solidFill>
                  <a:srgbClr val="3D85C6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Bookings!$D$61:$O$61</c:f>
            </c:strRef>
          </c:cat>
          <c:val>
            <c:numRef>
              <c:f>Bookings!$D$64:$O$64</c:f>
              <c:numCache/>
            </c:numRef>
          </c:val>
          <c:smooth val="0"/>
        </c:ser>
        <c:axId val="658594655"/>
        <c:axId val="471501786"/>
      </c:lineChart>
      <c:catAx>
        <c:axId val="6585946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501786"/>
      </c:catAx>
      <c:valAx>
        <c:axId val="471501786"/>
        <c:scaling>
          <c:orientation val="minMax"/>
          <c:max val="1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65859465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Ex1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Dashboards!$AD$35:$AD$38</cx:f>
      </cx:numDim>
      <cx:strDim type="cat">
        <cx:f>Dashboards!$Y$35:$Y$38</cx:f>
      </cx:strDim>
    </cx:data>
  </cx:chartData>
  <cx:chart>
    <cx:plotArea>
      <cx:plotAreaRegion>
        <cx:series layoutId="waterfall" uniqueId="{A356B650-5A5C-4304-A9A4-10934293EFAF}">
          <cx:tx>
            <cx:txData>
              <cx:f>Dashboards!$AD$34</cx:f>
            </cx:txData>
          </cx:tx>
          <cx:dataLabels>
            <cx:visibility seriesName="0" categoryName="0" value="1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/>
              </a:r>
            </a:p>
          </cx:txPr>
        </cx:title>
        <cx:tickLabels/>
      </cx:axis>
      <cx:axis id="1">
        <cx:valScaling max="auto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/>
              </a:r>
            </a:p>
          </cx:txPr>
        </cx:title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</cx:chart>
</cx:chartSpace>
</file>

<file path=xl/charts/colors1.xml><?xml version="1.0" encoding="utf-8"?>
<cs:colorStyle xmlns:a="http://schemas.openxmlformats.org/drawingml/2006/main" xmlns:cs="http://schemas.microsoft.com/office/drawing/2012/chartStyle" meth="cycle" id="10">
  <a:schemeClr val="accent1"/>
  <a:srgbClr val="DB4437"/>
  <a:schemeClr val="accent2"/>
</cs:colorStyle>
</file>

<file path=xl/charts/style1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microsoft.com/office/2014/relationships/chartEx" Target="../charts/chartEx1.xml"/><Relationship Id="rId8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-76200</xdr:colOff>
      <xdr:row>3</xdr:row>
      <xdr:rowOff>9525</xdr:rowOff>
    </xdr:from>
    <xdr:ext cx="3676650" cy="1971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3</xdr:row>
      <xdr:rowOff>38100</xdr:rowOff>
    </xdr:from>
    <xdr:ext cx="3848100" cy="1971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114300</xdr:colOff>
      <xdr:row>14</xdr:row>
      <xdr:rowOff>257175</xdr:rowOff>
    </xdr:from>
    <xdr:ext cx="3209925" cy="1971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219075</xdr:colOff>
      <xdr:row>16</xdr:row>
      <xdr:rowOff>38100</xdr:rowOff>
    </xdr:from>
    <xdr:ext cx="3552825" cy="19145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714375</xdr:colOff>
      <xdr:row>3</xdr:row>
      <xdr:rowOff>38100</xdr:rowOff>
    </xdr:from>
    <xdr:ext cx="3895725" cy="19716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104775</xdr:colOff>
      <xdr:row>16</xdr:row>
      <xdr:rowOff>9525</xdr:rowOff>
    </xdr:from>
    <xdr:ext cx="3629025" cy="19716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19050</xdr:colOff>
      <xdr:row>3</xdr:row>
      <xdr:rowOff>9525</xdr:rowOff>
    </xdr:from>
    <xdr:ext cx="3895725" cy="2038350"/>
    <mc:AlternateContent>
      <mc:Choice Requires="cx1">
        <xdr:graphicFrame>
          <xdr:nvGraphicFramePr>
            <xdr:cNvPr id="7" name="Chart 7" title="Char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7"/>
            </a:graphicData>
          </a:graphic>
        </xdr:graphicFrame>
      </mc:Choice>
      <mc:Fallback>
        <xdr:sp>
          <xdr:nvSpPr>
            <xdr:cNvPr id="8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  <xdr:oneCellAnchor>
    <xdr:from>
      <xdr:col>15</xdr:col>
      <xdr:colOff>171450</xdr:colOff>
      <xdr:row>16</xdr:row>
      <xdr:rowOff>9525</xdr:rowOff>
    </xdr:from>
    <xdr:ext cx="3676650" cy="20383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25</xdr:row>
      <xdr:rowOff>9525</xdr:rowOff>
    </xdr:from>
    <xdr:ext cx="5219700" cy="31146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285750</xdr:colOff>
      <xdr:row>24</xdr:row>
      <xdr:rowOff>219075</xdr:rowOff>
    </xdr:from>
    <xdr:ext cx="4924425" cy="29908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781050</xdr:colOff>
      <xdr:row>25</xdr:row>
      <xdr:rowOff>76200</xdr:rowOff>
    </xdr:from>
    <xdr:ext cx="4924425" cy="28860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43"/>
    <col customWidth="1" min="2" max="2" width="2.0"/>
    <col customWidth="1" min="3" max="3" width="31.29"/>
    <col customWidth="1" min="4" max="17" width="6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1"/>
      <c r="B2" s="2" t="s">
        <v>0</v>
      </c>
      <c r="C2" s="2"/>
      <c r="D2" s="3"/>
      <c r="E2" s="3"/>
      <c r="F2" s="3"/>
      <c r="G2" s="3"/>
      <c r="H2" s="3"/>
      <c r="I2" s="4" t="s">
        <v>1</v>
      </c>
      <c r="J2" s="5"/>
      <c r="K2" s="5"/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1"/>
      <c r="B3" s="2" t="s">
        <v>2</v>
      </c>
      <c r="C3" s="2"/>
      <c r="D3" s="3">
        <v>2020.0</v>
      </c>
      <c r="E3" s="3">
        <v>2021.0</v>
      </c>
      <c r="F3" s="3">
        <v>2022.0</v>
      </c>
      <c r="G3" s="3">
        <v>2023.0</v>
      </c>
      <c r="H3" s="3">
        <v>2024.0</v>
      </c>
      <c r="I3" s="3">
        <v>2021.0</v>
      </c>
      <c r="J3" s="3">
        <v>2022.0</v>
      </c>
      <c r="K3" s="3">
        <v>2023.0</v>
      </c>
      <c r="L3" s="3">
        <v>2024.0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ht="5.25" customHeight="1">
      <c r="A4" s="1"/>
      <c r="B4" s="1"/>
      <c r="C4" s="6"/>
      <c r="D4" s="7"/>
      <c r="E4" s="7"/>
      <c r="F4" s="7"/>
      <c r="G4" s="7"/>
      <c r="H4" s="7"/>
      <c r="I4" s="8"/>
      <c r="J4" s="8"/>
      <c r="K4" s="8"/>
      <c r="L4" s="8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5.0" customHeight="1">
      <c r="A5" s="1"/>
      <c r="B5" s="1"/>
      <c r="C5" s="6" t="s">
        <v>3</v>
      </c>
      <c r="D5" s="9">
        <v>20.0</v>
      </c>
      <c r="E5" s="10">
        <v>30.0</v>
      </c>
      <c r="F5" s="10">
        <v>40.0</v>
      </c>
      <c r="G5" s="10">
        <v>50.0</v>
      </c>
      <c r="H5" s="11">
        <v>60.0</v>
      </c>
      <c r="I5" s="12">
        <f t="shared" ref="I5:L5" si="1">E5/D5-1</f>
        <v>0.5</v>
      </c>
      <c r="J5" s="13">
        <f t="shared" si="1"/>
        <v>0.3333333333</v>
      </c>
      <c r="K5" s="13">
        <f t="shared" si="1"/>
        <v>0.25</v>
      </c>
      <c r="L5" s="14">
        <f t="shared" si="1"/>
        <v>0.2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5.0" customHeight="1">
      <c r="A6" s="1"/>
      <c r="B6" s="6"/>
      <c r="C6" s="6" t="s">
        <v>4</v>
      </c>
      <c r="D6" s="15">
        <v>10.0</v>
      </c>
      <c r="E6" s="7">
        <v>20.0</v>
      </c>
      <c r="F6" s="7">
        <v>30.0</v>
      </c>
      <c r="G6" s="7">
        <v>40.0</v>
      </c>
      <c r="H6" s="16">
        <v>50.0</v>
      </c>
      <c r="I6" s="17">
        <f t="shared" ref="I6:L6" si="2">E6/D6-1</f>
        <v>1</v>
      </c>
      <c r="J6" s="8">
        <f t="shared" si="2"/>
        <v>0.5</v>
      </c>
      <c r="K6" s="8">
        <f t="shared" si="2"/>
        <v>0.3333333333</v>
      </c>
      <c r="L6" s="18">
        <f t="shared" si="2"/>
        <v>0.25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15.0" customHeight="1">
      <c r="A7" s="19"/>
      <c r="B7" s="20" t="s">
        <v>5</v>
      </c>
      <c r="C7" s="21"/>
      <c r="D7" s="22">
        <f t="shared" ref="D7:H7" si="3">SUM(D5:D6)</f>
        <v>30</v>
      </c>
      <c r="E7" s="23">
        <f t="shared" si="3"/>
        <v>50</v>
      </c>
      <c r="F7" s="23">
        <f t="shared" si="3"/>
        <v>70</v>
      </c>
      <c r="G7" s="23">
        <f t="shared" si="3"/>
        <v>90</v>
      </c>
      <c r="H7" s="24">
        <f t="shared" si="3"/>
        <v>110</v>
      </c>
      <c r="I7" s="25">
        <f t="shared" ref="I7:L7" si="4">E7/D7-1</f>
        <v>0.6666666667</v>
      </c>
      <c r="J7" s="26">
        <f t="shared" si="4"/>
        <v>0.4</v>
      </c>
      <c r="K7" s="26">
        <f t="shared" si="4"/>
        <v>0.2857142857</v>
      </c>
      <c r="L7" s="27">
        <f t="shared" si="4"/>
        <v>0.2222222222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ht="15.0" customHeight="1">
      <c r="A8" s="1"/>
      <c r="B8" s="1"/>
      <c r="C8" s="6" t="s">
        <v>6</v>
      </c>
      <c r="D8" s="9">
        <v>12.0</v>
      </c>
      <c r="E8" s="10">
        <v>20.0</v>
      </c>
      <c r="F8" s="10">
        <v>30.0</v>
      </c>
      <c r="G8" s="10">
        <v>40.0</v>
      </c>
      <c r="H8" s="11">
        <v>50.0</v>
      </c>
      <c r="I8" s="12">
        <f t="shared" ref="I8:L8" si="5">E8/D8-1</f>
        <v>0.6666666667</v>
      </c>
      <c r="J8" s="13">
        <f t="shared" si="5"/>
        <v>0.5</v>
      </c>
      <c r="K8" s="13">
        <f t="shared" si="5"/>
        <v>0.3333333333</v>
      </c>
      <c r="L8" s="14">
        <f t="shared" si="5"/>
        <v>0.25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15.0" customHeight="1">
      <c r="A9" s="1"/>
      <c r="B9" s="6"/>
      <c r="C9" s="6" t="s">
        <v>7</v>
      </c>
      <c r="D9" s="15">
        <v>5.0</v>
      </c>
      <c r="E9" s="7">
        <v>8.0</v>
      </c>
      <c r="F9" s="7">
        <v>11.0</v>
      </c>
      <c r="G9" s="7">
        <v>38.0</v>
      </c>
      <c r="H9" s="16">
        <v>23.0</v>
      </c>
      <c r="I9" s="17">
        <f t="shared" ref="I9:L9" si="6">E9/D9-1</f>
        <v>0.6</v>
      </c>
      <c r="J9" s="8">
        <f t="shared" si="6"/>
        <v>0.375</v>
      </c>
      <c r="K9" s="8">
        <f t="shared" si="6"/>
        <v>2.454545455</v>
      </c>
      <c r="L9" s="18">
        <f t="shared" si="6"/>
        <v>-0.3947368421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ht="15.0" customHeight="1">
      <c r="A10" s="19"/>
      <c r="B10" s="20" t="s">
        <v>8</v>
      </c>
      <c r="C10" s="21"/>
      <c r="D10" s="22">
        <f t="shared" ref="D10:H10" si="7">SUM(D8:D9)</f>
        <v>17</v>
      </c>
      <c r="E10" s="23">
        <f t="shared" si="7"/>
        <v>28</v>
      </c>
      <c r="F10" s="23">
        <f t="shared" si="7"/>
        <v>41</v>
      </c>
      <c r="G10" s="23">
        <f t="shared" si="7"/>
        <v>78</v>
      </c>
      <c r="H10" s="24">
        <f t="shared" si="7"/>
        <v>73</v>
      </c>
      <c r="I10" s="25">
        <f t="shared" ref="I10:L10" si="8">E10/D10-1</f>
        <v>0.6470588235</v>
      </c>
      <c r="J10" s="26">
        <f t="shared" si="8"/>
        <v>0.4642857143</v>
      </c>
      <c r="K10" s="26">
        <f t="shared" si="8"/>
        <v>0.9024390244</v>
      </c>
      <c r="L10" s="27">
        <f t="shared" si="8"/>
        <v>-0.0641025641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ht="15.0" customHeight="1">
      <c r="A11" s="1"/>
      <c r="B11" s="1"/>
      <c r="C11" s="6" t="s">
        <v>9</v>
      </c>
      <c r="D11" s="28">
        <f t="shared" ref="D11:H11" si="9">D5/D8</f>
        <v>1.666666667</v>
      </c>
      <c r="E11" s="29">
        <f t="shared" si="9"/>
        <v>1.5</v>
      </c>
      <c r="F11" s="29">
        <f t="shared" si="9"/>
        <v>1.333333333</v>
      </c>
      <c r="G11" s="29">
        <f t="shared" si="9"/>
        <v>1.25</v>
      </c>
      <c r="H11" s="30">
        <f t="shared" si="9"/>
        <v>1.2</v>
      </c>
      <c r="I11" s="12">
        <f t="shared" ref="I11:L11" si="10">E11/D11-1</f>
        <v>-0.1</v>
      </c>
      <c r="J11" s="13">
        <f t="shared" si="10"/>
        <v>-0.1111111111</v>
      </c>
      <c r="K11" s="13">
        <f t="shared" si="10"/>
        <v>-0.0625</v>
      </c>
      <c r="L11" s="14">
        <f t="shared" si="10"/>
        <v>-0.04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ht="15.0" customHeight="1">
      <c r="A12" s="1"/>
      <c r="B12" s="6"/>
      <c r="C12" s="6" t="s">
        <v>10</v>
      </c>
      <c r="D12" s="31">
        <f t="shared" ref="D12:H12" si="11">D6/D9</f>
        <v>2</v>
      </c>
      <c r="E12" s="32">
        <f t="shared" si="11"/>
        <v>2.5</v>
      </c>
      <c r="F12" s="32">
        <f t="shared" si="11"/>
        <v>2.727272727</v>
      </c>
      <c r="G12" s="32">
        <f t="shared" si="11"/>
        <v>1.052631579</v>
      </c>
      <c r="H12" s="33">
        <f t="shared" si="11"/>
        <v>2.173913043</v>
      </c>
      <c r="I12" s="17">
        <f t="shared" ref="I12:L12" si="12">E12/D12-1</f>
        <v>0.25</v>
      </c>
      <c r="J12" s="8">
        <f t="shared" si="12"/>
        <v>0.09090909091</v>
      </c>
      <c r="K12" s="8">
        <f t="shared" si="12"/>
        <v>-0.6140350877</v>
      </c>
      <c r="L12" s="18">
        <f t="shared" si="12"/>
        <v>1.065217391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15.0" customHeight="1">
      <c r="A13" s="19"/>
      <c r="B13" s="20" t="s">
        <v>11</v>
      </c>
      <c r="C13" s="21"/>
      <c r="D13" s="34">
        <f t="shared" ref="D13:H13" si="13">D7/D10</f>
        <v>1.764705882</v>
      </c>
      <c r="E13" s="35">
        <f t="shared" si="13"/>
        <v>1.785714286</v>
      </c>
      <c r="F13" s="35">
        <f t="shared" si="13"/>
        <v>1.707317073</v>
      </c>
      <c r="G13" s="35">
        <f t="shared" si="13"/>
        <v>1.153846154</v>
      </c>
      <c r="H13" s="36">
        <f t="shared" si="13"/>
        <v>1.506849315</v>
      </c>
      <c r="I13" s="37">
        <f t="shared" ref="I13:L13" si="14">E13/D13-1</f>
        <v>0.0119047619</v>
      </c>
      <c r="J13" s="38">
        <f t="shared" si="14"/>
        <v>-0.04390243902</v>
      </c>
      <c r="K13" s="38">
        <f t="shared" si="14"/>
        <v>-0.3241758242</v>
      </c>
      <c r="L13" s="39">
        <f t="shared" si="14"/>
        <v>0.3059360731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>
      <c r="A14" s="1"/>
      <c r="B14" s="40"/>
      <c r="C14" s="40"/>
      <c r="D14" s="41"/>
      <c r="E14" s="41"/>
      <c r="F14" s="41"/>
      <c r="G14" s="41"/>
      <c r="H14" s="41"/>
      <c r="I14" s="42"/>
      <c r="J14" s="42"/>
      <c r="K14" s="42"/>
      <c r="L14" s="4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>
      <c r="A15" s="1"/>
      <c r="B15" s="2" t="s">
        <v>12</v>
      </c>
      <c r="C15" s="2"/>
      <c r="D15" s="3"/>
      <c r="E15" s="3"/>
      <c r="F15" s="3"/>
      <c r="G15" s="3"/>
      <c r="H15" s="3"/>
      <c r="I15" s="4" t="s">
        <v>1</v>
      </c>
      <c r="J15" s="5"/>
      <c r="K15" s="5"/>
      <c r="L15" s="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>
      <c r="A16" s="1"/>
      <c r="B16" s="2" t="s">
        <v>2</v>
      </c>
      <c r="C16" s="2"/>
      <c r="D16" s="3">
        <v>2020.0</v>
      </c>
      <c r="E16" s="3">
        <v>2021.0</v>
      </c>
      <c r="F16" s="3">
        <v>2022.0</v>
      </c>
      <c r="G16" s="3">
        <v>2023.0</v>
      </c>
      <c r="H16" s="3">
        <v>2024.0</v>
      </c>
      <c r="I16" s="3">
        <v>2021.0</v>
      </c>
      <c r="J16" s="3">
        <v>2022.0</v>
      </c>
      <c r="K16" s="3">
        <v>2023.0</v>
      </c>
      <c r="L16" s="3">
        <v>2024.0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ht="6.0" customHeight="1">
      <c r="A17" s="1"/>
      <c r="B17" s="1"/>
      <c r="C17" s="6"/>
      <c r="D17" s="7"/>
      <c r="E17" s="7"/>
      <c r="F17" s="7"/>
      <c r="G17" s="7"/>
      <c r="H17" s="7"/>
      <c r="I17" s="8"/>
      <c r="J17" s="8"/>
      <c r="K17" s="8"/>
      <c r="L17" s="8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15.0" customHeight="1">
      <c r="A18" s="1"/>
      <c r="B18" s="6" t="s">
        <v>13</v>
      </c>
      <c r="C18" s="1"/>
      <c r="D18" s="9">
        <v>20.0</v>
      </c>
      <c r="E18" s="43">
        <f t="shared" ref="E18:H18" si="15">D22</f>
        <v>49</v>
      </c>
      <c r="F18" s="43">
        <f t="shared" si="15"/>
        <v>94</v>
      </c>
      <c r="G18" s="43">
        <f t="shared" si="15"/>
        <v>159</v>
      </c>
      <c r="H18" s="44">
        <f t="shared" si="15"/>
        <v>244</v>
      </c>
      <c r="I18" s="12">
        <f t="shared" ref="I18:L18" si="16">E18/D18-1</f>
        <v>1.45</v>
      </c>
      <c r="J18" s="13">
        <f t="shared" si="16"/>
        <v>0.9183673469</v>
      </c>
      <c r="K18" s="13">
        <f t="shared" si="16"/>
        <v>0.6914893617</v>
      </c>
      <c r="L18" s="14">
        <f t="shared" si="16"/>
        <v>0.534591195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ht="15.0" customHeight="1">
      <c r="A19" s="1"/>
      <c r="B19" s="45" t="s">
        <v>14</v>
      </c>
      <c r="C19" s="6" t="s">
        <v>15</v>
      </c>
      <c r="D19" s="15">
        <f t="shared" ref="D19:H19" si="17">D8</f>
        <v>12</v>
      </c>
      <c r="E19" s="7">
        <f t="shared" si="17"/>
        <v>20</v>
      </c>
      <c r="F19" s="7">
        <f t="shared" si="17"/>
        <v>30</v>
      </c>
      <c r="G19" s="7">
        <f t="shared" si="17"/>
        <v>40</v>
      </c>
      <c r="H19" s="16">
        <f t="shared" si="17"/>
        <v>50</v>
      </c>
      <c r="I19" s="17">
        <f t="shared" ref="I19:L19" si="18">E19/D19-1</f>
        <v>0.6666666667</v>
      </c>
      <c r="J19" s="8">
        <f t="shared" si="18"/>
        <v>0.5</v>
      </c>
      <c r="K19" s="8">
        <f t="shared" si="18"/>
        <v>0.3333333333</v>
      </c>
      <c r="L19" s="18">
        <f t="shared" si="18"/>
        <v>0.25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15.0" customHeight="1">
      <c r="A20" s="1"/>
      <c r="B20" s="45" t="s">
        <v>14</v>
      </c>
      <c r="C20" s="6" t="s">
        <v>16</v>
      </c>
      <c r="D20" s="15">
        <v>5.0</v>
      </c>
      <c r="E20" s="7">
        <v>5.0</v>
      </c>
      <c r="F20" s="7">
        <v>5.0</v>
      </c>
      <c r="G20" s="7">
        <v>5.0</v>
      </c>
      <c r="H20" s="16">
        <v>5.0</v>
      </c>
      <c r="I20" s="17">
        <f t="shared" ref="I20:L20" si="19">E20/D20-1</f>
        <v>0</v>
      </c>
      <c r="J20" s="8">
        <f t="shared" si="19"/>
        <v>0</v>
      </c>
      <c r="K20" s="8">
        <f t="shared" si="19"/>
        <v>0</v>
      </c>
      <c r="L20" s="18">
        <f t="shared" si="19"/>
        <v>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5.0" customHeight="1">
      <c r="A21" s="1"/>
      <c r="B21" s="46" t="s">
        <v>17</v>
      </c>
      <c r="C21" s="6" t="s">
        <v>18</v>
      </c>
      <c r="D21" s="15">
        <v>12.0</v>
      </c>
      <c r="E21" s="7">
        <v>20.0</v>
      </c>
      <c r="F21" s="7">
        <v>30.0</v>
      </c>
      <c r="G21" s="7">
        <v>40.0</v>
      </c>
      <c r="H21" s="16">
        <v>50.0</v>
      </c>
      <c r="I21" s="17">
        <f t="shared" ref="I21:L21" si="20">E21/D21-1</f>
        <v>0.6666666667</v>
      </c>
      <c r="J21" s="8">
        <f t="shared" si="20"/>
        <v>0.5</v>
      </c>
      <c r="K21" s="8">
        <f t="shared" si="20"/>
        <v>0.3333333333</v>
      </c>
      <c r="L21" s="18">
        <f t="shared" si="20"/>
        <v>0.25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5.0" customHeight="1">
      <c r="A22" s="19"/>
      <c r="B22" s="20" t="s">
        <v>19</v>
      </c>
      <c r="C22" s="21"/>
      <c r="D22" s="22">
        <f t="shared" ref="D22:H22" si="21">sum(D18:D21)</f>
        <v>49</v>
      </c>
      <c r="E22" s="23">
        <f t="shared" si="21"/>
        <v>94</v>
      </c>
      <c r="F22" s="23">
        <f t="shared" si="21"/>
        <v>159</v>
      </c>
      <c r="G22" s="23">
        <f t="shared" si="21"/>
        <v>244</v>
      </c>
      <c r="H22" s="24">
        <f t="shared" si="21"/>
        <v>349</v>
      </c>
      <c r="I22" s="25">
        <f t="shared" ref="I22:L22" si="22">E22/D22-1</f>
        <v>0.9183673469</v>
      </c>
      <c r="J22" s="26">
        <f t="shared" si="22"/>
        <v>0.6914893617</v>
      </c>
      <c r="K22" s="26">
        <f t="shared" si="22"/>
        <v>0.534591195</v>
      </c>
      <c r="L22" s="27">
        <f t="shared" si="22"/>
        <v>0.4303278689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ht="4.5" customHeight="1">
      <c r="A23" s="1"/>
      <c r="B23" s="40"/>
      <c r="C23" s="40"/>
      <c r="D23" s="47"/>
      <c r="E23" s="41"/>
      <c r="F23" s="41"/>
      <c r="G23" s="41"/>
      <c r="H23" s="48"/>
      <c r="I23" s="49"/>
      <c r="J23" s="50"/>
      <c r="K23" s="50"/>
      <c r="L23" s="5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5.0" customHeight="1">
      <c r="A24" s="1"/>
      <c r="B24" s="52" t="s">
        <v>20</v>
      </c>
      <c r="C24" s="53"/>
      <c r="D24" s="54"/>
      <c r="E24" s="55"/>
      <c r="F24" s="55"/>
      <c r="G24" s="55"/>
      <c r="H24" s="56"/>
      <c r="I24" s="54"/>
      <c r="J24" s="55"/>
      <c r="K24" s="55"/>
      <c r="L24" s="56"/>
      <c r="M24" s="55"/>
      <c r="N24" s="55"/>
      <c r="O24" s="55"/>
      <c r="P24" s="53"/>
      <c r="Q24" s="55"/>
      <c r="R24" s="1"/>
      <c r="S24" s="1"/>
      <c r="T24" s="1"/>
      <c r="U24" s="1"/>
      <c r="V24" s="1"/>
      <c r="W24" s="1"/>
    </row>
    <row r="25" ht="15.0" customHeight="1">
      <c r="A25" s="1"/>
      <c r="B25" s="57"/>
      <c r="C25" s="6" t="s">
        <v>21</v>
      </c>
      <c r="D25" s="58">
        <f t="shared" ref="D25:H25" si="23">(D18+D21)/D18</f>
        <v>1.6</v>
      </c>
      <c r="E25" s="59">
        <f t="shared" si="23"/>
        <v>1.408163265</v>
      </c>
      <c r="F25" s="59">
        <f t="shared" si="23"/>
        <v>1.319148936</v>
      </c>
      <c r="G25" s="59">
        <f t="shared" si="23"/>
        <v>1.251572327</v>
      </c>
      <c r="H25" s="60">
        <f t="shared" si="23"/>
        <v>1.204918033</v>
      </c>
      <c r="I25" s="54">
        <f t="shared" ref="I25:L25" si="24">E25-D25</f>
        <v>-0.1918367347</v>
      </c>
      <c r="J25" s="55">
        <f t="shared" si="24"/>
        <v>-0.08901432914</v>
      </c>
      <c r="K25" s="55">
        <f t="shared" si="24"/>
        <v>-0.06757660913</v>
      </c>
      <c r="L25" s="56">
        <f t="shared" si="24"/>
        <v>-0.04665429426</v>
      </c>
      <c r="M25" s="55"/>
      <c r="N25" s="55"/>
      <c r="O25" s="55"/>
      <c r="P25" s="53"/>
      <c r="Q25" s="55"/>
      <c r="R25" s="1"/>
      <c r="S25" s="1"/>
      <c r="T25" s="1"/>
      <c r="U25" s="1"/>
      <c r="V25" s="1"/>
      <c r="W25" s="1"/>
    </row>
    <row r="26" ht="15.0" customHeight="1">
      <c r="A26" s="1"/>
      <c r="B26" s="1"/>
      <c r="C26" s="6" t="s">
        <v>22</v>
      </c>
      <c r="D26" s="58">
        <f t="shared" ref="D26:H26" si="25">sum(D18,D20,D21)/D18</f>
        <v>1.85</v>
      </c>
      <c r="E26" s="59">
        <f t="shared" si="25"/>
        <v>1.510204082</v>
      </c>
      <c r="F26" s="59">
        <f t="shared" si="25"/>
        <v>1.372340426</v>
      </c>
      <c r="G26" s="59">
        <f t="shared" si="25"/>
        <v>1.283018868</v>
      </c>
      <c r="H26" s="60">
        <f t="shared" si="25"/>
        <v>1.225409836</v>
      </c>
      <c r="I26" s="54">
        <f t="shared" ref="I26:L26" si="26">E26-D26</f>
        <v>-0.3397959184</v>
      </c>
      <c r="J26" s="55">
        <f t="shared" si="26"/>
        <v>-0.1378636561</v>
      </c>
      <c r="K26" s="55">
        <f t="shared" si="26"/>
        <v>-0.08932155761</v>
      </c>
      <c r="L26" s="56">
        <f t="shared" si="26"/>
        <v>-0.05760903186</v>
      </c>
      <c r="M26" s="55"/>
      <c r="N26" s="55"/>
      <c r="O26" s="55"/>
      <c r="P26" s="53"/>
      <c r="Q26" s="55"/>
      <c r="R26" s="1"/>
      <c r="S26" s="1"/>
      <c r="T26" s="1"/>
      <c r="U26" s="1"/>
      <c r="V26" s="1"/>
      <c r="W26" s="1"/>
    </row>
    <row r="27" ht="6.0" customHeight="1">
      <c r="A27" s="1"/>
      <c r="B27" s="1"/>
      <c r="C27" s="1"/>
      <c r="D27" s="61"/>
      <c r="E27" s="53"/>
      <c r="F27" s="53"/>
      <c r="G27" s="53"/>
      <c r="H27" s="62"/>
      <c r="I27" s="54"/>
      <c r="J27" s="55"/>
      <c r="K27" s="55"/>
      <c r="L27" s="56"/>
      <c r="M27" s="55"/>
      <c r="N27" s="55"/>
      <c r="O27" s="55"/>
      <c r="P27" s="53"/>
      <c r="Q27" s="55"/>
      <c r="R27" s="1"/>
      <c r="S27" s="1"/>
      <c r="T27" s="1"/>
      <c r="U27" s="1"/>
      <c r="V27" s="1"/>
      <c r="W27" s="1"/>
    </row>
    <row r="28" ht="17.25" customHeight="1">
      <c r="A28" s="1"/>
      <c r="B28" s="52" t="s">
        <v>23</v>
      </c>
      <c r="C28" s="1"/>
      <c r="D28" s="58"/>
      <c r="E28" s="59"/>
      <c r="F28" s="59"/>
      <c r="G28" s="59"/>
      <c r="H28" s="60"/>
      <c r="I28" s="54"/>
      <c r="J28" s="55"/>
      <c r="K28" s="55"/>
      <c r="L28" s="56"/>
      <c r="M28" s="53"/>
      <c r="N28" s="53"/>
      <c r="O28" s="53"/>
      <c r="P28" s="1"/>
      <c r="Q28" s="63"/>
      <c r="R28" s="1"/>
      <c r="S28" s="1"/>
      <c r="T28" s="1"/>
      <c r="U28" s="1"/>
      <c r="V28" s="1"/>
      <c r="W28" s="1"/>
    </row>
    <row r="29" ht="15.0" customHeight="1">
      <c r="A29" s="1"/>
      <c r="C29" s="57" t="s">
        <v>24</v>
      </c>
      <c r="D29" s="17">
        <f t="shared" ref="D29:H29" si="27">1-D25</f>
        <v>-0.6</v>
      </c>
      <c r="E29" s="8">
        <f t="shared" si="27"/>
        <v>-0.4081632653</v>
      </c>
      <c r="F29" s="8">
        <f t="shared" si="27"/>
        <v>-0.3191489362</v>
      </c>
      <c r="G29" s="8">
        <f t="shared" si="27"/>
        <v>-0.251572327</v>
      </c>
      <c r="H29" s="18">
        <f t="shared" si="27"/>
        <v>-0.2049180328</v>
      </c>
      <c r="I29" s="54">
        <f t="shared" ref="I29:L29" si="28">E29-D29</f>
        <v>0.1918367347</v>
      </c>
      <c r="J29" s="55">
        <f t="shared" si="28"/>
        <v>0.08901432914</v>
      </c>
      <c r="K29" s="55">
        <f t="shared" si="28"/>
        <v>0.06757660913</v>
      </c>
      <c r="L29" s="56">
        <f t="shared" si="28"/>
        <v>0.04665429426</v>
      </c>
      <c r="M29" s="57"/>
      <c r="N29" s="57"/>
      <c r="O29" s="57"/>
      <c r="P29" s="57"/>
      <c r="Q29" s="57"/>
      <c r="R29" s="1"/>
      <c r="S29" s="1"/>
      <c r="T29" s="1"/>
      <c r="U29" s="1"/>
      <c r="V29" s="1"/>
      <c r="W29" s="1"/>
    </row>
    <row r="30" ht="15.0" customHeight="1">
      <c r="A30" s="1"/>
      <c r="C30" s="57" t="s">
        <v>25</v>
      </c>
      <c r="D30" s="64">
        <f t="shared" ref="D30:H30" si="29">1-D26</f>
        <v>-0.85</v>
      </c>
      <c r="E30" s="65">
        <f t="shared" si="29"/>
        <v>-0.5102040816</v>
      </c>
      <c r="F30" s="65">
        <f t="shared" si="29"/>
        <v>-0.3723404255</v>
      </c>
      <c r="G30" s="65">
        <f t="shared" si="29"/>
        <v>-0.2830188679</v>
      </c>
      <c r="H30" s="66">
        <f t="shared" si="29"/>
        <v>-0.2254098361</v>
      </c>
      <c r="I30" s="67">
        <f t="shared" ref="I30:L30" si="30">E30-D30</f>
        <v>0.3397959184</v>
      </c>
      <c r="J30" s="68">
        <f t="shared" si="30"/>
        <v>0.1378636561</v>
      </c>
      <c r="K30" s="68">
        <f t="shared" si="30"/>
        <v>0.08932155761</v>
      </c>
      <c r="L30" s="69">
        <f t="shared" si="30"/>
        <v>0.05760903186</v>
      </c>
      <c r="M30" s="57"/>
      <c r="N30" s="57"/>
      <c r="O30" s="57"/>
      <c r="P30" s="57"/>
      <c r="Q30" s="57"/>
      <c r="R30" s="1"/>
      <c r="S30" s="1"/>
      <c r="T30" s="1"/>
      <c r="U30" s="1"/>
      <c r="V30" s="1"/>
      <c r="W30" s="1"/>
    </row>
    <row r="31" ht="7.5" customHeight="1">
      <c r="A31" s="1"/>
      <c r="B31" s="40"/>
      <c r="C31" s="40"/>
      <c r="D31" s="41"/>
      <c r="E31" s="41"/>
      <c r="F31" s="41"/>
      <c r="G31" s="41"/>
      <c r="H31" s="41"/>
      <c r="I31" s="42"/>
      <c r="J31" s="42"/>
      <c r="K31" s="42"/>
      <c r="L31" s="42"/>
      <c r="M31" s="42"/>
      <c r="N31" s="42"/>
      <c r="O31" s="42"/>
      <c r="P31" s="42"/>
      <c r="Q31" s="42"/>
      <c r="R31" s="1"/>
      <c r="S31" s="1"/>
      <c r="T31" s="1"/>
      <c r="U31" s="1"/>
      <c r="V31" s="1"/>
      <c r="W31" s="1"/>
    </row>
    <row r="32">
      <c r="A32" s="1"/>
      <c r="B32" s="2" t="s">
        <v>26</v>
      </c>
      <c r="C32" s="2"/>
      <c r="D32" s="3"/>
      <c r="E32" s="3"/>
      <c r="F32" s="3"/>
      <c r="G32" s="3"/>
      <c r="H32" s="3"/>
      <c r="I32" s="4" t="s">
        <v>27</v>
      </c>
      <c r="J32" s="5"/>
      <c r="K32" s="5"/>
      <c r="L32" s="5"/>
      <c r="M32" s="4"/>
      <c r="N32" s="4" t="s">
        <v>1</v>
      </c>
      <c r="O32" s="5"/>
      <c r="P32" s="5"/>
      <c r="Q32" s="5"/>
      <c r="R32" s="1"/>
      <c r="S32" s="1"/>
      <c r="T32" s="1"/>
      <c r="U32" s="1"/>
      <c r="V32" s="1"/>
      <c r="W32" s="1"/>
    </row>
    <row r="33">
      <c r="A33" s="1"/>
      <c r="B33" s="2" t="s">
        <v>2</v>
      </c>
      <c r="C33" s="2"/>
      <c r="D33" s="3">
        <v>2020.0</v>
      </c>
      <c r="E33" s="3">
        <v>2021.0</v>
      </c>
      <c r="F33" s="3">
        <v>2022.0</v>
      </c>
      <c r="G33" s="3">
        <v>2023.0</v>
      </c>
      <c r="H33" s="3">
        <v>2024.0</v>
      </c>
      <c r="I33" s="3">
        <v>2020.0</v>
      </c>
      <c r="J33" s="3">
        <v>2021.0</v>
      </c>
      <c r="K33" s="3">
        <v>2022.0</v>
      </c>
      <c r="L33" s="3">
        <v>2023.0</v>
      </c>
      <c r="M33" s="3">
        <v>2024.0</v>
      </c>
      <c r="N33" s="3">
        <v>2021.0</v>
      </c>
      <c r="O33" s="3">
        <v>2022.0</v>
      </c>
      <c r="P33" s="3">
        <v>2023.0</v>
      </c>
      <c r="Q33" s="3">
        <v>2024.0</v>
      </c>
      <c r="R33" s="1"/>
      <c r="S33" s="1"/>
      <c r="T33" s="1"/>
      <c r="U33" s="1"/>
      <c r="V33" s="1"/>
      <c r="W33" s="1"/>
    </row>
    <row r="34" ht="4.5" customHeight="1">
      <c r="A34" s="1"/>
      <c r="B34" s="1"/>
      <c r="C34" s="6"/>
      <c r="D34" s="6"/>
      <c r="E34" s="6"/>
      <c r="F34" s="6"/>
      <c r="G34" s="6"/>
      <c r="H34" s="6"/>
      <c r="I34" s="8"/>
      <c r="J34" s="8"/>
      <c r="K34" s="8"/>
      <c r="L34" s="8"/>
      <c r="M34" s="8"/>
      <c r="N34" s="8"/>
      <c r="O34" s="8"/>
      <c r="P34" s="8"/>
      <c r="Q34" s="8"/>
      <c r="R34" s="1"/>
      <c r="S34" s="1"/>
      <c r="T34" s="1"/>
      <c r="U34" s="1"/>
      <c r="V34" s="1"/>
      <c r="W34" s="1"/>
    </row>
    <row r="35" ht="15.0" customHeight="1">
      <c r="A35" s="1"/>
      <c r="B35" s="1"/>
      <c r="C35" s="6" t="s">
        <v>28</v>
      </c>
      <c r="D35" s="9">
        <v>20.0</v>
      </c>
      <c r="E35" s="10">
        <v>25.0</v>
      </c>
      <c r="F35" s="10">
        <v>40.0</v>
      </c>
      <c r="G35" s="10">
        <v>75.0</v>
      </c>
      <c r="H35" s="11">
        <v>75.0</v>
      </c>
      <c r="I35" s="12">
        <f t="shared" ref="I35:M35" si="31">D35/D$37</f>
        <v>0.8</v>
      </c>
      <c r="J35" s="13">
        <f t="shared" si="31"/>
        <v>0.7142857143</v>
      </c>
      <c r="K35" s="13">
        <f t="shared" si="31"/>
        <v>0.7272727273</v>
      </c>
      <c r="L35" s="13">
        <f t="shared" si="31"/>
        <v>0.7894736842</v>
      </c>
      <c r="M35" s="14">
        <f t="shared" si="31"/>
        <v>0.7894736842</v>
      </c>
      <c r="N35" s="12">
        <f t="shared" ref="N35:Q35" si="32">E35/D35-1</f>
        <v>0.25</v>
      </c>
      <c r="O35" s="13">
        <f t="shared" si="32"/>
        <v>0.6</v>
      </c>
      <c r="P35" s="13">
        <f t="shared" si="32"/>
        <v>0.875</v>
      </c>
      <c r="Q35" s="14">
        <f t="shared" si="32"/>
        <v>0</v>
      </c>
      <c r="R35" s="1"/>
      <c r="S35" s="1"/>
      <c r="T35" s="1"/>
      <c r="U35" s="1"/>
      <c r="V35" s="1"/>
      <c r="W35" s="1"/>
    </row>
    <row r="36" ht="15.0" customHeight="1">
      <c r="A36" s="1"/>
      <c r="B36" s="6"/>
      <c r="C36" s="6" t="s">
        <v>29</v>
      </c>
      <c r="D36" s="15">
        <v>5.0</v>
      </c>
      <c r="E36" s="7">
        <v>10.0</v>
      </c>
      <c r="F36" s="7">
        <v>15.0</v>
      </c>
      <c r="G36" s="7">
        <v>20.0</v>
      </c>
      <c r="H36" s="16">
        <v>20.0</v>
      </c>
      <c r="I36" s="17">
        <f t="shared" ref="I36:M36" si="33">D36/D$37</f>
        <v>0.2</v>
      </c>
      <c r="J36" s="8">
        <f t="shared" si="33"/>
        <v>0.2857142857</v>
      </c>
      <c r="K36" s="8">
        <f t="shared" si="33"/>
        <v>0.2727272727</v>
      </c>
      <c r="L36" s="8">
        <f t="shared" si="33"/>
        <v>0.2105263158</v>
      </c>
      <c r="M36" s="18">
        <f t="shared" si="33"/>
        <v>0.2105263158</v>
      </c>
      <c r="N36" s="17">
        <f t="shared" ref="N36:Q36" si="34">E36/D36-1</f>
        <v>1</v>
      </c>
      <c r="O36" s="8">
        <f t="shared" si="34"/>
        <v>0.5</v>
      </c>
      <c r="P36" s="8">
        <f t="shared" si="34"/>
        <v>0.3333333333</v>
      </c>
      <c r="Q36" s="18">
        <f t="shared" si="34"/>
        <v>0</v>
      </c>
      <c r="R36" s="1"/>
      <c r="S36" s="1"/>
      <c r="T36" s="1"/>
      <c r="U36" s="1"/>
      <c r="V36" s="1"/>
      <c r="W36" s="1"/>
    </row>
    <row r="37" ht="15.0" customHeight="1">
      <c r="A37" s="19"/>
      <c r="B37" s="20" t="s">
        <v>30</v>
      </c>
      <c r="C37" s="21"/>
      <c r="D37" s="22">
        <f t="shared" ref="D37:H37" si="35">SUM(D35:D36)</f>
        <v>25</v>
      </c>
      <c r="E37" s="23">
        <f t="shared" si="35"/>
        <v>35</v>
      </c>
      <c r="F37" s="23">
        <f t="shared" si="35"/>
        <v>55</v>
      </c>
      <c r="G37" s="23">
        <f t="shared" si="35"/>
        <v>95</v>
      </c>
      <c r="H37" s="24">
        <f t="shared" si="35"/>
        <v>95</v>
      </c>
      <c r="I37" s="25">
        <f t="shared" ref="I37:M37" si="36">D37/D$37</f>
        <v>1</v>
      </c>
      <c r="J37" s="26">
        <f t="shared" si="36"/>
        <v>1</v>
      </c>
      <c r="K37" s="26">
        <f t="shared" si="36"/>
        <v>1</v>
      </c>
      <c r="L37" s="26">
        <f t="shared" si="36"/>
        <v>1</v>
      </c>
      <c r="M37" s="27">
        <f t="shared" si="36"/>
        <v>1</v>
      </c>
      <c r="N37" s="25">
        <f t="shared" ref="N37:Q37" si="37">E37/D37-1</f>
        <v>0.4</v>
      </c>
      <c r="O37" s="26">
        <f t="shared" si="37"/>
        <v>0.5714285714</v>
      </c>
      <c r="P37" s="26">
        <f t="shared" si="37"/>
        <v>0.7272727273</v>
      </c>
      <c r="Q37" s="27">
        <f t="shared" si="37"/>
        <v>0</v>
      </c>
      <c r="R37" s="19"/>
      <c r="S37" s="19"/>
      <c r="T37" s="19"/>
      <c r="U37" s="19"/>
      <c r="V37" s="19"/>
      <c r="W37" s="19"/>
    </row>
    <row r="38" ht="6.0" customHeight="1">
      <c r="A38" s="1"/>
      <c r="B38" s="1"/>
      <c r="C38" s="1"/>
      <c r="D38" s="70"/>
      <c r="E38" s="71"/>
      <c r="F38" s="71"/>
      <c r="G38" s="71"/>
      <c r="H38" s="72"/>
      <c r="I38" s="58"/>
      <c r="J38" s="59"/>
      <c r="K38" s="59"/>
      <c r="L38" s="59"/>
      <c r="M38" s="60"/>
      <c r="N38" s="58"/>
      <c r="O38" s="59"/>
      <c r="P38" s="59"/>
      <c r="Q38" s="60"/>
      <c r="R38" s="1"/>
      <c r="S38" s="1"/>
      <c r="T38" s="1"/>
      <c r="U38" s="1"/>
      <c r="V38" s="1"/>
      <c r="W38" s="1"/>
    </row>
    <row r="39" ht="15.0" customHeight="1">
      <c r="A39" s="1"/>
      <c r="B39" s="1"/>
      <c r="C39" s="6" t="s">
        <v>31</v>
      </c>
      <c r="D39" s="15">
        <v>5.0</v>
      </c>
      <c r="E39" s="7">
        <v>10.0</v>
      </c>
      <c r="F39" s="7">
        <v>15.0</v>
      </c>
      <c r="G39" s="7">
        <v>20.0</v>
      </c>
      <c r="H39" s="16">
        <v>20.0</v>
      </c>
      <c r="I39" s="17">
        <f t="shared" ref="I39:M39" si="38">D39/D$37</f>
        <v>0.2</v>
      </c>
      <c r="J39" s="8">
        <f t="shared" si="38"/>
        <v>0.2857142857</v>
      </c>
      <c r="K39" s="8">
        <f t="shared" si="38"/>
        <v>0.2727272727</v>
      </c>
      <c r="L39" s="8">
        <f t="shared" si="38"/>
        <v>0.2105263158</v>
      </c>
      <c r="M39" s="18">
        <f t="shared" si="38"/>
        <v>0.2105263158</v>
      </c>
      <c r="N39" s="17">
        <f t="shared" ref="N39:Q39" si="39">E39/D39-1</f>
        <v>1</v>
      </c>
      <c r="O39" s="8">
        <f t="shared" si="39"/>
        <v>0.5</v>
      </c>
      <c r="P39" s="8">
        <f t="shared" si="39"/>
        <v>0.3333333333</v>
      </c>
      <c r="Q39" s="18">
        <f t="shared" si="39"/>
        <v>0</v>
      </c>
      <c r="R39" s="1"/>
      <c r="S39" s="1"/>
      <c r="T39" s="1"/>
      <c r="U39" s="1"/>
      <c r="V39" s="1"/>
      <c r="W39" s="1"/>
    </row>
    <row r="40" ht="15.0" customHeight="1">
      <c r="A40" s="1"/>
      <c r="B40" s="1"/>
      <c r="C40" s="6" t="s">
        <v>32</v>
      </c>
      <c r="D40" s="15">
        <v>2.0</v>
      </c>
      <c r="E40" s="7">
        <v>4.0</v>
      </c>
      <c r="F40" s="7">
        <v>6.0</v>
      </c>
      <c r="G40" s="7">
        <v>7.0</v>
      </c>
      <c r="H40" s="16">
        <v>7.0</v>
      </c>
      <c r="I40" s="17">
        <f t="shared" ref="I40:M40" si="40">D40/D$37</f>
        <v>0.08</v>
      </c>
      <c r="J40" s="8">
        <f t="shared" si="40"/>
        <v>0.1142857143</v>
      </c>
      <c r="K40" s="8">
        <f t="shared" si="40"/>
        <v>0.1090909091</v>
      </c>
      <c r="L40" s="8">
        <f t="shared" si="40"/>
        <v>0.07368421053</v>
      </c>
      <c r="M40" s="18">
        <f t="shared" si="40"/>
        <v>0.07368421053</v>
      </c>
      <c r="N40" s="17">
        <f t="shared" ref="N40:Q40" si="41">E40/D40-1</f>
        <v>1</v>
      </c>
      <c r="O40" s="8">
        <f t="shared" si="41"/>
        <v>0.5</v>
      </c>
      <c r="P40" s="8">
        <f t="shared" si="41"/>
        <v>0.1666666667</v>
      </c>
      <c r="Q40" s="18">
        <f t="shared" si="41"/>
        <v>0</v>
      </c>
      <c r="R40" s="1"/>
      <c r="S40" s="1"/>
      <c r="T40" s="1"/>
      <c r="U40" s="1"/>
      <c r="V40" s="1"/>
      <c r="W40" s="1"/>
    </row>
    <row r="41" ht="15.0" customHeight="1">
      <c r="A41" s="19"/>
      <c r="B41" s="52" t="s">
        <v>33</v>
      </c>
      <c r="C41" s="19"/>
      <c r="D41" s="73">
        <f t="shared" ref="D41:H41" si="42">SUM(D39:D40)</f>
        <v>7</v>
      </c>
      <c r="E41" s="74">
        <f t="shared" si="42"/>
        <v>14</v>
      </c>
      <c r="F41" s="74">
        <f t="shared" si="42"/>
        <v>21</v>
      </c>
      <c r="G41" s="74">
        <f t="shared" si="42"/>
        <v>27</v>
      </c>
      <c r="H41" s="75">
        <f t="shared" si="42"/>
        <v>27</v>
      </c>
      <c r="I41" s="76">
        <f t="shared" ref="I41:M41" si="43">D41/D$37</f>
        <v>0.28</v>
      </c>
      <c r="J41" s="77">
        <f t="shared" si="43"/>
        <v>0.4</v>
      </c>
      <c r="K41" s="77">
        <f t="shared" si="43"/>
        <v>0.3818181818</v>
      </c>
      <c r="L41" s="77">
        <f t="shared" si="43"/>
        <v>0.2842105263</v>
      </c>
      <c r="M41" s="78">
        <f t="shared" si="43"/>
        <v>0.2842105263</v>
      </c>
      <c r="N41" s="76">
        <f t="shared" ref="N41:Q41" si="44">E41/D41-1</f>
        <v>1</v>
      </c>
      <c r="O41" s="77">
        <f t="shared" si="44"/>
        <v>0.5</v>
      </c>
      <c r="P41" s="77">
        <f t="shared" si="44"/>
        <v>0.2857142857</v>
      </c>
      <c r="Q41" s="78">
        <f t="shared" si="44"/>
        <v>0</v>
      </c>
      <c r="R41" s="19"/>
      <c r="S41" s="19"/>
      <c r="T41" s="19"/>
      <c r="U41" s="19"/>
      <c r="V41" s="19"/>
      <c r="W41" s="19"/>
    </row>
    <row r="42" ht="2.25" customHeight="1">
      <c r="A42" s="1"/>
      <c r="B42" s="1"/>
      <c r="C42" s="1"/>
      <c r="D42" s="70"/>
      <c r="E42" s="71"/>
      <c r="F42" s="71"/>
      <c r="G42" s="71"/>
      <c r="H42" s="72"/>
      <c r="I42" s="58"/>
      <c r="J42" s="59"/>
      <c r="K42" s="59"/>
      <c r="L42" s="59"/>
      <c r="M42" s="60"/>
      <c r="N42" s="58"/>
      <c r="O42" s="59"/>
      <c r="P42" s="59"/>
      <c r="Q42" s="60"/>
      <c r="R42" s="1"/>
      <c r="S42" s="1"/>
      <c r="T42" s="1"/>
      <c r="U42" s="1"/>
      <c r="V42" s="1"/>
      <c r="W42" s="1"/>
    </row>
    <row r="43" ht="15.0" customHeight="1">
      <c r="A43" s="19"/>
      <c r="B43" s="20" t="s">
        <v>34</v>
      </c>
      <c r="C43" s="21"/>
      <c r="D43" s="79">
        <f t="shared" ref="D43:H43" si="45">D37-D41</f>
        <v>18</v>
      </c>
      <c r="E43" s="80">
        <f t="shared" si="45"/>
        <v>21</v>
      </c>
      <c r="F43" s="80">
        <f t="shared" si="45"/>
        <v>34</v>
      </c>
      <c r="G43" s="80">
        <f t="shared" si="45"/>
        <v>68</v>
      </c>
      <c r="H43" s="81">
        <f t="shared" si="45"/>
        <v>68</v>
      </c>
      <c r="I43" s="37">
        <f t="shared" ref="I43:M43" si="46">D43/D$37</f>
        <v>0.72</v>
      </c>
      <c r="J43" s="38">
        <f t="shared" si="46"/>
        <v>0.6</v>
      </c>
      <c r="K43" s="38">
        <f t="shared" si="46"/>
        <v>0.6181818182</v>
      </c>
      <c r="L43" s="38">
        <f t="shared" si="46"/>
        <v>0.7157894737</v>
      </c>
      <c r="M43" s="39">
        <f t="shared" si="46"/>
        <v>0.7157894737</v>
      </c>
      <c r="N43" s="37">
        <f t="shared" ref="N43:Q43" si="47">E43/D43-1</f>
        <v>0.1666666667</v>
      </c>
      <c r="O43" s="38">
        <f t="shared" si="47"/>
        <v>0.619047619</v>
      </c>
      <c r="P43" s="38">
        <f t="shared" si="47"/>
        <v>1</v>
      </c>
      <c r="Q43" s="39">
        <f t="shared" si="47"/>
        <v>0</v>
      </c>
      <c r="R43" s="19"/>
      <c r="S43" s="19"/>
      <c r="T43" s="19"/>
      <c r="U43" s="19"/>
      <c r="V43" s="19"/>
      <c r="W43" s="19"/>
    </row>
    <row r="44" ht="7.5" customHeight="1">
      <c r="A44" s="1"/>
      <c r="B44" s="1"/>
      <c r="C44" s="1"/>
      <c r="D44" s="71"/>
      <c r="E44" s="71"/>
      <c r="F44" s="71"/>
      <c r="G44" s="71"/>
      <c r="H44" s="71"/>
      <c r="I44" s="59"/>
      <c r="J44" s="59"/>
      <c r="K44" s="59"/>
      <c r="L44" s="59"/>
      <c r="M44" s="59"/>
      <c r="N44" s="59"/>
      <c r="O44" s="59"/>
      <c r="P44" s="59"/>
      <c r="Q44" s="59"/>
      <c r="R44" s="1"/>
      <c r="S44" s="1"/>
      <c r="T44" s="1"/>
      <c r="U44" s="1"/>
      <c r="V44" s="1"/>
      <c r="W44" s="1"/>
    </row>
    <row r="45" ht="15.0" customHeight="1">
      <c r="A45" s="1"/>
      <c r="B45" s="1"/>
      <c r="C45" s="6" t="s">
        <v>35</v>
      </c>
      <c r="D45" s="9">
        <v>10.0</v>
      </c>
      <c r="E45" s="10">
        <v>15.0</v>
      </c>
      <c r="F45" s="10">
        <v>20.0</v>
      </c>
      <c r="G45" s="10">
        <v>25.0</v>
      </c>
      <c r="H45" s="11">
        <v>25.0</v>
      </c>
      <c r="I45" s="12">
        <f t="shared" ref="I45:M45" si="48">D45/D$37</f>
        <v>0.4</v>
      </c>
      <c r="J45" s="13">
        <f t="shared" si="48"/>
        <v>0.4285714286</v>
      </c>
      <c r="K45" s="13">
        <f t="shared" si="48"/>
        <v>0.3636363636</v>
      </c>
      <c r="L45" s="13">
        <f t="shared" si="48"/>
        <v>0.2631578947</v>
      </c>
      <c r="M45" s="14">
        <f t="shared" si="48"/>
        <v>0.2631578947</v>
      </c>
      <c r="N45" s="12">
        <f t="shared" ref="N45:Q45" si="49">E45/D45-1</f>
        <v>0.5</v>
      </c>
      <c r="O45" s="13">
        <f t="shared" si="49"/>
        <v>0.3333333333</v>
      </c>
      <c r="P45" s="13">
        <f t="shared" si="49"/>
        <v>0.25</v>
      </c>
      <c r="Q45" s="14">
        <f t="shared" si="49"/>
        <v>0</v>
      </c>
      <c r="R45" s="1"/>
      <c r="S45" s="1"/>
      <c r="T45" s="1"/>
      <c r="U45" s="1"/>
      <c r="V45" s="1"/>
      <c r="W45" s="1"/>
    </row>
    <row r="46" ht="15.0" customHeight="1">
      <c r="A46" s="1"/>
      <c r="B46" s="1"/>
      <c r="C46" s="6" t="s">
        <v>36</v>
      </c>
      <c r="D46" s="15">
        <v>7.0</v>
      </c>
      <c r="E46" s="7">
        <v>12.0</v>
      </c>
      <c r="F46" s="7">
        <v>25.0</v>
      </c>
      <c r="G46" s="7">
        <v>35.0</v>
      </c>
      <c r="H46" s="16">
        <v>35.0</v>
      </c>
      <c r="I46" s="17">
        <f t="shared" ref="I46:M46" si="50">D46/D$37</f>
        <v>0.28</v>
      </c>
      <c r="J46" s="8">
        <f t="shared" si="50"/>
        <v>0.3428571429</v>
      </c>
      <c r="K46" s="8">
        <f t="shared" si="50"/>
        <v>0.4545454545</v>
      </c>
      <c r="L46" s="8">
        <f t="shared" si="50"/>
        <v>0.3684210526</v>
      </c>
      <c r="M46" s="18">
        <f t="shared" si="50"/>
        <v>0.3684210526</v>
      </c>
      <c r="N46" s="17">
        <f t="shared" ref="N46:Q46" si="51">E46/D46-1</f>
        <v>0.7142857143</v>
      </c>
      <c r="O46" s="8">
        <f t="shared" si="51"/>
        <v>1.083333333</v>
      </c>
      <c r="P46" s="8">
        <f t="shared" si="51"/>
        <v>0.4</v>
      </c>
      <c r="Q46" s="18">
        <f t="shared" si="51"/>
        <v>0</v>
      </c>
      <c r="R46" s="1"/>
      <c r="S46" s="1"/>
      <c r="T46" s="1"/>
      <c r="U46" s="1"/>
      <c r="V46" s="1"/>
      <c r="W46" s="1"/>
    </row>
    <row r="47" ht="15.0" customHeight="1">
      <c r="A47" s="1"/>
      <c r="B47" s="1"/>
      <c r="C47" s="6" t="s">
        <v>37</v>
      </c>
      <c r="D47" s="15">
        <v>3.0</v>
      </c>
      <c r="E47" s="7">
        <v>5.0</v>
      </c>
      <c r="F47" s="7">
        <v>7.0</v>
      </c>
      <c r="G47" s="7">
        <v>10.0</v>
      </c>
      <c r="H47" s="16">
        <v>10.0</v>
      </c>
      <c r="I47" s="17">
        <f t="shared" ref="I47:M47" si="52">D47/D$37</f>
        <v>0.12</v>
      </c>
      <c r="J47" s="8">
        <f t="shared" si="52"/>
        <v>0.1428571429</v>
      </c>
      <c r="K47" s="8">
        <f t="shared" si="52"/>
        <v>0.1272727273</v>
      </c>
      <c r="L47" s="8">
        <f t="shared" si="52"/>
        <v>0.1052631579</v>
      </c>
      <c r="M47" s="18">
        <f t="shared" si="52"/>
        <v>0.1052631579</v>
      </c>
      <c r="N47" s="17">
        <f t="shared" ref="N47:Q47" si="53">E47/D47-1</f>
        <v>0.6666666667</v>
      </c>
      <c r="O47" s="8">
        <f t="shared" si="53"/>
        <v>0.4</v>
      </c>
      <c r="P47" s="8">
        <f t="shared" si="53"/>
        <v>0.4285714286</v>
      </c>
      <c r="Q47" s="18">
        <f t="shared" si="53"/>
        <v>0</v>
      </c>
      <c r="R47" s="1"/>
      <c r="S47" s="1"/>
      <c r="T47" s="1"/>
      <c r="U47" s="1"/>
      <c r="V47" s="1"/>
      <c r="W47" s="1"/>
    </row>
    <row r="48" ht="15.0" customHeight="1">
      <c r="A48" s="19"/>
      <c r="B48" s="52" t="s">
        <v>38</v>
      </c>
      <c r="C48" s="19"/>
      <c r="D48" s="73">
        <f t="shared" ref="D48:H48" si="54">sum(D45:D47)</f>
        <v>20</v>
      </c>
      <c r="E48" s="74">
        <f t="shared" si="54"/>
        <v>32</v>
      </c>
      <c r="F48" s="74">
        <f t="shared" si="54"/>
        <v>52</v>
      </c>
      <c r="G48" s="74">
        <f t="shared" si="54"/>
        <v>70</v>
      </c>
      <c r="H48" s="75">
        <f t="shared" si="54"/>
        <v>70</v>
      </c>
      <c r="I48" s="82">
        <f t="shared" ref="I48:M48" si="55">D48/D$37</f>
        <v>0.8</v>
      </c>
      <c r="J48" s="83">
        <f t="shared" si="55"/>
        <v>0.9142857143</v>
      </c>
      <c r="K48" s="83">
        <f t="shared" si="55"/>
        <v>0.9454545455</v>
      </c>
      <c r="L48" s="83">
        <f t="shared" si="55"/>
        <v>0.7368421053</v>
      </c>
      <c r="M48" s="84">
        <f t="shared" si="55"/>
        <v>0.7368421053</v>
      </c>
      <c r="N48" s="82">
        <f t="shared" ref="N48:Q48" si="56">E48/D48-1</f>
        <v>0.6</v>
      </c>
      <c r="O48" s="83">
        <f t="shared" si="56"/>
        <v>0.625</v>
      </c>
      <c r="P48" s="83">
        <f t="shared" si="56"/>
        <v>0.3461538462</v>
      </c>
      <c r="Q48" s="84">
        <f t="shared" si="56"/>
        <v>0</v>
      </c>
      <c r="R48" s="19"/>
      <c r="S48" s="19"/>
      <c r="T48" s="19"/>
      <c r="U48" s="19"/>
      <c r="V48" s="19"/>
      <c r="W48" s="19"/>
    </row>
    <row r="49" ht="4.5" customHeight="1">
      <c r="A49" s="1"/>
      <c r="B49" s="6"/>
      <c r="C49" s="1"/>
      <c r="D49" s="70"/>
      <c r="E49" s="71"/>
      <c r="F49" s="71"/>
      <c r="G49" s="71"/>
      <c r="H49" s="71"/>
      <c r="I49" s="17"/>
      <c r="J49" s="8"/>
      <c r="K49" s="8"/>
      <c r="L49" s="8"/>
      <c r="M49" s="18"/>
      <c r="N49" s="17"/>
      <c r="O49" s="8"/>
      <c r="P49" s="8"/>
      <c r="Q49" s="18"/>
      <c r="R49" s="1"/>
      <c r="S49" s="1"/>
      <c r="T49" s="1"/>
      <c r="U49" s="1"/>
      <c r="V49" s="1"/>
      <c r="W49" s="1"/>
    </row>
    <row r="50" ht="15.0" customHeight="1">
      <c r="A50" s="19"/>
      <c r="B50" s="20" t="s">
        <v>39</v>
      </c>
      <c r="C50" s="21"/>
      <c r="D50" s="79">
        <f t="shared" ref="D50:H50" si="57">D43-D48</f>
        <v>-2</v>
      </c>
      <c r="E50" s="80">
        <f t="shared" si="57"/>
        <v>-11</v>
      </c>
      <c r="F50" s="80">
        <f t="shared" si="57"/>
        <v>-18</v>
      </c>
      <c r="G50" s="80">
        <f t="shared" si="57"/>
        <v>-2</v>
      </c>
      <c r="H50" s="80">
        <f t="shared" si="57"/>
        <v>-2</v>
      </c>
      <c r="I50" s="85">
        <f t="shared" ref="I50:M50" si="58">D50/D$37</f>
        <v>-0.08</v>
      </c>
      <c r="J50" s="86">
        <f t="shared" si="58"/>
        <v>-0.3142857143</v>
      </c>
      <c r="K50" s="86">
        <f t="shared" si="58"/>
        <v>-0.3272727273</v>
      </c>
      <c r="L50" s="86">
        <f t="shared" si="58"/>
        <v>-0.02105263158</v>
      </c>
      <c r="M50" s="87">
        <f t="shared" si="58"/>
        <v>-0.02105263158</v>
      </c>
      <c r="N50" s="88">
        <f>J50-I50</f>
        <v>-0.2342857143</v>
      </c>
      <c r="O50" s="89" t="s">
        <v>40</v>
      </c>
      <c r="P50" s="89" t="s">
        <v>40</v>
      </c>
      <c r="Q50" s="90" t="s">
        <v>40</v>
      </c>
      <c r="R50" s="19"/>
      <c r="S50" s="19"/>
      <c r="T50" s="19"/>
      <c r="U50" s="19"/>
      <c r="V50" s="19"/>
      <c r="W50" s="19"/>
    </row>
    <row r="51" ht="7.5" customHeight="1">
      <c r="A51" s="1"/>
      <c r="B51" s="1"/>
      <c r="C51" s="1"/>
      <c r="D51" s="1"/>
      <c r="E51" s="1"/>
      <c r="F51" s="1"/>
      <c r="G51" s="1"/>
      <c r="H51" s="1"/>
      <c r="I51" s="59"/>
      <c r="J51" s="59"/>
      <c r="K51" s="59"/>
      <c r="L51" s="59"/>
      <c r="M51" s="59"/>
      <c r="N51" s="59"/>
      <c r="O51" s="59"/>
      <c r="P51" s="59"/>
      <c r="Q51" s="59"/>
      <c r="R51" s="1"/>
      <c r="S51" s="1"/>
      <c r="T51" s="1"/>
      <c r="U51" s="1"/>
      <c r="V51" s="1"/>
      <c r="W51" s="1"/>
    </row>
    <row r="52" ht="15.0" customHeight="1">
      <c r="A52" s="1"/>
      <c r="B52" s="1"/>
      <c r="C52" s="6" t="s">
        <v>41</v>
      </c>
      <c r="D52" s="9">
        <v>1.0</v>
      </c>
      <c r="E52" s="10">
        <v>2.0</v>
      </c>
      <c r="F52" s="10">
        <v>3.0</v>
      </c>
      <c r="G52" s="10">
        <v>4.0</v>
      </c>
      <c r="H52" s="11">
        <v>4.0</v>
      </c>
      <c r="I52" s="12">
        <f t="shared" ref="I52:M52" si="59">D52/D$37</f>
        <v>0.04</v>
      </c>
      <c r="J52" s="13">
        <f t="shared" si="59"/>
        <v>0.05714285714</v>
      </c>
      <c r="K52" s="13">
        <f t="shared" si="59"/>
        <v>0.05454545455</v>
      </c>
      <c r="L52" s="13">
        <f t="shared" si="59"/>
        <v>0.04210526316</v>
      </c>
      <c r="M52" s="14">
        <f t="shared" si="59"/>
        <v>0.04210526316</v>
      </c>
      <c r="N52" s="12">
        <f t="shared" ref="N52:Q52" si="60">E52/D52-1</f>
        <v>1</v>
      </c>
      <c r="O52" s="13">
        <f t="shared" si="60"/>
        <v>0.5</v>
      </c>
      <c r="P52" s="13">
        <f t="shared" si="60"/>
        <v>0.3333333333</v>
      </c>
      <c r="Q52" s="14">
        <f t="shared" si="60"/>
        <v>0</v>
      </c>
      <c r="R52" s="1"/>
      <c r="S52" s="1"/>
      <c r="T52" s="1"/>
      <c r="U52" s="1"/>
      <c r="V52" s="1"/>
      <c r="W52" s="1"/>
    </row>
    <row r="53" ht="15.0" customHeight="1">
      <c r="A53" s="1"/>
      <c r="B53" s="1"/>
      <c r="C53" s="6" t="s">
        <v>42</v>
      </c>
      <c r="D53" s="15">
        <v>-2.0</v>
      </c>
      <c r="E53" s="7">
        <v>-2.0</v>
      </c>
      <c r="F53" s="7">
        <v>-4.0</v>
      </c>
      <c r="G53" s="7">
        <v>-4.0</v>
      </c>
      <c r="H53" s="16">
        <v>-4.0</v>
      </c>
      <c r="I53" s="17">
        <f t="shared" ref="I53:M53" si="61">D53/D$37</f>
        <v>-0.08</v>
      </c>
      <c r="J53" s="8">
        <f t="shared" si="61"/>
        <v>-0.05714285714</v>
      </c>
      <c r="K53" s="8">
        <f t="shared" si="61"/>
        <v>-0.07272727273</v>
      </c>
      <c r="L53" s="8">
        <f t="shared" si="61"/>
        <v>-0.04210526316</v>
      </c>
      <c r="M53" s="18">
        <f t="shared" si="61"/>
        <v>-0.04210526316</v>
      </c>
      <c r="N53" s="17">
        <f t="shared" ref="N53:Q53" si="62">E53/D53-1</f>
        <v>0</v>
      </c>
      <c r="O53" s="8">
        <f t="shared" si="62"/>
        <v>1</v>
      </c>
      <c r="P53" s="8">
        <f t="shared" si="62"/>
        <v>0</v>
      </c>
      <c r="Q53" s="18">
        <f t="shared" si="62"/>
        <v>0</v>
      </c>
      <c r="R53" s="1"/>
      <c r="S53" s="1"/>
      <c r="T53" s="1"/>
      <c r="U53" s="1"/>
      <c r="V53" s="1"/>
      <c r="W53" s="1"/>
    </row>
    <row r="54" ht="15.0" customHeight="1">
      <c r="A54" s="1"/>
      <c r="B54" s="1"/>
      <c r="C54" s="6" t="s">
        <v>43</v>
      </c>
      <c r="D54" s="15">
        <v>-1.0</v>
      </c>
      <c r="E54" s="7">
        <v>-1.0</v>
      </c>
      <c r="F54" s="7">
        <v>-1.0</v>
      </c>
      <c r="G54" s="7">
        <v>-1.0</v>
      </c>
      <c r="H54" s="16">
        <v>-1.0</v>
      </c>
      <c r="I54" s="17">
        <f t="shared" ref="I54:M54" si="63">D54/D$37</f>
        <v>-0.04</v>
      </c>
      <c r="J54" s="8">
        <f t="shared" si="63"/>
        <v>-0.02857142857</v>
      </c>
      <c r="K54" s="8">
        <f t="shared" si="63"/>
        <v>-0.01818181818</v>
      </c>
      <c r="L54" s="8">
        <f t="shared" si="63"/>
        <v>-0.01052631579</v>
      </c>
      <c r="M54" s="18">
        <f t="shared" si="63"/>
        <v>-0.01052631579</v>
      </c>
      <c r="N54" s="17">
        <f t="shared" ref="N54:Q54" si="64">E54/D54-1</f>
        <v>0</v>
      </c>
      <c r="O54" s="8">
        <f t="shared" si="64"/>
        <v>0</v>
      </c>
      <c r="P54" s="8">
        <f t="shared" si="64"/>
        <v>0</v>
      </c>
      <c r="Q54" s="18">
        <f t="shared" si="64"/>
        <v>0</v>
      </c>
      <c r="R54" s="1"/>
      <c r="S54" s="1"/>
      <c r="T54" s="1"/>
      <c r="U54" s="1"/>
      <c r="V54" s="1"/>
      <c r="W54" s="1"/>
    </row>
    <row r="55" ht="6.0" customHeight="1">
      <c r="A55" s="19"/>
      <c r="B55" s="52"/>
      <c r="C55" s="19"/>
      <c r="D55" s="73"/>
      <c r="E55" s="74"/>
      <c r="F55" s="74"/>
      <c r="G55" s="74"/>
      <c r="H55" s="75"/>
      <c r="I55" s="82"/>
      <c r="J55" s="83"/>
      <c r="K55" s="83"/>
      <c r="L55" s="83"/>
      <c r="M55" s="84"/>
      <c r="N55" s="82"/>
      <c r="O55" s="83"/>
      <c r="P55" s="83"/>
      <c r="Q55" s="84"/>
      <c r="R55" s="19"/>
      <c r="S55" s="19"/>
      <c r="T55" s="19"/>
      <c r="U55" s="19"/>
      <c r="V55" s="19"/>
      <c r="W55" s="19"/>
    </row>
    <row r="56" ht="15.0" customHeight="1">
      <c r="A56" s="19"/>
      <c r="B56" s="20" t="s">
        <v>44</v>
      </c>
      <c r="C56" s="21"/>
      <c r="D56" s="79">
        <f t="shared" ref="D56:H56" si="65">SUM(D50:D54)</f>
        <v>-4</v>
      </c>
      <c r="E56" s="80">
        <f t="shared" si="65"/>
        <v>-12</v>
      </c>
      <c r="F56" s="80">
        <f t="shared" si="65"/>
        <v>-20</v>
      </c>
      <c r="G56" s="80">
        <f t="shared" si="65"/>
        <v>-3</v>
      </c>
      <c r="H56" s="80">
        <f t="shared" si="65"/>
        <v>-3</v>
      </c>
      <c r="I56" s="85">
        <f t="shared" ref="I56:M56" si="66">D56/D$37</f>
        <v>-0.16</v>
      </c>
      <c r="J56" s="86">
        <f t="shared" si="66"/>
        <v>-0.3428571429</v>
      </c>
      <c r="K56" s="86">
        <f t="shared" si="66"/>
        <v>-0.3636363636</v>
      </c>
      <c r="L56" s="86">
        <f t="shared" si="66"/>
        <v>-0.03157894737</v>
      </c>
      <c r="M56" s="87">
        <f t="shared" si="66"/>
        <v>-0.03157894737</v>
      </c>
      <c r="N56" s="37">
        <f t="shared" ref="N56:Q56" si="67">E56/D56-1</f>
        <v>2</v>
      </c>
      <c r="O56" s="38">
        <f t="shared" si="67"/>
        <v>0.6666666667</v>
      </c>
      <c r="P56" s="38">
        <f t="shared" si="67"/>
        <v>-0.85</v>
      </c>
      <c r="Q56" s="87">
        <f t="shared" si="67"/>
        <v>0</v>
      </c>
      <c r="R56" s="19"/>
      <c r="S56" s="19"/>
      <c r="T56" s="19"/>
      <c r="U56" s="19"/>
      <c r="V56" s="19"/>
      <c r="W56" s="19"/>
    </row>
    <row r="57" ht="15.0" customHeight="1">
      <c r="A57" s="1"/>
      <c r="B57" s="1"/>
      <c r="C57" s="1"/>
      <c r="D57" s="71"/>
      <c r="E57" s="71"/>
      <c r="F57" s="71"/>
      <c r="G57" s="71"/>
      <c r="H57" s="71"/>
      <c r="I57" s="59"/>
      <c r="J57" s="59"/>
      <c r="K57" s="59"/>
      <c r="L57" s="59"/>
      <c r="M57" s="59"/>
      <c r="N57" s="59"/>
      <c r="O57" s="59"/>
      <c r="P57" s="59"/>
      <c r="Q57" s="59"/>
      <c r="R57" s="1"/>
      <c r="S57" s="1"/>
      <c r="T57" s="1"/>
      <c r="U57" s="1"/>
      <c r="V57" s="1"/>
      <c r="W57" s="1"/>
    </row>
    <row r="58">
      <c r="A58" s="1"/>
      <c r="B58" s="91" t="s">
        <v>45</v>
      </c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1"/>
      <c r="S58" s="1"/>
      <c r="T58" s="1"/>
      <c r="U58" s="1"/>
      <c r="V58" s="1"/>
      <c r="W58" s="1"/>
    </row>
    <row r="59">
      <c r="A59" s="1"/>
      <c r="B59" s="6" t="s">
        <v>46</v>
      </c>
      <c r="C59" s="1"/>
      <c r="D59" s="1"/>
      <c r="E59" s="93">
        <f t="shared" ref="E59:G59" si="68">N37+J50</f>
        <v>0.08571428571</v>
      </c>
      <c r="F59" s="93">
        <f t="shared" si="68"/>
        <v>0.2441558442</v>
      </c>
      <c r="G59" s="93">
        <f t="shared" si="68"/>
        <v>0.7062200957</v>
      </c>
      <c r="H59" s="9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>
      <c r="A60" s="1"/>
      <c r="B60" s="6" t="s">
        <v>47</v>
      </c>
      <c r="C60" s="1"/>
      <c r="D60" s="1"/>
      <c r="E60" s="93">
        <f t="shared" ref="E60:G60" si="69">N37+J56</f>
        <v>0.05714285714</v>
      </c>
      <c r="F60" s="93">
        <f t="shared" si="69"/>
        <v>0.2077922078</v>
      </c>
      <c r="G60" s="93">
        <f t="shared" si="69"/>
        <v>0.6956937799</v>
      </c>
      <c r="H60" s="9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</row>
  </sheetData>
  <mergeCells count="4">
    <mergeCell ref="I2:L2"/>
    <mergeCell ref="I15:L15"/>
    <mergeCell ref="I32:L32"/>
    <mergeCell ref="N32:Q3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.86"/>
    <col customWidth="1" min="2" max="5" width="12.43"/>
    <col customWidth="1" min="6" max="6" width="4.86"/>
    <col customWidth="1" min="7" max="10" width="12.43"/>
    <col customWidth="1" min="11" max="11" width="5.29"/>
    <col customWidth="1" min="12" max="15" width="12.43"/>
    <col customWidth="1" min="16" max="16" width="5.29"/>
    <col customWidth="1" min="17" max="20" width="12.43"/>
    <col customWidth="1" min="22" max="25" width="23.14"/>
    <col customWidth="1" min="26" max="30" width="11.57"/>
    <col customWidth="1" min="31" max="34" width="9.14"/>
  </cols>
  <sheetData>
    <row r="1" ht="6.0" customHeight="1"/>
    <row r="2">
      <c r="A2" s="94"/>
      <c r="B2" s="95" t="s">
        <v>48</v>
      </c>
      <c r="F2" s="95"/>
      <c r="G2" s="95" t="s">
        <v>49</v>
      </c>
      <c r="K2" s="95"/>
      <c r="L2" s="95" t="s">
        <v>50</v>
      </c>
      <c r="P2" s="95"/>
      <c r="Q2" s="95" t="s">
        <v>51</v>
      </c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  <c r="AY2" s="94"/>
      <c r="AZ2" s="94"/>
    </row>
    <row r="3" ht="1.5" customHeight="1">
      <c r="B3" s="96"/>
      <c r="C3" s="96"/>
      <c r="D3" s="96"/>
      <c r="E3" s="96"/>
      <c r="G3" s="96"/>
      <c r="H3" s="96"/>
      <c r="I3" s="96"/>
      <c r="J3" s="96"/>
      <c r="L3" s="96"/>
      <c r="M3" s="96"/>
      <c r="N3" s="96"/>
      <c r="O3" s="96"/>
      <c r="Q3" s="96"/>
      <c r="R3" s="96"/>
      <c r="S3" s="96"/>
      <c r="T3" s="96"/>
    </row>
    <row r="14" ht="6.75" customHeight="1"/>
    <row r="15">
      <c r="A15" s="94"/>
      <c r="B15" s="95" t="s">
        <v>20</v>
      </c>
      <c r="F15" s="95"/>
      <c r="G15" s="95" t="s">
        <v>52</v>
      </c>
      <c r="K15" s="95"/>
      <c r="L15" s="95" t="s">
        <v>53</v>
      </c>
      <c r="P15" s="95"/>
      <c r="Q15" s="95" t="s">
        <v>54</v>
      </c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</row>
    <row r="16" ht="1.5" customHeight="1">
      <c r="B16" s="96"/>
      <c r="C16" s="96"/>
      <c r="D16" s="96"/>
      <c r="E16" s="96"/>
      <c r="G16" s="96"/>
      <c r="H16" s="96"/>
      <c r="I16" s="96"/>
      <c r="J16" s="96"/>
      <c r="L16" s="96"/>
      <c r="M16" s="96"/>
      <c r="N16" s="96"/>
      <c r="O16" s="96"/>
      <c r="Q16" s="96"/>
      <c r="R16" s="96"/>
      <c r="S16" s="96"/>
      <c r="T16" s="96"/>
    </row>
    <row r="30">
      <c r="V30" s="97"/>
      <c r="W30" s="97"/>
      <c r="X30" s="97"/>
      <c r="Y30" s="97" t="s">
        <v>55</v>
      </c>
      <c r="Z30" s="98">
        <v>2020.0</v>
      </c>
      <c r="AA30" s="98">
        <v>2021.0</v>
      </c>
      <c r="AB30" s="98">
        <v>2022.0</v>
      </c>
      <c r="AC30" s="98">
        <v>2023.0</v>
      </c>
      <c r="AD30" s="98">
        <v>2024.0</v>
      </c>
    </row>
    <row r="31">
      <c r="V31" s="99"/>
      <c r="W31" s="99"/>
      <c r="X31" s="99"/>
      <c r="Y31" s="99" t="str">
        <f>'Financial Model'!B7</f>
        <v>Product TCV Bookings</v>
      </c>
      <c r="Z31" s="100">
        <f>'Financial Model'!D7</f>
        <v>100.8</v>
      </c>
      <c r="AA31" s="100">
        <f>'Financial Model'!E7</f>
        <v>179.2</v>
      </c>
      <c r="AB31" s="100">
        <f>'Financial Model'!F7</f>
        <v>280</v>
      </c>
      <c r="AC31" s="100">
        <f>'Financial Model'!G7</f>
        <v>392</v>
      </c>
      <c r="AD31" s="100">
        <f>'Financial Model'!H7</f>
        <v>560</v>
      </c>
    </row>
    <row r="32">
      <c r="L32" s="101"/>
      <c r="V32" s="102"/>
      <c r="W32" s="102"/>
      <c r="X32" s="102"/>
      <c r="Y32" s="102" t="s">
        <v>56</v>
      </c>
      <c r="Z32" s="99"/>
      <c r="AA32" s="103">
        <f t="shared" ref="AA32:AD32" si="1">AA31/Z31-1</f>
        <v>0.7777777778</v>
      </c>
      <c r="AB32" s="103">
        <f t="shared" si="1"/>
        <v>0.5625</v>
      </c>
      <c r="AC32" s="103">
        <f t="shared" si="1"/>
        <v>0.4</v>
      </c>
      <c r="AD32" s="103">
        <f t="shared" si="1"/>
        <v>0.4285714286</v>
      </c>
    </row>
    <row r="33">
      <c r="V33" s="99"/>
      <c r="W33" s="99"/>
      <c r="X33" s="99"/>
      <c r="Y33" s="99"/>
      <c r="Z33" s="99"/>
      <c r="AA33" s="99"/>
      <c r="AB33" s="99"/>
      <c r="AC33" s="99"/>
      <c r="AD33" s="99"/>
    </row>
    <row r="34">
      <c r="V34" s="97"/>
      <c r="W34" s="97"/>
      <c r="X34" s="97"/>
      <c r="Y34" s="97" t="s">
        <v>57</v>
      </c>
      <c r="Z34" s="98">
        <v>2020.0</v>
      </c>
      <c r="AA34" s="98">
        <v>2021.0</v>
      </c>
      <c r="AB34" s="98">
        <v>2022.0</v>
      </c>
      <c r="AC34" s="98">
        <v>2023.0</v>
      </c>
      <c r="AD34" s="98">
        <v>2024.0</v>
      </c>
    </row>
    <row r="35">
      <c r="V35" s="99"/>
      <c r="W35" s="99"/>
      <c r="X35" s="99"/>
      <c r="Y35" s="99" t="str">
        <f>'Financial Model'!B21</f>
        <v>Beginning ARR</v>
      </c>
      <c r="Z35" s="100">
        <f>'Financial Model'!D21</f>
        <v>90</v>
      </c>
      <c r="AA35" s="100">
        <f>'Financial Model'!E21</f>
        <v>123.75</v>
      </c>
      <c r="AB35" s="100">
        <f>'Financial Model'!F21</f>
        <v>186.25</v>
      </c>
      <c r="AC35" s="100">
        <f>'Financial Model'!G21</f>
        <v>286.25</v>
      </c>
      <c r="AD35" s="100">
        <f>'Financial Model'!H21</f>
        <v>423.75</v>
      </c>
    </row>
    <row r="36">
      <c r="V36" s="99"/>
      <c r="W36" s="99"/>
      <c r="X36" s="99"/>
      <c r="Y36" s="99" t="str">
        <f>'Financial Model'!C22</f>
        <v>New ARR</v>
      </c>
      <c r="Z36" s="100">
        <f>'Financial Model'!D22</f>
        <v>19.35</v>
      </c>
      <c r="AA36" s="100">
        <f>'Financial Model'!E22</f>
        <v>33.3</v>
      </c>
      <c r="AB36" s="100">
        <f>'Financial Model'!F22</f>
        <v>50.4</v>
      </c>
      <c r="AC36" s="100">
        <f>'Financial Model'!G22</f>
        <v>67.5</v>
      </c>
      <c r="AD36" s="100">
        <f>'Financial Model'!H22</f>
        <v>90</v>
      </c>
    </row>
    <row r="37">
      <c r="V37" s="99"/>
      <c r="W37" s="99"/>
      <c r="X37" s="99"/>
      <c r="Y37" s="99" t="str">
        <f>'Financial Model'!C23</f>
        <v>Expansion ARR</v>
      </c>
      <c r="Z37" s="100">
        <f>'Financial Model'!D23</f>
        <v>34.4</v>
      </c>
      <c r="AA37" s="100">
        <f>'Financial Model'!E23</f>
        <v>59.2</v>
      </c>
      <c r="AB37" s="100">
        <f>'Financial Model'!F23</f>
        <v>89.6</v>
      </c>
      <c r="AC37" s="100">
        <f>'Financial Model'!G23</f>
        <v>120</v>
      </c>
      <c r="AD37" s="100">
        <f>'Financial Model'!H23</f>
        <v>160</v>
      </c>
    </row>
    <row r="38">
      <c r="V38" s="99"/>
      <c r="W38" s="99"/>
      <c r="X38" s="99"/>
      <c r="Y38" s="99" t="str">
        <f>'Financial Model'!C24</f>
        <v>Churn ARR</v>
      </c>
      <c r="Z38" s="100">
        <f>'Financial Model'!D24</f>
        <v>-20</v>
      </c>
      <c r="AA38" s="100">
        <f>'Financial Model'!E24</f>
        <v>-30</v>
      </c>
      <c r="AB38" s="100">
        <f>'Financial Model'!F24</f>
        <v>-40</v>
      </c>
      <c r="AC38" s="100">
        <f>'Financial Model'!G24</f>
        <v>-50</v>
      </c>
      <c r="AD38" s="100">
        <f>'Financial Model'!H24</f>
        <v>-60</v>
      </c>
    </row>
    <row r="39">
      <c r="V39" s="99"/>
      <c r="W39" s="99"/>
      <c r="X39" s="99"/>
      <c r="Y39" s="99" t="str">
        <f>'Financial Model'!B25</f>
        <v>Ending ARR</v>
      </c>
      <c r="Z39" s="100">
        <f>'Financial Model'!D25</f>
        <v>123.75</v>
      </c>
      <c r="AA39" s="100">
        <f>'Financial Model'!E25</f>
        <v>186.25</v>
      </c>
      <c r="AB39" s="100">
        <f>'Financial Model'!F25</f>
        <v>286.25</v>
      </c>
      <c r="AC39" s="100">
        <f>'Financial Model'!G25</f>
        <v>423.75</v>
      </c>
      <c r="AD39" s="100">
        <f>'Financial Model'!H25</f>
        <v>613.75</v>
      </c>
    </row>
    <row r="40">
      <c r="V40" s="99"/>
      <c r="W40" s="99"/>
      <c r="X40" s="99"/>
      <c r="Y40" s="99"/>
      <c r="Z40" s="99"/>
      <c r="AA40" s="99"/>
      <c r="AB40" s="99"/>
      <c r="AC40" s="99"/>
      <c r="AD40" s="99"/>
    </row>
    <row r="41">
      <c r="V41" s="97"/>
      <c r="W41" s="97"/>
      <c r="X41" s="97"/>
      <c r="Y41" s="97" t="s">
        <v>58</v>
      </c>
      <c r="Z41" s="98">
        <v>2020.0</v>
      </c>
      <c r="AA41" s="98">
        <v>2021.0</v>
      </c>
      <c r="AB41" s="98">
        <v>2022.0</v>
      </c>
      <c r="AC41" s="98">
        <v>2023.0</v>
      </c>
      <c r="AD41" s="98">
        <v>2024.0</v>
      </c>
    </row>
    <row r="42">
      <c r="V42" s="99"/>
      <c r="W42" s="99"/>
      <c r="X42" s="99"/>
      <c r="Y42" s="99" t="str">
        <f>'Financial Model'!C28</f>
        <v>Gross Retention Rate</v>
      </c>
      <c r="Z42" s="103">
        <f>'Financial Model'!D28</f>
        <v>0.7777777778</v>
      </c>
      <c r="AA42" s="103">
        <f>'Financial Model'!E28</f>
        <v>0.7575757576</v>
      </c>
      <c r="AB42" s="103">
        <f>'Financial Model'!F28</f>
        <v>0.7852348993</v>
      </c>
      <c r="AC42" s="103">
        <f>'Financial Model'!G28</f>
        <v>0.8253275109</v>
      </c>
      <c r="AD42" s="103">
        <f>'Financial Model'!H28</f>
        <v>0.8584070796</v>
      </c>
    </row>
    <row r="43">
      <c r="V43" s="99"/>
      <c r="W43" s="99"/>
      <c r="X43" s="99"/>
      <c r="Y43" s="99" t="str">
        <f>'Financial Model'!C29</f>
        <v>Net Retention Rate</v>
      </c>
      <c r="Z43" s="103">
        <f>'Financial Model'!D29</f>
        <v>1.16</v>
      </c>
      <c r="AA43" s="103">
        <f>'Financial Model'!E29</f>
        <v>1.235959596</v>
      </c>
      <c r="AB43" s="103">
        <f>'Financial Model'!F29</f>
        <v>1.266308725</v>
      </c>
      <c r="AC43" s="103">
        <f>'Financial Model'!G29</f>
        <v>1.244541485</v>
      </c>
      <c r="AD43" s="103">
        <f>'Financial Model'!H29</f>
        <v>1.235988201</v>
      </c>
    </row>
    <row r="44">
      <c r="V44" s="99"/>
      <c r="W44" s="99"/>
      <c r="X44" s="99"/>
      <c r="Y44" s="99"/>
      <c r="Z44" s="99"/>
      <c r="AA44" s="99"/>
      <c r="AB44" s="99"/>
      <c r="AC44" s="99"/>
      <c r="AD44" s="99"/>
    </row>
    <row r="45">
      <c r="V45" s="102"/>
      <c r="W45" s="102"/>
      <c r="X45" s="102"/>
      <c r="Y45" s="102"/>
      <c r="Z45" s="98">
        <v>2020.0</v>
      </c>
      <c r="AA45" s="98">
        <v>2021.0</v>
      </c>
      <c r="AB45" s="98">
        <v>2022.0</v>
      </c>
      <c r="AC45" s="98">
        <v>2023.0</v>
      </c>
      <c r="AD45" s="98">
        <v>2024.0</v>
      </c>
    </row>
    <row r="46">
      <c r="V46" s="102"/>
      <c r="W46" s="102"/>
      <c r="X46" s="102"/>
      <c r="Y46" s="102" t="s">
        <v>59</v>
      </c>
      <c r="Z46" s="104">
        <f>'Financial Model'!D88</f>
        <v>0.9642249757</v>
      </c>
      <c r="AA46" s="104">
        <f>'Financial Model'!E88</f>
        <v>1.237259128</v>
      </c>
      <c r="AB46" s="104">
        <f>'Financial Model'!F88</f>
        <v>1.227135883</v>
      </c>
      <c r="AC46" s="104">
        <f>'Financial Model'!G88</f>
        <v>1.415363663</v>
      </c>
      <c r="AD46" s="104">
        <f>'Financial Model'!H88</f>
        <v>1.7100547</v>
      </c>
    </row>
    <row r="47">
      <c r="V47" s="102"/>
      <c r="W47" s="102"/>
      <c r="X47" s="102"/>
      <c r="Y47" s="102" t="s">
        <v>60</v>
      </c>
      <c r="Z47" s="105">
        <f>-'Financial Model'!D93</f>
        <v>-0.2751937984</v>
      </c>
      <c r="AA47" s="105">
        <f>-'Financial Model'!E93</f>
        <v>-0.2010050251</v>
      </c>
      <c r="AB47" s="105">
        <f>-'Financial Model'!F93</f>
        <v>-0.206185567</v>
      </c>
      <c r="AC47" s="105">
        <f>-'Financial Model'!G93</f>
        <v>-0.2555366269</v>
      </c>
      <c r="AD47" s="105">
        <f>-'Financial Model'!H93</f>
        <v>-0.3496503497</v>
      </c>
    </row>
    <row r="48">
      <c r="V48" s="102"/>
      <c r="W48" s="102"/>
      <c r="X48" s="102"/>
      <c r="Y48" s="102" t="s">
        <v>61</v>
      </c>
      <c r="Z48" s="106">
        <f>'Financial Model'!D95</f>
        <v>3.503803433</v>
      </c>
      <c r="AA48" s="106">
        <f>'Financial Model'!E95</f>
        <v>6.155364161</v>
      </c>
      <c r="AB48" s="106">
        <f>'Financial Model'!F95</f>
        <v>5.951609034</v>
      </c>
      <c r="AC48" s="106">
        <f>'Financial Model'!G95</f>
        <v>5.5387898</v>
      </c>
      <c r="AD48" s="106">
        <f>'Financial Model'!H95</f>
        <v>4.890756441</v>
      </c>
      <c r="AS48" s="101"/>
    </row>
    <row r="49">
      <c r="V49" s="99"/>
      <c r="W49" s="99"/>
      <c r="X49" s="99"/>
      <c r="Y49" s="99"/>
      <c r="Z49" s="99"/>
      <c r="AA49" s="99"/>
      <c r="AB49" s="99"/>
      <c r="AC49" s="99"/>
      <c r="AD49" s="99"/>
    </row>
    <row r="50">
      <c r="V50" s="99"/>
      <c r="W50" s="99"/>
      <c r="X50" s="99"/>
      <c r="Y50" s="99"/>
      <c r="Z50" s="98"/>
      <c r="AA50" s="98"/>
      <c r="AB50" s="98"/>
      <c r="AC50" s="98"/>
      <c r="AD50" s="98"/>
    </row>
    <row r="51">
      <c r="V51" s="102"/>
      <c r="W51" s="102"/>
      <c r="X51" s="102"/>
      <c r="Y51" s="102"/>
      <c r="Z51" s="99"/>
      <c r="AA51" s="99"/>
      <c r="AB51" s="99"/>
      <c r="AC51" s="99"/>
      <c r="AD51" s="99"/>
    </row>
    <row r="52">
      <c r="V52" s="99"/>
      <c r="W52" s="99"/>
      <c r="X52" s="99"/>
      <c r="Y52" s="99"/>
      <c r="Z52" s="99"/>
      <c r="AA52" s="99"/>
      <c r="AB52" s="99"/>
      <c r="AC52" s="99"/>
      <c r="AD52" s="99"/>
    </row>
    <row r="53">
      <c r="V53" s="99"/>
      <c r="W53" s="99"/>
      <c r="X53" s="99"/>
      <c r="Y53" s="99"/>
      <c r="Z53" s="99"/>
      <c r="AA53" s="99"/>
      <c r="AB53" s="99"/>
      <c r="AC53" s="99"/>
      <c r="AD53" s="99"/>
    </row>
    <row r="54">
      <c r="V54" s="97"/>
      <c r="W54" s="97"/>
      <c r="X54" s="97"/>
      <c r="Y54" s="97" t="s">
        <v>53</v>
      </c>
      <c r="Z54" s="98">
        <v>2020.0</v>
      </c>
      <c r="AA54" s="98">
        <v>2021.0</v>
      </c>
      <c r="AB54" s="98">
        <v>2022.0</v>
      </c>
      <c r="AC54" s="98">
        <v>2023.0</v>
      </c>
      <c r="AD54" s="98">
        <v>2024.0</v>
      </c>
    </row>
    <row r="55">
      <c r="V55" s="99"/>
      <c r="W55" s="99"/>
      <c r="X55" s="99"/>
      <c r="Y55" s="99" t="str">
        <f>'Financial Model'!B61</f>
        <v>Gross Margin %</v>
      </c>
      <c r="Z55" s="103">
        <f>'Financial Model'!D61</f>
        <v>0.6479591837</v>
      </c>
      <c r="AA55" s="103">
        <f>'Financial Model'!E61</f>
        <v>0.7528735632</v>
      </c>
      <c r="AB55" s="103">
        <f>'Financial Model'!F61</f>
        <v>0.787037037</v>
      </c>
      <c r="AC55" s="103">
        <f>'Financial Model'!G61</f>
        <v>0.8092105263</v>
      </c>
      <c r="AD55" s="103">
        <f>'Financial Model'!H61</f>
        <v>0.8425925926</v>
      </c>
    </row>
    <row r="56">
      <c r="V56" s="102"/>
      <c r="W56" s="102"/>
      <c r="X56" s="102"/>
      <c r="Y56" s="102" t="s">
        <v>62</v>
      </c>
      <c r="Z56" s="103">
        <f>'Financial Model'!D69</f>
        <v>-0.8887755102</v>
      </c>
      <c r="AA56" s="103">
        <f>'Financial Model'!E69</f>
        <v>-0.3103448276</v>
      </c>
      <c r="AB56" s="103">
        <f>'Financial Model'!F69</f>
        <v>-0.06481481481</v>
      </c>
      <c r="AC56" s="103">
        <f>'Financial Model'!G69</f>
        <v>-0.006578947368</v>
      </c>
      <c r="AD56" s="103">
        <f>'Financial Model'!H69</f>
        <v>-0.009259259259</v>
      </c>
    </row>
    <row r="57">
      <c r="V57" s="102"/>
      <c r="W57" s="102"/>
      <c r="X57" s="102"/>
      <c r="Y57" s="102" t="s">
        <v>63</v>
      </c>
      <c r="Z57" s="103">
        <f>'Financial Model'!D76</f>
        <v>-1.244783424</v>
      </c>
      <c r="AA57" s="103">
        <f>'Financial Model'!E76</f>
        <v>-0.4558065795</v>
      </c>
      <c r="AB57" s="103">
        <f>'Financial Model'!F76</f>
        <v>-0.1428326475</v>
      </c>
      <c r="AC57" s="103">
        <f>'Financial Model'!G76</f>
        <v>-0.05133310249</v>
      </c>
      <c r="AD57" s="103">
        <f>'Financial Model'!H76</f>
        <v>-0.03335048011</v>
      </c>
    </row>
    <row r="58">
      <c r="V58" s="99"/>
      <c r="W58" s="99"/>
      <c r="X58" s="99"/>
      <c r="Y58" s="99"/>
      <c r="Z58" s="99"/>
      <c r="AA58" s="99"/>
      <c r="AB58" s="99"/>
      <c r="AC58" s="99"/>
      <c r="AD58" s="99"/>
    </row>
    <row r="59">
      <c r="V59" s="99"/>
      <c r="W59" s="99"/>
      <c r="X59" s="99"/>
      <c r="Y59" s="99"/>
      <c r="Z59" s="98">
        <v>2020.0</v>
      </c>
      <c r="AA59" s="98">
        <v>2021.0</v>
      </c>
      <c r="AB59" s="98">
        <v>2022.0</v>
      </c>
      <c r="AC59" s="98">
        <v>2023.0</v>
      </c>
      <c r="AD59" s="98">
        <v>2024.0</v>
      </c>
    </row>
    <row r="60">
      <c r="V60" s="99"/>
      <c r="W60" s="99"/>
      <c r="X60" s="99"/>
      <c r="Y60" s="99" t="str">
        <f>'Financial Model'!B79</f>
        <v>Rules of 40 (Rev Y/Y + FCF margin)</v>
      </c>
      <c r="Z60" s="107">
        <v>0.25</v>
      </c>
      <c r="AA60" s="103">
        <f>'Financial Model'!E79</f>
        <v>0.3197036246</v>
      </c>
      <c r="AB60" s="103">
        <f>'Financial Model'!F79</f>
        <v>0.4088914905</v>
      </c>
      <c r="AC60" s="103">
        <f>'Financial Model'!G79</f>
        <v>0.3560743049</v>
      </c>
      <c r="AD60" s="103">
        <f>'Financial Model'!H79</f>
        <v>0.3877021515</v>
      </c>
    </row>
    <row r="61">
      <c r="V61" s="99"/>
      <c r="W61" s="99"/>
      <c r="X61" s="99"/>
      <c r="Y61" s="99"/>
      <c r="Z61" s="98"/>
      <c r="AA61" s="98"/>
      <c r="AB61" s="98"/>
      <c r="AC61" s="98"/>
      <c r="AD61" s="98"/>
    </row>
    <row r="62">
      <c r="V62" s="99"/>
      <c r="W62" s="99"/>
      <c r="X62" s="99"/>
      <c r="Y62" s="99"/>
      <c r="Z62" s="98"/>
      <c r="AA62" s="98"/>
      <c r="AB62" s="98"/>
      <c r="AC62" s="98"/>
      <c r="AD62" s="98"/>
    </row>
    <row r="63">
      <c r="V63" s="99"/>
      <c r="W63" s="99"/>
      <c r="X63" s="99"/>
      <c r="Y63" s="99"/>
      <c r="Z63" s="98">
        <v>2020.0</v>
      </c>
      <c r="AA63" s="98">
        <v>2021.0</v>
      </c>
      <c r="AB63" s="98">
        <v>2022.0</v>
      </c>
      <c r="AC63" s="98">
        <v>2023.0</v>
      </c>
      <c r="AD63" s="98">
        <v>2024.0</v>
      </c>
    </row>
    <row r="64">
      <c r="V64" s="102"/>
      <c r="W64" s="102"/>
      <c r="X64" s="102"/>
      <c r="Y64" s="102" t="s">
        <v>30</v>
      </c>
      <c r="Z64" s="100">
        <f>'Financial Model'!D54</f>
        <v>98</v>
      </c>
      <c r="AA64" s="100">
        <f>'Financial Model'!E54</f>
        <v>174</v>
      </c>
      <c r="AB64" s="100">
        <f>'Financial Model'!F54</f>
        <v>270</v>
      </c>
      <c r="AC64" s="100">
        <f>'Financial Model'!G54</f>
        <v>380</v>
      </c>
      <c r="AD64" s="100">
        <f>'Financial Model'!H54</f>
        <v>540</v>
      </c>
    </row>
    <row r="65">
      <c r="V65" s="102"/>
      <c r="W65" s="102"/>
      <c r="X65" s="102"/>
      <c r="Y65" s="102" t="s">
        <v>64</v>
      </c>
      <c r="AA65" s="103">
        <f>'Financial Model'!I54</f>
        <v>0.7755102041</v>
      </c>
      <c r="AB65" s="103">
        <f>'Financial Model'!J54</f>
        <v>0.5517241379</v>
      </c>
      <c r="AC65" s="103">
        <f>'Financial Model'!K54</f>
        <v>0.4074074074</v>
      </c>
      <c r="AD65" s="103">
        <f>'Financial Model'!L54</f>
        <v>0.4210526316</v>
      </c>
    </row>
    <row r="66">
      <c r="V66" s="99"/>
      <c r="W66" s="99"/>
      <c r="X66" s="99"/>
      <c r="Y66" s="99"/>
      <c r="Z66" s="98"/>
      <c r="AA66" s="98"/>
      <c r="AB66" s="98"/>
      <c r="AC66" s="98"/>
      <c r="AD66" s="98"/>
    </row>
    <row r="67">
      <c r="V67" s="99"/>
      <c r="W67" s="99"/>
      <c r="X67" s="99"/>
      <c r="Y67" s="99"/>
      <c r="Z67" s="98"/>
      <c r="AA67" s="98"/>
      <c r="AB67" s="98"/>
      <c r="AC67" s="98"/>
      <c r="AD67" s="98"/>
    </row>
    <row r="81">
      <c r="AI81" s="99"/>
    </row>
  </sheetData>
  <mergeCells count="8">
    <mergeCell ref="B2:E2"/>
    <mergeCell ref="G2:J2"/>
    <mergeCell ref="L2:O2"/>
    <mergeCell ref="Q2:T2"/>
    <mergeCell ref="B15:E15"/>
    <mergeCell ref="G15:J15"/>
    <mergeCell ref="L15:O15"/>
    <mergeCell ref="Q15:T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showGridLines="0" workbookViewId="0"/>
  </sheetViews>
  <sheetFormatPr customHeight="1" defaultColWidth="14.43" defaultRowHeight="15.75" outlineLevelCol="1" outlineLevelRow="1"/>
  <cols>
    <col customWidth="1" min="1" max="1" width="3.43"/>
    <col customWidth="1" min="2" max="2" width="2.0"/>
    <col customWidth="1" min="3" max="3" width="31.29"/>
    <col customWidth="1" min="4" max="11" width="6.14"/>
    <col collapsed="1" customWidth="1" min="12" max="12" width="6.14"/>
    <col customWidth="1" hidden="1" min="13" max="17" width="6.14" outlineLevel="1"/>
    <col customWidth="1" min="18" max="18" width="4.14"/>
    <col customWidth="1" min="19" max="23" width="10.71"/>
  </cols>
  <sheetData>
    <row r="1" ht="5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1"/>
      <c r="B2" s="2" t="s">
        <v>0</v>
      </c>
      <c r="C2" s="2"/>
      <c r="D2" s="3"/>
      <c r="E2" s="3"/>
      <c r="F2" s="3"/>
      <c r="G2" s="3"/>
      <c r="H2" s="3"/>
      <c r="I2" s="4" t="s">
        <v>1</v>
      </c>
      <c r="J2" s="5"/>
      <c r="K2" s="5"/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1"/>
      <c r="B3" s="2" t="s">
        <v>2</v>
      </c>
      <c r="C3" s="2"/>
      <c r="D3" s="3">
        <v>2020.0</v>
      </c>
      <c r="E3" s="3">
        <v>2021.0</v>
      </c>
      <c r="F3" s="3">
        <v>2022.0</v>
      </c>
      <c r="G3" s="3">
        <v>2023.0</v>
      </c>
      <c r="H3" s="3">
        <v>2024.0</v>
      </c>
      <c r="I3" s="3">
        <v>2021.0</v>
      </c>
      <c r="J3" s="3">
        <v>2022.0</v>
      </c>
      <c r="K3" s="3">
        <v>2023.0</v>
      </c>
      <c r="L3" s="3">
        <v>2024.0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ht="5.25" customHeight="1">
      <c r="A4" s="1"/>
      <c r="B4" s="1"/>
      <c r="C4" s="6"/>
      <c r="D4" s="7"/>
      <c r="E4" s="7"/>
      <c r="F4" s="7"/>
      <c r="G4" s="7"/>
      <c r="H4" s="7"/>
      <c r="I4" s="8"/>
      <c r="J4" s="8"/>
      <c r="K4" s="8"/>
      <c r="L4" s="8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5.0" customHeight="1">
      <c r="A5" s="1"/>
      <c r="B5" s="1"/>
      <c r="C5" s="6" t="s">
        <v>3</v>
      </c>
      <c r="D5" s="9">
        <v>62.99999999999999</v>
      </c>
      <c r="E5" s="10">
        <v>112.0</v>
      </c>
      <c r="F5" s="10">
        <v>175.0</v>
      </c>
      <c r="G5" s="10">
        <v>244.99999999999997</v>
      </c>
      <c r="H5" s="11">
        <v>350.0</v>
      </c>
      <c r="I5" s="12">
        <f t="shared" ref="I5:L5" si="1">E5/D5-1</f>
        <v>0.7777777778</v>
      </c>
      <c r="J5" s="13">
        <f t="shared" si="1"/>
        <v>0.5625</v>
      </c>
      <c r="K5" s="13">
        <f t="shared" si="1"/>
        <v>0.4</v>
      </c>
      <c r="L5" s="14">
        <f t="shared" si="1"/>
        <v>0.4285714286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5.0" customHeight="1">
      <c r="A6" s="1"/>
      <c r="B6" s="6"/>
      <c r="C6" s="6" t="s">
        <v>4</v>
      </c>
      <c r="D6" s="15">
        <v>37.8</v>
      </c>
      <c r="E6" s="7">
        <v>67.2</v>
      </c>
      <c r="F6" s="7">
        <v>105.0</v>
      </c>
      <c r="G6" s="7">
        <v>146.99999999999997</v>
      </c>
      <c r="H6" s="16">
        <v>210.0</v>
      </c>
      <c r="I6" s="17">
        <f t="shared" ref="I6:L6" si="2">E6/D6-1</f>
        <v>0.7777777778</v>
      </c>
      <c r="J6" s="8">
        <f t="shared" si="2"/>
        <v>0.5625</v>
      </c>
      <c r="K6" s="8">
        <f t="shared" si="2"/>
        <v>0.4</v>
      </c>
      <c r="L6" s="18">
        <f t="shared" si="2"/>
        <v>0.4285714286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15.0" customHeight="1">
      <c r="A7" s="19"/>
      <c r="B7" s="20" t="s">
        <v>48</v>
      </c>
      <c r="C7" s="21"/>
      <c r="D7" s="22">
        <f t="shared" ref="D7:H7" si="3">SUM(D5:D6)</f>
        <v>100.8</v>
      </c>
      <c r="E7" s="23">
        <f t="shared" si="3"/>
        <v>179.2</v>
      </c>
      <c r="F7" s="23">
        <f t="shared" si="3"/>
        <v>280</v>
      </c>
      <c r="G7" s="23">
        <f t="shared" si="3"/>
        <v>392</v>
      </c>
      <c r="H7" s="24">
        <f t="shared" si="3"/>
        <v>560</v>
      </c>
      <c r="I7" s="25">
        <f t="shared" ref="I7:L7" si="4">E7/D7-1</f>
        <v>0.7777777778</v>
      </c>
      <c r="J7" s="26">
        <f t="shared" si="4"/>
        <v>0.5625</v>
      </c>
      <c r="K7" s="26">
        <f t="shared" si="4"/>
        <v>0.4</v>
      </c>
      <c r="L7" s="27">
        <f t="shared" si="4"/>
        <v>0.4285714286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ht="15.0" customHeight="1">
      <c r="A8" s="1"/>
      <c r="B8" s="1"/>
      <c r="C8" s="6" t="s">
        <v>6</v>
      </c>
      <c r="D8" s="15">
        <v>43.0</v>
      </c>
      <c r="E8" s="7">
        <v>74.0</v>
      </c>
      <c r="F8" s="7">
        <v>112.0</v>
      </c>
      <c r="G8" s="7">
        <v>150.0</v>
      </c>
      <c r="H8" s="16">
        <v>200.0</v>
      </c>
      <c r="I8" s="17">
        <f t="shared" ref="I8:L8" si="5">E8/D8-1</f>
        <v>0.7209302326</v>
      </c>
      <c r="J8" s="8">
        <f t="shared" si="5"/>
        <v>0.5135135135</v>
      </c>
      <c r="K8" s="8">
        <f t="shared" si="5"/>
        <v>0.3392857143</v>
      </c>
      <c r="L8" s="18">
        <f t="shared" si="5"/>
        <v>0.3333333333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15.0" customHeight="1">
      <c r="A9" s="1"/>
      <c r="B9" s="6"/>
      <c r="C9" s="6" t="s">
        <v>7</v>
      </c>
      <c r="D9" s="15">
        <v>24.0</v>
      </c>
      <c r="E9" s="7">
        <v>50.0</v>
      </c>
      <c r="F9" s="7">
        <v>80.0</v>
      </c>
      <c r="G9" s="7">
        <v>110.0</v>
      </c>
      <c r="H9" s="16">
        <v>150.0</v>
      </c>
      <c r="I9" s="17">
        <f t="shared" ref="I9:L9" si="6">E9/D9-1</f>
        <v>1.083333333</v>
      </c>
      <c r="J9" s="8">
        <f t="shared" si="6"/>
        <v>0.6</v>
      </c>
      <c r="K9" s="8">
        <f t="shared" si="6"/>
        <v>0.375</v>
      </c>
      <c r="L9" s="18">
        <f t="shared" si="6"/>
        <v>0.3636363636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ht="15.0" customHeight="1" collapsed="1">
      <c r="A10" s="19"/>
      <c r="B10" s="20" t="s">
        <v>65</v>
      </c>
      <c r="C10" s="21"/>
      <c r="D10" s="22">
        <f t="shared" ref="D10:H10" si="7">SUM(D8:D9)</f>
        <v>67</v>
      </c>
      <c r="E10" s="23">
        <f t="shared" si="7"/>
        <v>124</v>
      </c>
      <c r="F10" s="23">
        <f t="shared" si="7"/>
        <v>192</v>
      </c>
      <c r="G10" s="23">
        <f t="shared" si="7"/>
        <v>260</v>
      </c>
      <c r="H10" s="24">
        <f t="shared" si="7"/>
        <v>350</v>
      </c>
      <c r="I10" s="25">
        <f t="shared" ref="I10:L10" si="8">E10/D10-1</f>
        <v>0.8507462687</v>
      </c>
      <c r="J10" s="26">
        <f t="shared" si="8"/>
        <v>0.5483870968</v>
      </c>
      <c r="K10" s="26">
        <f t="shared" si="8"/>
        <v>0.3541666667</v>
      </c>
      <c r="L10" s="27">
        <f t="shared" si="8"/>
        <v>0.3461538462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ht="15.0" hidden="1" customHeight="1" outlineLevel="1">
      <c r="A11" s="1"/>
      <c r="B11" s="1"/>
      <c r="C11" s="6" t="s">
        <v>9</v>
      </c>
      <c r="D11" s="31">
        <f t="shared" ref="D11:H11" si="9">D5/D8</f>
        <v>1.465116279</v>
      </c>
      <c r="E11" s="32">
        <f t="shared" si="9"/>
        <v>1.513513514</v>
      </c>
      <c r="F11" s="32">
        <f t="shared" si="9"/>
        <v>1.5625</v>
      </c>
      <c r="G11" s="32">
        <f t="shared" si="9"/>
        <v>1.633333333</v>
      </c>
      <c r="H11" s="33">
        <f t="shared" si="9"/>
        <v>1.75</v>
      </c>
      <c r="I11" s="17">
        <f t="shared" ref="I11:L11" si="10">E11/D11-1</f>
        <v>0.03303303303</v>
      </c>
      <c r="J11" s="8">
        <f t="shared" si="10"/>
        <v>0.03236607143</v>
      </c>
      <c r="K11" s="8">
        <f t="shared" si="10"/>
        <v>0.04533333333</v>
      </c>
      <c r="L11" s="18">
        <f t="shared" si="10"/>
        <v>0.07142857143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ht="15.0" hidden="1" customHeight="1" outlineLevel="1">
      <c r="A12" s="1"/>
      <c r="B12" s="6"/>
      <c r="C12" s="6" t="s">
        <v>10</v>
      </c>
      <c r="D12" s="31">
        <f t="shared" ref="D12:H12" si="11">D6/D9</f>
        <v>1.575</v>
      </c>
      <c r="E12" s="32">
        <f t="shared" si="11"/>
        <v>1.344</v>
      </c>
      <c r="F12" s="32">
        <f t="shared" si="11"/>
        <v>1.3125</v>
      </c>
      <c r="G12" s="32">
        <f t="shared" si="11"/>
        <v>1.336363636</v>
      </c>
      <c r="H12" s="33">
        <f t="shared" si="11"/>
        <v>1.4</v>
      </c>
      <c r="I12" s="17">
        <f t="shared" ref="I12:L12" si="12">E12/D12-1</f>
        <v>-0.1466666667</v>
      </c>
      <c r="J12" s="8">
        <f t="shared" si="12"/>
        <v>-0.0234375</v>
      </c>
      <c r="K12" s="8">
        <f t="shared" si="12"/>
        <v>0.01818181818</v>
      </c>
      <c r="L12" s="18">
        <f t="shared" si="12"/>
        <v>0.04761904762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15.0" hidden="1" customHeight="1" outlineLevel="1">
      <c r="A13" s="19"/>
      <c r="B13" s="20" t="s">
        <v>66</v>
      </c>
      <c r="C13" s="21"/>
      <c r="D13" s="34">
        <f t="shared" ref="D13:H13" si="13">D7/D10</f>
        <v>1.504477612</v>
      </c>
      <c r="E13" s="35">
        <f t="shared" si="13"/>
        <v>1.44516129</v>
      </c>
      <c r="F13" s="35">
        <f t="shared" si="13"/>
        <v>1.458333333</v>
      </c>
      <c r="G13" s="35">
        <f t="shared" si="13"/>
        <v>1.507692308</v>
      </c>
      <c r="H13" s="36">
        <f t="shared" si="13"/>
        <v>1.6</v>
      </c>
      <c r="I13" s="37">
        <f t="shared" ref="I13:L13" si="14">E13/D13-1</f>
        <v>-0.0394265233</v>
      </c>
      <c r="J13" s="38">
        <f t="shared" si="14"/>
        <v>0.009114583333</v>
      </c>
      <c r="K13" s="38">
        <f t="shared" si="14"/>
        <v>0.03384615385</v>
      </c>
      <c r="L13" s="39">
        <f t="shared" si="14"/>
        <v>0.0612244898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ht="15.0" customHeight="1">
      <c r="A14" s="1"/>
      <c r="B14" s="1"/>
      <c r="C14" s="6" t="s">
        <v>67</v>
      </c>
      <c r="D14" s="31">
        <f t="shared" ref="D14:H14" si="15">D11*12</f>
        <v>17.58139535</v>
      </c>
      <c r="E14" s="32">
        <f t="shared" si="15"/>
        <v>18.16216216</v>
      </c>
      <c r="F14" s="32">
        <f t="shared" si="15"/>
        <v>18.75</v>
      </c>
      <c r="G14" s="32">
        <f t="shared" si="15"/>
        <v>19.6</v>
      </c>
      <c r="H14" s="33">
        <f t="shared" si="15"/>
        <v>21</v>
      </c>
      <c r="I14" s="17">
        <f t="shared" ref="I14:L14" si="16">E14/D14-1</f>
        <v>0.03303303303</v>
      </c>
      <c r="J14" s="8">
        <f t="shared" si="16"/>
        <v>0.03236607143</v>
      </c>
      <c r="K14" s="8">
        <f t="shared" si="16"/>
        <v>0.04533333333</v>
      </c>
      <c r="L14" s="18">
        <f t="shared" si="16"/>
        <v>0.07142857143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ht="15.0" customHeight="1">
      <c r="A15" s="1"/>
      <c r="B15" s="6"/>
      <c r="C15" s="6" t="s">
        <v>68</v>
      </c>
      <c r="D15" s="31">
        <f t="shared" ref="D15:H15" si="17">D12*12</f>
        <v>18.9</v>
      </c>
      <c r="E15" s="32">
        <f t="shared" si="17"/>
        <v>16.128</v>
      </c>
      <c r="F15" s="32">
        <f t="shared" si="17"/>
        <v>15.75</v>
      </c>
      <c r="G15" s="32">
        <f t="shared" si="17"/>
        <v>16.03636364</v>
      </c>
      <c r="H15" s="33">
        <f t="shared" si="17"/>
        <v>16.8</v>
      </c>
      <c r="I15" s="17">
        <f t="shared" ref="I15:L15" si="18">E15/D15-1</f>
        <v>-0.1466666667</v>
      </c>
      <c r="J15" s="8">
        <f t="shared" si="18"/>
        <v>-0.0234375</v>
      </c>
      <c r="K15" s="8">
        <f t="shared" si="18"/>
        <v>0.01818181818</v>
      </c>
      <c r="L15" s="18">
        <f t="shared" si="18"/>
        <v>0.04761904762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ht="15.0" customHeight="1">
      <c r="A16" s="19"/>
      <c r="B16" s="20" t="s">
        <v>69</v>
      </c>
      <c r="C16" s="21"/>
      <c r="D16" s="34">
        <f t="shared" ref="D16:H16" si="19">D13*12</f>
        <v>18.05373134</v>
      </c>
      <c r="E16" s="35">
        <f t="shared" si="19"/>
        <v>17.34193548</v>
      </c>
      <c r="F16" s="35">
        <f t="shared" si="19"/>
        <v>17.5</v>
      </c>
      <c r="G16" s="35">
        <f t="shared" si="19"/>
        <v>18.09230769</v>
      </c>
      <c r="H16" s="36">
        <f t="shared" si="19"/>
        <v>19.2</v>
      </c>
      <c r="I16" s="37">
        <f t="shared" ref="I16:L16" si="20">E16/D16-1</f>
        <v>-0.0394265233</v>
      </c>
      <c r="J16" s="38">
        <f t="shared" si="20"/>
        <v>0.009114583333</v>
      </c>
      <c r="K16" s="38">
        <f t="shared" si="20"/>
        <v>0.03384615385</v>
      </c>
      <c r="L16" s="39">
        <f t="shared" si="20"/>
        <v>0.0612244898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ht="13.5" customHeight="1">
      <c r="A17" s="1"/>
      <c r="B17" s="40"/>
      <c r="C17" s="40"/>
      <c r="D17" s="41"/>
      <c r="E17" s="41"/>
      <c r="F17" s="41"/>
      <c r="G17" s="41"/>
      <c r="H17" s="41"/>
      <c r="I17" s="42"/>
      <c r="J17" s="42"/>
      <c r="K17" s="42"/>
      <c r="L17" s="4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>
      <c r="A18" s="1"/>
      <c r="B18" s="2" t="s">
        <v>12</v>
      </c>
      <c r="C18" s="2"/>
      <c r="D18" s="3"/>
      <c r="E18" s="3"/>
      <c r="F18" s="3"/>
      <c r="G18" s="3"/>
      <c r="H18" s="3"/>
      <c r="I18" s="4" t="s">
        <v>1</v>
      </c>
      <c r="J18" s="5"/>
      <c r="K18" s="5"/>
      <c r="L18" s="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>
      <c r="A19" s="1"/>
      <c r="B19" s="2" t="s">
        <v>2</v>
      </c>
      <c r="C19" s="2"/>
      <c r="D19" s="3">
        <v>2020.0</v>
      </c>
      <c r="E19" s="3">
        <v>2021.0</v>
      </c>
      <c r="F19" s="3">
        <v>2022.0</v>
      </c>
      <c r="G19" s="3">
        <v>2023.0</v>
      </c>
      <c r="H19" s="3">
        <v>2024.0</v>
      </c>
      <c r="I19" s="3">
        <v>2021.0</v>
      </c>
      <c r="J19" s="3">
        <v>2022.0</v>
      </c>
      <c r="K19" s="3">
        <v>2023.0</v>
      </c>
      <c r="L19" s="3">
        <v>2024.0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6.0" customHeight="1">
      <c r="A20" s="1"/>
      <c r="B20" s="1"/>
      <c r="C20" s="6"/>
      <c r="D20" s="7"/>
      <c r="E20" s="7"/>
      <c r="F20" s="7"/>
      <c r="G20" s="7"/>
      <c r="H20" s="7"/>
      <c r="I20" s="8"/>
      <c r="J20" s="8"/>
      <c r="K20" s="8"/>
      <c r="L20" s="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5.0" customHeight="1">
      <c r="A21" s="1"/>
      <c r="B21" s="6" t="s">
        <v>13</v>
      </c>
      <c r="C21" s="1"/>
      <c r="D21" s="9">
        <v>90.0</v>
      </c>
      <c r="E21" s="43">
        <f t="shared" ref="E21:H21" si="21">D25</f>
        <v>123.75</v>
      </c>
      <c r="F21" s="43">
        <f t="shared" si="21"/>
        <v>186.25</v>
      </c>
      <c r="G21" s="43">
        <f t="shared" si="21"/>
        <v>286.25</v>
      </c>
      <c r="H21" s="44">
        <f t="shared" si="21"/>
        <v>423.75</v>
      </c>
      <c r="I21" s="12">
        <f t="shared" ref="I21:L21" si="22">E21/D21-1</f>
        <v>0.375</v>
      </c>
      <c r="J21" s="13">
        <f t="shared" si="22"/>
        <v>0.5050505051</v>
      </c>
      <c r="K21" s="13">
        <f t="shared" si="22"/>
        <v>0.5369127517</v>
      </c>
      <c r="L21" s="14">
        <f t="shared" si="22"/>
        <v>0.480349345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5.0" customHeight="1">
      <c r="A22" s="1"/>
      <c r="B22" s="46" t="s">
        <v>14</v>
      </c>
      <c r="C22" s="6" t="s">
        <v>15</v>
      </c>
      <c r="D22" s="15">
        <v>19.35</v>
      </c>
      <c r="E22" s="7">
        <v>33.300000000000004</v>
      </c>
      <c r="F22" s="7">
        <v>50.4</v>
      </c>
      <c r="G22" s="7">
        <v>67.5</v>
      </c>
      <c r="H22" s="16">
        <v>90.0</v>
      </c>
      <c r="I22" s="17">
        <f t="shared" ref="I22:L22" si="23">E22/D22-1</f>
        <v>0.7209302326</v>
      </c>
      <c r="J22" s="8">
        <f t="shared" si="23"/>
        <v>0.5135135135</v>
      </c>
      <c r="K22" s="8">
        <f t="shared" si="23"/>
        <v>0.3392857143</v>
      </c>
      <c r="L22" s="18">
        <f t="shared" si="23"/>
        <v>0.3333333333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5.0" customHeight="1">
      <c r="A23" s="1"/>
      <c r="B23" s="46" t="s">
        <v>14</v>
      </c>
      <c r="C23" s="6" t="s">
        <v>16</v>
      </c>
      <c r="D23" s="15">
        <v>34.4</v>
      </c>
      <c r="E23" s="7">
        <v>59.2</v>
      </c>
      <c r="F23" s="7">
        <v>89.60000000000001</v>
      </c>
      <c r="G23" s="7">
        <v>120.0</v>
      </c>
      <c r="H23" s="16">
        <v>160.0</v>
      </c>
      <c r="I23" s="17">
        <f t="shared" ref="I23:L23" si="24">E23/D23-1</f>
        <v>0.7209302326</v>
      </c>
      <c r="J23" s="8">
        <f t="shared" si="24"/>
        <v>0.5135135135</v>
      </c>
      <c r="K23" s="8">
        <f t="shared" si="24"/>
        <v>0.3392857143</v>
      </c>
      <c r="L23" s="18">
        <f t="shared" si="24"/>
        <v>0.3333333333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5.0" customHeight="1">
      <c r="A24" s="1"/>
      <c r="B24" s="46" t="s">
        <v>17</v>
      </c>
      <c r="C24" s="6" t="s">
        <v>18</v>
      </c>
      <c r="D24" s="15">
        <v>-20.0</v>
      </c>
      <c r="E24" s="7">
        <v>-30.0</v>
      </c>
      <c r="F24" s="7">
        <v>-40.0</v>
      </c>
      <c r="G24" s="7">
        <v>-50.0</v>
      </c>
      <c r="H24" s="16">
        <v>-60.0</v>
      </c>
      <c r="I24" s="17">
        <f t="shared" ref="I24:L24" si="25">E24/D24-1</f>
        <v>0.5</v>
      </c>
      <c r="J24" s="8">
        <f t="shared" si="25"/>
        <v>0.3333333333</v>
      </c>
      <c r="K24" s="8">
        <f t="shared" si="25"/>
        <v>0.25</v>
      </c>
      <c r="L24" s="18">
        <f t="shared" si="25"/>
        <v>0.2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15.0" customHeight="1">
      <c r="A25" s="19"/>
      <c r="B25" s="20" t="s">
        <v>19</v>
      </c>
      <c r="C25" s="21"/>
      <c r="D25" s="22">
        <f t="shared" ref="D25:H25" si="26">sum(D21:D24)</f>
        <v>123.75</v>
      </c>
      <c r="E25" s="23">
        <f t="shared" si="26"/>
        <v>186.25</v>
      </c>
      <c r="F25" s="23">
        <f t="shared" si="26"/>
        <v>286.25</v>
      </c>
      <c r="G25" s="23">
        <f t="shared" si="26"/>
        <v>423.75</v>
      </c>
      <c r="H25" s="24">
        <f t="shared" si="26"/>
        <v>613.75</v>
      </c>
      <c r="I25" s="25">
        <f t="shared" ref="I25:L25" si="27">E25/D25-1</f>
        <v>0.5050505051</v>
      </c>
      <c r="J25" s="26">
        <f t="shared" si="27"/>
        <v>0.5369127517</v>
      </c>
      <c r="K25" s="26">
        <f t="shared" si="27"/>
        <v>0.480349345</v>
      </c>
      <c r="L25" s="27">
        <f t="shared" si="27"/>
        <v>0.4483775811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ht="4.5" customHeight="1">
      <c r="A26" s="1"/>
      <c r="B26" s="40"/>
      <c r="C26" s="40"/>
      <c r="D26" s="47"/>
      <c r="E26" s="41"/>
      <c r="F26" s="41"/>
      <c r="G26" s="41"/>
      <c r="H26" s="48"/>
      <c r="I26" s="49"/>
      <c r="J26" s="50"/>
      <c r="K26" s="50"/>
      <c r="L26" s="5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5.0" customHeight="1">
      <c r="A27" s="1"/>
      <c r="B27" s="52" t="s">
        <v>20</v>
      </c>
      <c r="C27" s="1"/>
      <c r="D27" s="54"/>
      <c r="E27" s="55"/>
      <c r="F27" s="55"/>
      <c r="G27" s="55"/>
      <c r="H27" s="56"/>
      <c r="I27" s="54"/>
      <c r="J27" s="55"/>
      <c r="K27" s="55"/>
      <c r="L27" s="56"/>
      <c r="M27" s="55"/>
      <c r="N27" s="55"/>
      <c r="O27" s="55"/>
      <c r="P27" s="53"/>
      <c r="Q27" s="55"/>
      <c r="R27" s="1"/>
      <c r="S27" s="1"/>
      <c r="T27" s="1"/>
      <c r="U27" s="1"/>
      <c r="V27" s="1"/>
      <c r="W27" s="1"/>
    </row>
    <row r="28" ht="15.0" customHeight="1">
      <c r="A28" s="1"/>
      <c r="B28" s="6"/>
      <c r="C28" s="6" t="s">
        <v>21</v>
      </c>
      <c r="D28" s="58">
        <f t="shared" ref="D28:H28" si="28">(D21+D24)/D21</f>
        <v>0.7777777778</v>
      </c>
      <c r="E28" s="59">
        <f t="shared" si="28"/>
        <v>0.7575757576</v>
      </c>
      <c r="F28" s="59">
        <f t="shared" si="28"/>
        <v>0.7852348993</v>
      </c>
      <c r="G28" s="59">
        <f t="shared" si="28"/>
        <v>0.8253275109</v>
      </c>
      <c r="H28" s="60">
        <f t="shared" si="28"/>
        <v>0.8584070796</v>
      </c>
      <c r="I28" s="108">
        <f t="shared" ref="I28:L28" si="29">(E28-D28)*100</f>
        <v>-2.02020202</v>
      </c>
      <c r="J28" s="109">
        <f t="shared" si="29"/>
        <v>2.765914175</v>
      </c>
      <c r="K28" s="109">
        <f t="shared" si="29"/>
        <v>4.009261159</v>
      </c>
      <c r="L28" s="110">
        <f t="shared" si="29"/>
        <v>3.307956873</v>
      </c>
      <c r="M28" s="55"/>
      <c r="N28" s="55"/>
      <c r="O28" s="55"/>
      <c r="P28" s="53"/>
      <c r="Q28" s="55"/>
      <c r="R28" s="1"/>
      <c r="S28" s="1"/>
      <c r="T28" s="1"/>
      <c r="U28" s="1"/>
      <c r="V28" s="1"/>
      <c r="W28" s="1"/>
    </row>
    <row r="29" ht="15.0" customHeight="1">
      <c r="A29" s="1"/>
      <c r="B29" s="1"/>
      <c r="C29" s="6" t="s">
        <v>22</v>
      </c>
      <c r="D29" s="58">
        <f t="shared" ref="D29:H29" si="30">sum(D21,D23,D24)/D21</f>
        <v>1.16</v>
      </c>
      <c r="E29" s="59">
        <f t="shared" si="30"/>
        <v>1.235959596</v>
      </c>
      <c r="F29" s="59">
        <f t="shared" si="30"/>
        <v>1.266308725</v>
      </c>
      <c r="G29" s="59">
        <f t="shared" si="30"/>
        <v>1.244541485</v>
      </c>
      <c r="H29" s="60">
        <f t="shared" si="30"/>
        <v>1.235988201</v>
      </c>
      <c r="I29" s="108">
        <f t="shared" ref="I29:L29" si="31">(E29-D29)*100</f>
        <v>7.595959596</v>
      </c>
      <c r="J29" s="109">
        <f t="shared" si="31"/>
        <v>3.034912887</v>
      </c>
      <c r="K29" s="109">
        <f t="shared" si="31"/>
        <v>-2.176724012</v>
      </c>
      <c r="L29" s="110">
        <f t="shared" si="31"/>
        <v>-0.8553284126</v>
      </c>
      <c r="M29" s="55"/>
      <c r="N29" s="55"/>
      <c r="O29" s="55"/>
      <c r="P29" s="53"/>
      <c r="Q29" s="55"/>
      <c r="R29" s="1"/>
      <c r="S29" s="1"/>
      <c r="T29" s="1"/>
      <c r="U29" s="1"/>
      <c r="V29" s="1"/>
      <c r="W29" s="1"/>
    </row>
    <row r="30" ht="6.0" customHeight="1">
      <c r="A30" s="1"/>
      <c r="B30" s="1"/>
      <c r="C30" s="1"/>
      <c r="D30" s="61"/>
      <c r="E30" s="53"/>
      <c r="F30" s="53"/>
      <c r="G30" s="53"/>
      <c r="H30" s="62"/>
      <c r="I30" s="108"/>
      <c r="J30" s="109"/>
      <c r="K30" s="109"/>
      <c r="L30" s="110"/>
      <c r="M30" s="55"/>
      <c r="N30" s="55"/>
      <c r="O30" s="55"/>
      <c r="P30" s="53"/>
      <c r="Q30" s="55"/>
      <c r="R30" s="1"/>
      <c r="S30" s="1"/>
      <c r="T30" s="1"/>
      <c r="U30" s="1"/>
      <c r="V30" s="1"/>
      <c r="W30" s="1"/>
    </row>
    <row r="31" ht="17.25" customHeight="1">
      <c r="A31" s="1"/>
      <c r="B31" s="52" t="s">
        <v>23</v>
      </c>
      <c r="C31" s="1"/>
      <c r="D31" s="58"/>
      <c r="E31" s="59"/>
      <c r="F31" s="59"/>
      <c r="G31" s="59"/>
      <c r="H31" s="60"/>
      <c r="I31" s="108"/>
      <c r="J31" s="109"/>
      <c r="K31" s="109"/>
      <c r="L31" s="110"/>
      <c r="M31" s="53"/>
      <c r="N31" s="53"/>
      <c r="O31" s="53"/>
      <c r="P31" s="1"/>
      <c r="Q31" s="63"/>
      <c r="R31" s="1"/>
      <c r="S31" s="1"/>
      <c r="T31" s="1"/>
      <c r="U31" s="1"/>
      <c r="V31" s="1"/>
      <c r="W31" s="1"/>
    </row>
    <row r="32" ht="15.0" customHeight="1">
      <c r="A32" s="1"/>
      <c r="C32" s="6" t="s">
        <v>24</v>
      </c>
      <c r="D32" s="17">
        <f t="shared" ref="D32:H32" si="32">1-D28</f>
        <v>0.2222222222</v>
      </c>
      <c r="E32" s="8">
        <f t="shared" si="32"/>
        <v>0.2424242424</v>
      </c>
      <c r="F32" s="8">
        <f t="shared" si="32"/>
        <v>0.2147651007</v>
      </c>
      <c r="G32" s="8">
        <f t="shared" si="32"/>
        <v>0.1746724891</v>
      </c>
      <c r="H32" s="18">
        <f t="shared" si="32"/>
        <v>0.1415929204</v>
      </c>
      <c r="I32" s="108">
        <f t="shared" ref="I32:L32" si="33">(E32-D32)*100</f>
        <v>2.02020202</v>
      </c>
      <c r="J32" s="109">
        <f t="shared" si="33"/>
        <v>-2.765914175</v>
      </c>
      <c r="K32" s="109">
        <f t="shared" si="33"/>
        <v>-4.009261159</v>
      </c>
      <c r="L32" s="110">
        <f t="shared" si="33"/>
        <v>-3.307956873</v>
      </c>
      <c r="M32" s="57"/>
      <c r="N32" s="57"/>
      <c r="O32" s="57"/>
      <c r="P32" s="57"/>
      <c r="Q32" s="57"/>
      <c r="R32" s="1"/>
      <c r="S32" s="1"/>
      <c r="T32" s="1"/>
      <c r="U32" s="1"/>
      <c r="V32" s="1"/>
      <c r="W32" s="1"/>
    </row>
    <row r="33" ht="15.0" customHeight="1">
      <c r="A33" s="1"/>
      <c r="C33" s="6" t="s">
        <v>25</v>
      </c>
      <c r="D33" s="64">
        <f t="shared" ref="D33:H33" si="34">1-D29</f>
        <v>-0.16</v>
      </c>
      <c r="E33" s="65">
        <f t="shared" si="34"/>
        <v>-0.235959596</v>
      </c>
      <c r="F33" s="65">
        <f t="shared" si="34"/>
        <v>-0.2663087248</v>
      </c>
      <c r="G33" s="65">
        <f t="shared" si="34"/>
        <v>-0.2445414847</v>
      </c>
      <c r="H33" s="66">
        <f t="shared" si="34"/>
        <v>-0.2359882006</v>
      </c>
      <c r="I33" s="111">
        <f t="shared" ref="I33:L33" si="35">(E33-D33)*100</f>
        <v>-7.595959596</v>
      </c>
      <c r="J33" s="112">
        <f t="shared" si="35"/>
        <v>-3.034912887</v>
      </c>
      <c r="K33" s="112">
        <f t="shared" si="35"/>
        <v>2.176724012</v>
      </c>
      <c r="L33" s="113">
        <f t="shared" si="35"/>
        <v>0.8553284126</v>
      </c>
      <c r="M33" s="57"/>
      <c r="N33" s="57"/>
      <c r="O33" s="57"/>
      <c r="P33" s="57"/>
      <c r="Q33" s="57"/>
      <c r="R33" s="1"/>
      <c r="S33" s="1"/>
      <c r="T33" s="1"/>
      <c r="U33" s="1"/>
      <c r="V33" s="1"/>
      <c r="W33" s="1"/>
    </row>
    <row r="34" ht="14.25" customHeight="1">
      <c r="A34" s="1"/>
      <c r="B34" s="40"/>
      <c r="C34" s="40"/>
      <c r="D34" s="41"/>
      <c r="E34" s="41"/>
      <c r="F34" s="41"/>
      <c r="G34" s="41"/>
      <c r="H34" s="41"/>
      <c r="I34" s="42"/>
      <c r="J34" s="42"/>
      <c r="K34" s="42"/>
      <c r="L34" s="42"/>
      <c r="M34" s="42"/>
      <c r="N34" s="42"/>
      <c r="O34" s="42"/>
      <c r="P34" s="42"/>
      <c r="Q34" s="42"/>
      <c r="R34" s="1"/>
      <c r="S34" s="1"/>
      <c r="T34" s="1"/>
      <c r="U34" s="1"/>
      <c r="V34" s="1"/>
      <c r="W34" s="1"/>
    </row>
    <row r="35">
      <c r="A35" s="1"/>
      <c r="B35" s="2" t="s">
        <v>70</v>
      </c>
      <c r="C35" s="2"/>
      <c r="D35" s="3"/>
      <c r="E35" s="3"/>
      <c r="F35" s="3"/>
      <c r="G35" s="3"/>
      <c r="H35" s="3"/>
      <c r="I35" s="4" t="s">
        <v>1</v>
      </c>
      <c r="J35" s="5"/>
      <c r="K35" s="5"/>
      <c r="L35" s="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>
      <c r="A36" s="1"/>
      <c r="B36" s="2" t="s">
        <v>71</v>
      </c>
      <c r="C36" s="2"/>
      <c r="D36" s="3">
        <v>2020.0</v>
      </c>
      <c r="E36" s="3">
        <v>2021.0</v>
      </c>
      <c r="F36" s="3">
        <v>2022.0</v>
      </c>
      <c r="G36" s="3">
        <v>2023.0</v>
      </c>
      <c r="H36" s="3">
        <v>2024.0</v>
      </c>
      <c r="I36" s="3">
        <v>2021.0</v>
      </c>
      <c r="J36" s="3">
        <v>2022.0</v>
      </c>
      <c r="K36" s="3">
        <v>2023.0</v>
      </c>
      <c r="L36" s="3">
        <v>2024.0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6.0" customHeight="1">
      <c r="A37" s="1"/>
      <c r="B37" s="1"/>
      <c r="C37" s="6"/>
      <c r="D37" s="7"/>
      <c r="E37" s="7"/>
      <c r="F37" s="7"/>
      <c r="G37" s="7"/>
      <c r="H37" s="7"/>
      <c r="I37" s="8"/>
      <c r="J37" s="8"/>
      <c r="K37" s="8"/>
      <c r="L37" s="8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5.0" customHeight="1">
      <c r="A38" s="1"/>
      <c r="B38" s="6" t="s">
        <v>72</v>
      </c>
      <c r="C38" s="1"/>
      <c r="D38" s="9">
        <v>1000.0</v>
      </c>
      <c r="E38" s="43">
        <f t="shared" ref="E38:H38" si="36">D41</f>
        <v>1188</v>
      </c>
      <c r="F38" s="43">
        <f t="shared" si="36"/>
        <v>1496</v>
      </c>
      <c r="G38" s="43">
        <f t="shared" si="36"/>
        <v>1831</v>
      </c>
      <c r="H38" s="44">
        <f t="shared" si="36"/>
        <v>2218</v>
      </c>
      <c r="I38" s="12">
        <f t="shared" ref="I38:L38" si="37">E38/D38-1</f>
        <v>0.188</v>
      </c>
      <c r="J38" s="13">
        <f t="shared" si="37"/>
        <v>0.2592592593</v>
      </c>
      <c r="K38" s="13">
        <f t="shared" si="37"/>
        <v>0.2239304813</v>
      </c>
      <c r="L38" s="14">
        <f t="shared" si="37"/>
        <v>0.2113599126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5.0" customHeight="1">
      <c r="A39" s="1"/>
      <c r="B39" s="45" t="s">
        <v>14</v>
      </c>
      <c r="C39" s="6" t="s">
        <v>73</v>
      </c>
      <c r="D39" s="15">
        <v>258.0</v>
      </c>
      <c r="E39" s="7">
        <v>398.0</v>
      </c>
      <c r="F39" s="7">
        <v>485.0</v>
      </c>
      <c r="G39" s="7">
        <v>587.0</v>
      </c>
      <c r="H39" s="16">
        <v>715.0</v>
      </c>
      <c r="I39" s="17">
        <f t="shared" ref="I39:L39" si="38">E39/D39-1</f>
        <v>0.5426356589</v>
      </c>
      <c r="J39" s="8">
        <f t="shared" si="38"/>
        <v>0.2185929648</v>
      </c>
      <c r="K39" s="8">
        <f t="shared" si="38"/>
        <v>0.2103092784</v>
      </c>
      <c r="L39" s="18">
        <f t="shared" si="38"/>
        <v>0.2180579216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5.0" customHeight="1">
      <c r="A40" s="1"/>
      <c r="B40" s="46" t="s">
        <v>17</v>
      </c>
      <c r="C40" s="6" t="s">
        <v>74</v>
      </c>
      <c r="D40" s="15">
        <v>-70.0</v>
      </c>
      <c r="E40" s="7">
        <v>-90.0</v>
      </c>
      <c r="F40" s="7">
        <v>-150.0</v>
      </c>
      <c r="G40" s="7">
        <v>-200.0</v>
      </c>
      <c r="H40" s="16">
        <v>-250.0</v>
      </c>
      <c r="I40" s="17">
        <f t="shared" ref="I40:L40" si="39">E40/D40-1</f>
        <v>0.2857142857</v>
      </c>
      <c r="J40" s="8">
        <f t="shared" si="39"/>
        <v>0.6666666667</v>
      </c>
      <c r="K40" s="8">
        <f t="shared" si="39"/>
        <v>0.3333333333</v>
      </c>
      <c r="L40" s="18">
        <f t="shared" si="39"/>
        <v>0.25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5.0" customHeight="1">
      <c r="A41" s="19"/>
      <c r="B41" s="20" t="s">
        <v>75</v>
      </c>
      <c r="C41" s="21"/>
      <c r="D41" s="22">
        <f t="shared" ref="D41:H41" si="40">sum(D38:D40)</f>
        <v>1188</v>
      </c>
      <c r="E41" s="23">
        <f t="shared" si="40"/>
        <v>1496</v>
      </c>
      <c r="F41" s="23">
        <f t="shared" si="40"/>
        <v>1831</v>
      </c>
      <c r="G41" s="23">
        <f t="shared" si="40"/>
        <v>2218</v>
      </c>
      <c r="H41" s="24">
        <f t="shared" si="40"/>
        <v>2683</v>
      </c>
      <c r="I41" s="25">
        <f t="shared" ref="I41:L41" si="41">E41/D41-1</f>
        <v>0.2592592593</v>
      </c>
      <c r="J41" s="26">
        <f t="shared" si="41"/>
        <v>0.2239304813</v>
      </c>
      <c r="K41" s="26">
        <f t="shared" si="41"/>
        <v>0.2113599126</v>
      </c>
      <c r="L41" s="27">
        <f t="shared" si="41"/>
        <v>0.2096483318</v>
      </c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ht="4.5" customHeight="1">
      <c r="A42" s="1"/>
      <c r="B42" s="40"/>
      <c r="C42" s="40"/>
      <c r="D42" s="47"/>
      <c r="E42" s="41"/>
      <c r="F42" s="41"/>
      <c r="G42" s="41"/>
      <c r="H42" s="48"/>
      <c r="I42" s="49"/>
      <c r="J42" s="50"/>
      <c r="K42" s="50"/>
      <c r="L42" s="5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5.0" customHeight="1">
      <c r="A43" s="1"/>
      <c r="B43" s="6"/>
      <c r="C43" s="6" t="s">
        <v>76</v>
      </c>
      <c r="D43" s="58">
        <f t="shared" ref="D43:H43" si="42">(D38+D40)/D38</f>
        <v>0.93</v>
      </c>
      <c r="E43" s="59">
        <f t="shared" si="42"/>
        <v>0.9242424242</v>
      </c>
      <c r="F43" s="59">
        <f t="shared" si="42"/>
        <v>0.8997326203</v>
      </c>
      <c r="G43" s="59">
        <f t="shared" si="42"/>
        <v>0.890770071</v>
      </c>
      <c r="H43" s="60">
        <f t="shared" si="42"/>
        <v>0.8872858431</v>
      </c>
      <c r="I43" s="108">
        <f t="shared" ref="I43:L43" si="43">(E43-D43)*100</f>
        <v>-0.5757575758</v>
      </c>
      <c r="J43" s="109">
        <f t="shared" si="43"/>
        <v>-2.450980392</v>
      </c>
      <c r="K43" s="109">
        <f t="shared" si="43"/>
        <v>-0.8962549321</v>
      </c>
      <c r="L43" s="110">
        <f t="shared" si="43"/>
        <v>-0.3484227898</v>
      </c>
      <c r="M43" s="55"/>
      <c r="N43" s="55"/>
      <c r="O43" s="55"/>
      <c r="P43" s="53"/>
      <c r="Q43" s="55"/>
      <c r="R43" s="1"/>
      <c r="S43" s="1"/>
      <c r="T43" s="1"/>
      <c r="U43" s="1"/>
      <c r="V43" s="1"/>
      <c r="W43" s="1"/>
    </row>
    <row r="44" ht="15.0" customHeight="1">
      <c r="A44" s="1"/>
      <c r="B44" s="1"/>
      <c r="C44" s="6" t="s">
        <v>77</v>
      </c>
      <c r="D44" s="58">
        <f t="shared" ref="D44:H44" si="44">1-D43</f>
        <v>0.07</v>
      </c>
      <c r="E44" s="59">
        <f t="shared" si="44"/>
        <v>0.07575757576</v>
      </c>
      <c r="F44" s="59">
        <f t="shared" si="44"/>
        <v>0.1002673797</v>
      </c>
      <c r="G44" s="59">
        <f t="shared" si="44"/>
        <v>0.109229929</v>
      </c>
      <c r="H44" s="60">
        <f t="shared" si="44"/>
        <v>0.1127141569</v>
      </c>
      <c r="I44" s="108">
        <f t="shared" ref="I44:L44" si="45">(E44-D44)*100</f>
        <v>0.5757575758</v>
      </c>
      <c r="J44" s="109">
        <f t="shared" si="45"/>
        <v>2.450980392</v>
      </c>
      <c r="K44" s="109">
        <f t="shared" si="45"/>
        <v>0.8962549321</v>
      </c>
      <c r="L44" s="110">
        <f t="shared" si="45"/>
        <v>0.3484227898</v>
      </c>
      <c r="M44" s="55"/>
      <c r="N44" s="55"/>
      <c r="O44" s="55"/>
      <c r="P44" s="53"/>
      <c r="Q44" s="55"/>
      <c r="R44" s="1"/>
      <c r="S44" s="1"/>
      <c r="T44" s="1"/>
      <c r="U44" s="1"/>
      <c r="V44" s="1"/>
      <c r="W44" s="1"/>
    </row>
    <row r="45" ht="5.25" customHeight="1">
      <c r="A45" s="1"/>
      <c r="B45" s="1"/>
      <c r="C45" s="1"/>
      <c r="D45" s="61"/>
      <c r="E45" s="53"/>
      <c r="F45" s="53"/>
      <c r="G45" s="53"/>
      <c r="H45" s="62"/>
      <c r="I45" s="108"/>
      <c r="J45" s="109"/>
      <c r="K45" s="109"/>
      <c r="L45" s="110"/>
      <c r="M45" s="55"/>
      <c r="N45" s="55"/>
      <c r="O45" s="55"/>
      <c r="P45" s="53"/>
      <c r="Q45" s="55"/>
      <c r="R45" s="1"/>
      <c r="S45" s="1"/>
      <c r="T45" s="1"/>
      <c r="U45" s="1"/>
      <c r="V45" s="1"/>
      <c r="W45" s="1"/>
    </row>
    <row r="46" ht="15.0" customHeight="1">
      <c r="A46" s="1"/>
      <c r="B46" s="1"/>
      <c r="C46" s="6" t="s">
        <v>78</v>
      </c>
      <c r="D46" s="114">
        <f t="shared" ref="D46:H46" si="46">D25/D41</f>
        <v>0.1041666667</v>
      </c>
      <c r="E46" s="115">
        <f t="shared" si="46"/>
        <v>0.1244986631</v>
      </c>
      <c r="F46" s="115">
        <f t="shared" si="46"/>
        <v>0.1563353359</v>
      </c>
      <c r="G46" s="115">
        <f t="shared" si="46"/>
        <v>0.1910504959</v>
      </c>
      <c r="H46" s="116">
        <f t="shared" si="46"/>
        <v>0.2287551249</v>
      </c>
      <c r="I46" s="64">
        <f t="shared" ref="I46:L46" si="47">E46/D46-1</f>
        <v>0.1951871658</v>
      </c>
      <c r="J46" s="65">
        <f t="shared" si="47"/>
        <v>0.2557189932</v>
      </c>
      <c r="K46" s="65">
        <f t="shared" si="47"/>
        <v>0.2220557487</v>
      </c>
      <c r="L46" s="66">
        <f t="shared" si="47"/>
        <v>0.1973542583</v>
      </c>
      <c r="M46" s="55"/>
      <c r="N46" s="55"/>
      <c r="O46" s="55"/>
      <c r="P46" s="53"/>
      <c r="Q46" s="55"/>
      <c r="R46" s="1"/>
      <c r="S46" s="1"/>
      <c r="T46" s="1"/>
      <c r="U46" s="1"/>
      <c r="V46" s="1"/>
      <c r="W46" s="1"/>
    </row>
    <row r="47" ht="4.5" customHeight="1">
      <c r="A47" s="1"/>
      <c r="B47" s="1"/>
      <c r="C47" s="1"/>
      <c r="D47" s="53"/>
      <c r="E47" s="53"/>
      <c r="F47" s="53"/>
      <c r="G47" s="53"/>
      <c r="H47" s="53"/>
      <c r="I47" s="109"/>
      <c r="J47" s="109"/>
      <c r="K47" s="109"/>
      <c r="L47" s="109"/>
      <c r="M47" s="55"/>
      <c r="N47" s="55"/>
      <c r="O47" s="55"/>
      <c r="P47" s="53"/>
      <c r="Q47" s="55"/>
      <c r="R47" s="1"/>
      <c r="S47" s="1"/>
      <c r="T47" s="1"/>
      <c r="U47" s="1"/>
      <c r="V47" s="1"/>
      <c r="W47" s="1"/>
    </row>
    <row r="49">
      <c r="A49" s="1"/>
      <c r="B49" s="2" t="s">
        <v>79</v>
      </c>
      <c r="C49" s="2"/>
      <c r="D49" s="3"/>
      <c r="E49" s="3"/>
      <c r="F49" s="3"/>
      <c r="G49" s="3"/>
      <c r="H49" s="3"/>
      <c r="I49" s="4" t="s">
        <v>1</v>
      </c>
      <c r="J49" s="5"/>
      <c r="K49" s="5"/>
      <c r="L49" s="5"/>
      <c r="M49" s="4" t="s">
        <v>27</v>
      </c>
      <c r="N49" s="5"/>
      <c r="O49" s="5"/>
      <c r="P49" s="5"/>
      <c r="Q49" s="5"/>
      <c r="W49" s="1"/>
    </row>
    <row r="50">
      <c r="A50" s="1"/>
      <c r="B50" s="2" t="s">
        <v>2</v>
      </c>
      <c r="C50" s="2"/>
      <c r="D50" s="3">
        <v>2020.0</v>
      </c>
      <c r="E50" s="3">
        <v>2021.0</v>
      </c>
      <c r="F50" s="3">
        <v>2022.0</v>
      </c>
      <c r="G50" s="3">
        <v>2023.0</v>
      </c>
      <c r="H50" s="3">
        <v>2024.0</v>
      </c>
      <c r="I50" s="3">
        <v>2021.0</v>
      </c>
      <c r="J50" s="3">
        <v>2022.0</v>
      </c>
      <c r="K50" s="3">
        <v>2023.0</v>
      </c>
      <c r="L50" s="3">
        <v>2024.0</v>
      </c>
      <c r="M50" s="3">
        <v>2020.0</v>
      </c>
      <c r="N50" s="3">
        <v>2021.0</v>
      </c>
      <c r="O50" s="3">
        <v>2022.0</v>
      </c>
      <c r="P50" s="3">
        <v>2023.0</v>
      </c>
      <c r="Q50" s="3">
        <v>2024.0</v>
      </c>
      <c r="W50" s="1"/>
    </row>
    <row r="51" ht="4.5" customHeight="1">
      <c r="A51" s="1"/>
      <c r="B51" s="1"/>
      <c r="C51" s="6"/>
      <c r="D51" s="6"/>
      <c r="E51" s="6"/>
      <c r="F51" s="6"/>
      <c r="G51" s="6"/>
      <c r="H51" s="6"/>
      <c r="I51" s="8"/>
      <c r="J51" s="8"/>
      <c r="K51" s="8"/>
      <c r="L51" s="8"/>
      <c r="M51" s="8"/>
      <c r="N51" s="8"/>
      <c r="O51" s="8"/>
      <c r="P51" s="8"/>
      <c r="Q51" s="8"/>
      <c r="W51" s="1"/>
    </row>
    <row r="52" ht="15.0" customHeight="1">
      <c r="A52" s="1"/>
      <c r="B52" s="1"/>
      <c r="C52" s="6" t="s">
        <v>80</v>
      </c>
      <c r="D52" s="9">
        <v>90.0</v>
      </c>
      <c r="E52" s="10">
        <v>160.0</v>
      </c>
      <c r="F52" s="10">
        <v>250.0</v>
      </c>
      <c r="G52" s="10">
        <v>350.0</v>
      </c>
      <c r="H52" s="11">
        <v>500.0</v>
      </c>
      <c r="I52" s="12">
        <f t="shared" ref="I52:L52" si="48">E52/D52-1</f>
        <v>0.7777777778</v>
      </c>
      <c r="J52" s="13">
        <f t="shared" si="48"/>
        <v>0.5625</v>
      </c>
      <c r="K52" s="13">
        <f t="shared" si="48"/>
        <v>0.4</v>
      </c>
      <c r="L52" s="14">
        <f t="shared" si="48"/>
        <v>0.4285714286</v>
      </c>
      <c r="M52" s="12">
        <f t="shared" ref="M52:Q52" si="49">D52/D$54</f>
        <v>0.9183673469</v>
      </c>
      <c r="N52" s="13">
        <f t="shared" si="49"/>
        <v>0.9195402299</v>
      </c>
      <c r="O52" s="13">
        <f t="shared" si="49"/>
        <v>0.9259259259</v>
      </c>
      <c r="P52" s="13">
        <f t="shared" si="49"/>
        <v>0.9210526316</v>
      </c>
      <c r="Q52" s="14">
        <f t="shared" si="49"/>
        <v>0.9259259259</v>
      </c>
      <c r="W52" s="1"/>
    </row>
    <row r="53" ht="15.0" customHeight="1">
      <c r="A53" s="1"/>
      <c r="B53" s="6"/>
      <c r="C53" s="6" t="s">
        <v>29</v>
      </c>
      <c r="D53" s="15">
        <v>8.0</v>
      </c>
      <c r="E53" s="7">
        <v>14.0</v>
      </c>
      <c r="F53" s="7">
        <v>20.0</v>
      </c>
      <c r="G53" s="7">
        <v>30.0</v>
      </c>
      <c r="H53" s="16">
        <v>40.0</v>
      </c>
      <c r="I53" s="17">
        <f t="shared" ref="I53:L53" si="50">E53/D53-1</f>
        <v>0.75</v>
      </c>
      <c r="J53" s="8">
        <f t="shared" si="50"/>
        <v>0.4285714286</v>
      </c>
      <c r="K53" s="8">
        <f t="shared" si="50"/>
        <v>0.5</v>
      </c>
      <c r="L53" s="18">
        <f t="shared" si="50"/>
        <v>0.3333333333</v>
      </c>
      <c r="M53" s="17">
        <f t="shared" ref="M53:Q53" si="51">D53/D$54</f>
        <v>0.08163265306</v>
      </c>
      <c r="N53" s="8">
        <f t="shared" si="51"/>
        <v>0.08045977011</v>
      </c>
      <c r="O53" s="8">
        <f t="shared" si="51"/>
        <v>0.07407407407</v>
      </c>
      <c r="P53" s="8">
        <f t="shared" si="51"/>
        <v>0.07894736842</v>
      </c>
      <c r="Q53" s="18">
        <f t="shared" si="51"/>
        <v>0.07407407407</v>
      </c>
      <c r="W53" s="1"/>
    </row>
    <row r="54" ht="15.0" customHeight="1">
      <c r="A54" s="19"/>
      <c r="B54" s="20" t="s">
        <v>30</v>
      </c>
      <c r="C54" s="21"/>
      <c r="D54" s="22">
        <f t="shared" ref="D54:H54" si="52">SUM(D52:D53)</f>
        <v>98</v>
      </c>
      <c r="E54" s="23">
        <f t="shared" si="52"/>
        <v>174</v>
      </c>
      <c r="F54" s="23">
        <f t="shared" si="52"/>
        <v>270</v>
      </c>
      <c r="G54" s="23">
        <f t="shared" si="52"/>
        <v>380</v>
      </c>
      <c r="H54" s="24">
        <f t="shared" si="52"/>
        <v>540</v>
      </c>
      <c r="I54" s="25">
        <f t="shared" ref="I54:L54" si="53">E54/D54-1</f>
        <v>0.7755102041</v>
      </c>
      <c r="J54" s="26">
        <f t="shared" si="53"/>
        <v>0.5517241379</v>
      </c>
      <c r="K54" s="26">
        <f t="shared" si="53"/>
        <v>0.4074074074</v>
      </c>
      <c r="L54" s="27">
        <f t="shared" si="53"/>
        <v>0.4210526316</v>
      </c>
      <c r="M54" s="25">
        <f t="shared" ref="M54:Q54" si="54">D54/D$54</f>
        <v>1</v>
      </c>
      <c r="N54" s="26">
        <f t="shared" si="54"/>
        <v>1</v>
      </c>
      <c r="O54" s="26">
        <f t="shared" si="54"/>
        <v>1</v>
      </c>
      <c r="P54" s="26">
        <f t="shared" si="54"/>
        <v>1</v>
      </c>
      <c r="Q54" s="27">
        <f t="shared" si="54"/>
        <v>1</v>
      </c>
      <c r="W54" s="19"/>
    </row>
    <row r="55" ht="6.0" customHeight="1">
      <c r="A55" s="1"/>
      <c r="B55" s="1"/>
      <c r="C55" s="1"/>
      <c r="D55" s="70"/>
      <c r="E55" s="71"/>
      <c r="F55" s="71"/>
      <c r="G55" s="71"/>
      <c r="H55" s="72"/>
      <c r="I55" s="58"/>
      <c r="J55" s="59"/>
      <c r="K55" s="59"/>
      <c r="L55" s="60"/>
      <c r="M55" s="58"/>
      <c r="N55" s="59"/>
      <c r="O55" s="59"/>
      <c r="P55" s="59"/>
      <c r="Q55" s="60"/>
      <c r="W55" s="1"/>
    </row>
    <row r="56" ht="15.0" customHeight="1">
      <c r="A56" s="1"/>
      <c r="B56" s="1"/>
      <c r="C56" s="6" t="s">
        <v>31</v>
      </c>
      <c r="D56" s="15">
        <v>30.0</v>
      </c>
      <c r="E56" s="7">
        <v>35.0</v>
      </c>
      <c r="F56" s="7">
        <v>45.0</v>
      </c>
      <c r="G56" s="7">
        <v>55.0</v>
      </c>
      <c r="H56" s="16">
        <v>60.0</v>
      </c>
      <c r="I56" s="17">
        <f t="shared" ref="I56:L56" si="55">E56/D56-1</f>
        <v>0.1666666667</v>
      </c>
      <c r="J56" s="8">
        <f t="shared" si="55"/>
        <v>0.2857142857</v>
      </c>
      <c r="K56" s="8">
        <f t="shared" si="55"/>
        <v>0.2222222222</v>
      </c>
      <c r="L56" s="18">
        <f t="shared" si="55"/>
        <v>0.09090909091</v>
      </c>
      <c r="M56" s="17">
        <f t="shared" ref="M56:Q56" si="56">D56/D$54</f>
        <v>0.306122449</v>
      </c>
      <c r="N56" s="8">
        <f t="shared" si="56"/>
        <v>0.2011494253</v>
      </c>
      <c r="O56" s="8">
        <f t="shared" si="56"/>
        <v>0.1666666667</v>
      </c>
      <c r="P56" s="8">
        <f t="shared" si="56"/>
        <v>0.1447368421</v>
      </c>
      <c r="Q56" s="18">
        <f t="shared" si="56"/>
        <v>0.1111111111</v>
      </c>
      <c r="W56" s="1"/>
    </row>
    <row r="57" ht="15.0" customHeight="1">
      <c r="A57" s="1"/>
      <c r="B57" s="1"/>
      <c r="C57" s="6" t="s">
        <v>32</v>
      </c>
      <c r="D57" s="15">
        <f t="shared" ref="D57:H57" si="57">D52*0.05</f>
        <v>4.5</v>
      </c>
      <c r="E57" s="7">
        <f t="shared" si="57"/>
        <v>8</v>
      </c>
      <c r="F57" s="7">
        <f t="shared" si="57"/>
        <v>12.5</v>
      </c>
      <c r="G57" s="7">
        <f t="shared" si="57"/>
        <v>17.5</v>
      </c>
      <c r="H57" s="16">
        <f t="shared" si="57"/>
        <v>25</v>
      </c>
      <c r="I57" s="17">
        <f t="shared" ref="I57:L57" si="58">E57/D57-1</f>
        <v>0.7777777778</v>
      </c>
      <c r="J57" s="8">
        <f t="shared" si="58"/>
        <v>0.5625</v>
      </c>
      <c r="K57" s="8">
        <f t="shared" si="58"/>
        <v>0.4</v>
      </c>
      <c r="L57" s="18">
        <f t="shared" si="58"/>
        <v>0.4285714286</v>
      </c>
      <c r="M57" s="17">
        <f t="shared" ref="M57:Q57" si="59">D57/D$54</f>
        <v>0.04591836735</v>
      </c>
      <c r="N57" s="8">
        <f t="shared" si="59"/>
        <v>0.04597701149</v>
      </c>
      <c r="O57" s="8">
        <f t="shared" si="59"/>
        <v>0.0462962963</v>
      </c>
      <c r="P57" s="8">
        <f t="shared" si="59"/>
        <v>0.04605263158</v>
      </c>
      <c r="Q57" s="18">
        <f t="shared" si="59"/>
        <v>0.0462962963</v>
      </c>
      <c r="W57" s="1"/>
    </row>
    <row r="58" ht="15.0" customHeight="1">
      <c r="A58" s="19"/>
      <c r="B58" s="52" t="s">
        <v>33</v>
      </c>
      <c r="C58" s="19"/>
      <c r="D58" s="73">
        <f t="shared" ref="D58:H58" si="60">SUM(D56:D57)</f>
        <v>34.5</v>
      </c>
      <c r="E58" s="74">
        <f t="shared" si="60"/>
        <v>43</v>
      </c>
      <c r="F58" s="74">
        <f t="shared" si="60"/>
        <v>57.5</v>
      </c>
      <c r="G58" s="74">
        <f t="shared" si="60"/>
        <v>72.5</v>
      </c>
      <c r="H58" s="75">
        <f t="shared" si="60"/>
        <v>85</v>
      </c>
      <c r="I58" s="76">
        <f t="shared" ref="I58:L58" si="61">E58/D58-1</f>
        <v>0.2463768116</v>
      </c>
      <c r="J58" s="77">
        <f t="shared" si="61"/>
        <v>0.3372093023</v>
      </c>
      <c r="K58" s="77">
        <f t="shared" si="61"/>
        <v>0.2608695652</v>
      </c>
      <c r="L58" s="78">
        <f t="shared" si="61"/>
        <v>0.1724137931</v>
      </c>
      <c r="M58" s="76">
        <f t="shared" ref="M58:Q58" si="62">D58/D$54</f>
        <v>0.3520408163</v>
      </c>
      <c r="N58" s="77">
        <f t="shared" si="62"/>
        <v>0.2471264368</v>
      </c>
      <c r="O58" s="77">
        <f t="shared" si="62"/>
        <v>0.212962963</v>
      </c>
      <c r="P58" s="77">
        <f t="shared" si="62"/>
        <v>0.1907894737</v>
      </c>
      <c r="Q58" s="78">
        <f t="shared" si="62"/>
        <v>0.1574074074</v>
      </c>
      <c r="R58" s="101"/>
      <c r="S58" s="101"/>
      <c r="T58" s="101"/>
      <c r="U58" s="101"/>
      <c r="V58" s="101"/>
      <c r="W58" s="19"/>
    </row>
    <row r="59" ht="2.25" customHeight="1">
      <c r="A59" s="1"/>
      <c r="B59" s="1"/>
      <c r="C59" s="1"/>
      <c r="D59" s="70"/>
      <c r="E59" s="71"/>
      <c r="F59" s="71"/>
      <c r="G59" s="71"/>
      <c r="H59" s="72"/>
      <c r="I59" s="58"/>
      <c r="J59" s="59"/>
      <c r="K59" s="59"/>
      <c r="L59" s="60"/>
      <c r="M59" s="58"/>
      <c r="N59" s="59"/>
      <c r="O59" s="59"/>
      <c r="P59" s="59"/>
      <c r="Q59" s="60"/>
      <c r="W59" s="1"/>
    </row>
    <row r="60" ht="15.0" customHeight="1">
      <c r="A60" s="19"/>
      <c r="B60" s="20" t="s">
        <v>34</v>
      </c>
      <c r="C60" s="21"/>
      <c r="D60" s="22">
        <f t="shared" ref="D60:H60" si="63">D54-D58</f>
        <v>63.5</v>
      </c>
      <c r="E60" s="23">
        <f t="shared" si="63"/>
        <v>131</v>
      </c>
      <c r="F60" s="23">
        <f t="shared" si="63"/>
        <v>212.5</v>
      </c>
      <c r="G60" s="23">
        <f t="shared" si="63"/>
        <v>307.5</v>
      </c>
      <c r="H60" s="24">
        <f t="shared" si="63"/>
        <v>455</v>
      </c>
      <c r="I60" s="25">
        <f t="shared" ref="I60:L60" si="64">E60/D60-1</f>
        <v>1.062992126</v>
      </c>
      <c r="J60" s="26">
        <f t="shared" si="64"/>
        <v>0.6221374046</v>
      </c>
      <c r="K60" s="26">
        <f t="shared" si="64"/>
        <v>0.4470588235</v>
      </c>
      <c r="L60" s="27">
        <f t="shared" si="64"/>
        <v>0.4796747967</v>
      </c>
      <c r="M60" s="25">
        <f t="shared" ref="M60:Q60" si="65">D60/D$54</f>
        <v>0.6479591837</v>
      </c>
      <c r="N60" s="26">
        <f t="shared" si="65"/>
        <v>0.7528735632</v>
      </c>
      <c r="O60" s="26">
        <f t="shared" si="65"/>
        <v>0.787037037</v>
      </c>
      <c r="P60" s="26">
        <f t="shared" si="65"/>
        <v>0.8092105263</v>
      </c>
      <c r="Q60" s="27">
        <f t="shared" si="65"/>
        <v>0.8425925926</v>
      </c>
      <c r="W60" s="19"/>
    </row>
    <row r="61" ht="15.0" customHeight="1">
      <c r="A61" s="19"/>
      <c r="B61" s="20" t="s">
        <v>81</v>
      </c>
      <c r="C61" s="20"/>
      <c r="D61" s="37">
        <f t="shared" ref="D61:H61" si="66">D60/D54</f>
        <v>0.6479591837</v>
      </c>
      <c r="E61" s="38">
        <f t="shared" si="66"/>
        <v>0.7528735632</v>
      </c>
      <c r="F61" s="38">
        <f t="shared" si="66"/>
        <v>0.787037037</v>
      </c>
      <c r="G61" s="38">
        <f t="shared" si="66"/>
        <v>0.8092105263</v>
      </c>
      <c r="H61" s="39">
        <f t="shared" si="66"/>
        <v>0.8425925926</v>
      </c>
      <c r="I61" s="117">
        <f t="shared" ref="I61:L61" si="67">(E61-D61)*100</f>
        <v>10.49143795</v>
      </c>
      <c r="J61" s="118">
        <f t="shared" si="67"/>
        <v>3.416347382</v>
      </c>
      <c r="K61" s="118">
        <f t="shared" si="67"/>
        <v>2.217348928</v>
      </c>
      <c r="L61" s="119">
        <f t="shared" si="67"/>
        <v>3.338206628</v>
      </c>
      <c r="M61" s="120"/>
      <c r="N61" s="121"/>
      <c r="O61" s="121"/>
      <c r="P61" s="122"/>
      <c r="Q61" s="123"/>
      <c r="R61" s="19"/>
      <c r="S61" s="19"/>
      <c r="T61" s="19"/>
      <c r="U61" s="19"/>
      <c r="V61" s="19"/>
      <c r="W61" s="19"/>
    </row>
    <row r="62" ht="7.5" customHeight="1">
      <c r="A62" s="1"/>
      <c r="B62" s="1"/>
      <c r="C62" s="1"/>
      <c r="D62" s="71"/>
      <c r="E62" s="71"/>
      <c r="F62" s="71"/>
      <c r="G62" s="71"/>
      <c r="H62" s="71"/>
      <c r="I62" s="59"/>
      <c r="J62" s="59"/>
      <c r="K62" s="59"/>
      <c r="L62" s="59"/>
      <c r="M62" s="59"/>
      <c r="N62" s="59"/>
      <c r="O62" s="59"/>
      <c r="P62" s="59"/>
      <c r="Q62" s="59"/>
      <c r="W62" s="1"/>
    </row>
    <row r="63" ht="15.0" customHeight="1">
      <c r="A63" s="1"/>
      <c r="B63" s="1"/>
      <c r="C63" s="6" t="s">
        <v>35</v>
      </c>
      <c r="D63" s="9">
        <v>60.0</v>
      </c>
      <c r="E63" s="10">
        <v>80.0</v>
      </c>
      <c r="F63" s="10">
        <v>100.0</v>
      </c>
      <c r="G63" s="10">
        <v>120.0</v>
      </c>
      <c r="H63" s="11">
        <v>150.0</v>
      </c>
      <c r="I63" s="12">
        <f t="shared" ref="I63:L63" si="68">E63/D63-1</f>
        <v>0.3333333333</v>
      </c>
      <c r="J63" s="13">
        <f t="shared" si="68"/>
        <v>0.25</v>
      </c>
      <c r="K63" s="13">
        <f t="shared" si="68"/>
        <v>0.2</v>
      </c>
      <c r="L63" s="14">
        <f t="shared" si="68"/>
        <v>0.25</v>
      </c>
      <c r="M63" s="12">
        <f t="shared" ref="M63:Q63" si="69">D63/D$54</f>
        <v>0.612244898</v>
      </c>
      <c r="N63" s="13">
        <f t="shared" si="69"/>
        <v>0.4597701149</v>
      </c>
      <c r="O63" s="13">
        <f t="shared" si="69"/>
        <v>0.3703703704</v>
      </c>
      <c r="P63" s="13">
        <f t="shared" si="69"/>
        <v>0.3157894737</v>
      </c>
      <c r="Q63" s="14">
        <f t="shared" si="69"/>
        <v>0.2777777778</v>
      </c>
      <c r="W63" s="1"/>
    </row>
    <row r="64" ht="15.0" customHeight="1">
      <c r="A64" s="1"/>
      <c r="B64" s="1"/>
      <c r="C64" s="6" t="s">
        <v>36</v>
      </c>
      <c r="D64" s="15">
        <v>71.0</v>
      </c>
      <c r="E64" s="7">
        <v>80.0</v>
      </c>
      <c r="F64" s="7">
        <v>100.0</v>
      </c>
      <c r="G64" s="7">
        <v>150.0</v>
      </c>
      <c r="H64" s="16">
        <v>250.0</v>
      </c>
      <c r="I64" s="17">
        <f t="shared" ref="I64:L64" si="70">E64/D64-1</f>
        <v>0.1267605634</v>
      </c>
      <c r="J64" s="8">
        <f t="shared" si="70"/>
        <v>0.25</v>
      </c>
      <c r="K64" s="8">
        <f t="shared" si="70"/>
        <v>0.5</v>
      </c>
      <c r="L64" s="18">
        <f t="shared" si="70"/>
        <v>0.6666666667</v>
      </c>
      <c r="M64" s="17">
        <f t="shared" ref="M64:Q64" si="71">D64/D$54</f>
        <v>0.7244897959</v>
      </c>
      <c r="N64" s="8">
        <f t="shared" si="71"/>
        <v>0.4597701149</v>
      </c>
      <c r="O64" s="8">
        <f t="shared" si="71"/>
        <v>0.3703703704</v>
      </c>
      <c r="P64" s="8">
        <f t="shared" si="71"/>
        <v>0.3947368421</v>
      </c>
      <c r="Q64" s="18">
        <f t="shared" si="71"/>
        <v>0.462962963</v>
      </c>
      <c r="W64" s="1"/>
    </row>
    <row r="65" ht="15.0" customHeight="1">
      <c r="A65" s="1"/>
      <c r="B65" s="1"/>
      <c r="C65" s="6" t="s">
        <v>37</v>
      </c>
      <c r="D65" s="15">
        <f>D54*0.2</f>
        <v>19.6</v>
      </c>
      <c r="E65" s="7">
        <v>25.0</v>
      </c>
      <c r="F65" s="7">
        <v>30.0</v>
      </c>
      <c r="G65" s="7">
        <v>40.0</v>
      </c>
      <c r="H65" s="16">
        <v>60.0</v>
      </c>
      <c r="I65" s="17">
        <f t="shared" ref="I65:L65" si="72">E65/D65-1</f>
        <v>0.2755102041</v>
      </c>
      <c r="J65" s="8">
        <f t="shared" si="72"/>
        <v>0.2</v>
      </c>
      <c r="K65" s="8">
        <f t="shared" si="72"/>
        <v>0.3333333333</v>
      </c>
      <c r="L65" s="18">
        <f t="shared" si="72"/>
        <v>0.5</v>
      </c>
      <c r="M65" s="17">
        <f t="shared" ref="M65:Q65" si="73">D65/D$54</f>
        <v>0.2</v>
      </c>
      <c r="N65" s="8">
        <f t="shared" si="73"/>
        <v>0.1436781609</v>
      </c>
      <c r="O65" s="8">
        <f t="shared" si="73"/>
        <v>0.1111111111</v>
      </c>
      <c r="P65" s="8">
        <f t="shared" si="73"/>
        <v>0.1052631579</v>
      </c>
      <c r="Q65" s="18">
        <f t="shared" si="73"/>
        <v>0.1111111111</v>
      </c>
      <c r="W65" s="1"/>
    </row>
    <row r="66" ht="15.0" customHeight="1">
      <c r="A66" s="19"/>
      <c r="B66" s="52" t="s">
        <v>38</v>
      </c>
      <c r="C66" s="19"/>
      <c r="D66" s="73">
        <f t="shared" ref="D66:H66" si="74">sum(D63:D65)</f>
        <v>150.6</v>
      </c>
      <c r="E66" s="74">
        <f t="shared" si="74"/>
        <v>185</v>
      </c>
      <c r="F66" s="74">
        <f t="shared" si="74"/>
        <v>230</v>
      </c>
      <c r="G66" s="74">
        <f t="shared" si="74"/>
        <v>310</v>
      </c>
      <c r="H66" s="75">
        <f t="shared" si="74"/>
        <v>460</v>
      </c>
      <c r="I66" s="82">
        <f t="shared" ref="I66:L66" si="75">E66/D66-1</f>
        <v>0.2284196547</v>
      </c>
      <c r="J66" s="83">
        <f t="shared" si="75"/>
        <v>0.2432432432</v>
      </c>
      <c r="K66" s="83">
        <f t="shared" si="75"/>
        <v>0.347826087</v>
      </c>
      <c r="L66" s="84">
        <f t="shared" si="75"/>
        <v>0.4838709677</v>
      </c>
      <c r="M66" s="82">
        <f t="shared" ref="M66:Q66" si="76">D66/D$54</f>
        <v>1.536734694</v>
      </c>
      <c r="N66" s="83">
        <f t="shared" si="76"/>
        <v>1.063218391</v>
      </c>
      <c r="O66" s="83">
        <f t="shared" si="76"/>
        <v>0.8518518519</v>
      </c>
      <c r="P66" s="83">
        <f t="shared" si="76"/>
        <v>0.8157894737</v>
      </c>
      <c r="Q66" s="84">
        <f t="shared" si="76"/>
        <v>0.8518518519</v>
      </c>
      <c r="W66" s="19"/>
    </row>
    <row r="67" ht="4.5" customHeight="1">
      <c r="A67" s="1"/>
      <c r="B67" s="6"/>
      <c r="C67" s="1"/>
      <c r="D67" s="70"/>
      <c r="E67" s="71"/>
      <c r="F67" s="71"/>
      <c r="G67" s="71"/>
      <c r="H67" s="72"/>
      <c r="I67" s="17"/>
      <c r="J67" s="8"/>
      <c r="K67" s="8"/>
      <c r="L67" s="18"/>
      <c r="M67" s="17"/>
      <c r="N67" s="8"/>
      <c r="O67" s="8"/>
      <c r="P67" s="8"/>
      <c r="Q67" s="18"/>
      <c r="W67" s="1"/>
    </row>
    <row r="68" ht="15.0" customHeight="1">
      <c r="A68" s="19"/>
      <c r="B68" s="20" t="s">
        <v>39</v>
      </c>
      <c r="C68" s="21"/>
      <c r="D68" s="22">
        <f t="shared" ref="D68:H68" si="77">D60-D66</f>
        <v>-87.1</v>
      </c>
      <c r="E68" s="23">
        <f t="shared" si="77"/>
        <v>-54</v>
      </c>
      <c r="F68" s="23">
        <f t="shared" si="77"/>
        <v>-17.5</v>
      </c>
      <c r="G68" s="23">
        <f t="shared" si="77"/>
        <v>-2.5</v>
      </c>
      <c r="H68" s="24">
        <f t="shared" si="77"/>
        <v>-5</v>
      </c>
      <c r="I68" s="25">
        <f t="shared" ref="I68:L68" si="78">E68/D68-1</f>
        <v>-0.3800229621</v>
      </c>
      <c r="J68" s="26">
        <f t="shared" si="78"/>
        <v>-0.6759259259</v>
      </c>
      <c r="K68" s="26">
        <f t="shared" si="78"/>
        <v>-0.8571428571</v>
      </c>
      <c r="L68" s="27">
        <f t="shared" si="78"/>
        <v>1</v>
      </c>
      <c r="M68" s="124">
        <f t="shared" ref="M68:Q68" si="79">D68/D$54</f>
        <v>-0.8887755102</v>
      </c>
      <c r="N68" s="125">
        <f t="shared" si="79"/>
        <v>-0.3103448276</v>
      </c>
      <c r="O68" s="125">
        <f t="shared" si="79"/>
        <v>-0.06481481481</v>
      </c>
      <c r="P68" s="125">
        <f t="shared" si="79"/>
        <v>-0.006578947368</v>
      </c>
      <c r="Q68" s="126">
        <f t="shared" si="79"/>
        <v>-0.009259259259</v>
      </c>
      <c r="W68" s="19"/>
    </row>
    <row r="69" ht="15.0" customHeight="1">
      <c r="A69" s="19"/>
      <c r="B69" s="20" t="s">
        <v>82</v>
      </c>
      <c r="C69" s="20"/>
      <c r="D69" s="25">
        <f t="shared" ref="D69:H69" si="80">D68/D54</f>
        <v>-0.8887755102</v>
      </c>
      <c r="E69" s="26">
        <f t="shared" si="80"/>
        <v>-0.3103448276</v>
      </c>
      <c r="F69" s="26">
        <f t="shared" si="80"/>
        <v>-0.06481481481</v>
      </c>
      <c r="G69" s="26">
        <f t="shared" si="80"/>
        <v>-0.006578947368</v>
      </c>
      <c r="H69" s="27">
        <f t="shared" si="80"/>
        <v>-0.009259259259</v>
      </c>
      <c r="I69" s="127">
        <f t="shared" ref="I69:L69" si="81">(E69-D69)*100</f>
        <v>57.84306826</v>
      </c>
      <c r="J69" s="128">
        <f t="shared" si="81"/>
        <v>24.55300128</v>
      </c>
      <c r="K69" s="128">
        <f t="shared" si="81"/>
        <v>5.823586745</v>
      </c>
      <c r="L69" s="129">
        <f t="shared" si="81"/>
        <v>-0.2680311891</v>
      </c>
      <c r="M69" s="124">
        <f t="shared" ref="M69:Q69" si="82">D69/D$54</f>
        <v>-0.009069137859</v>
      </c>
      <c r="N69" s="125">
        <f t="shared" si="82"/>
        <v>-0.001783590963</v>
      </c>
      <c r="O69" s="125">
        <f t="shared" si="82"/>
        <v>-0.0002400548697</v>
      </c>
      <c r="P69" s="125">
        <f t="shared" si="82"/>
        <v>-0.00001731301939</v>
      </c>
      <c r="Q69" s="126">
        <f t="shared" si="82"/>
        <v>-0.00001714677641</v>
      </c>
      <c r="W69" s="19"/>
    </row>
    <row r="70" ht="7.5" customHeight="1">
      <c r="A70" s="1"/>
      <c r="B70" s="1"/>
      <c r="C70" s="1"/>
      <c r="D70" s="130"/>
      <c r="E70" s="1"/>
      <c r="F70" s="1"/>
      <c r="G70" s="1"/>
      <c r="H70" s="131"/>
      <c r="I70" s="58"/>
      <c r="J70" s="59"/>
      <c r="K70" s="59"/>
      <c r="L70" s="60"/>
      <c r="M70" s="58"/>
      <c r="N70" s="59"/>
      <c r="O70" s="59"/>
      <c r="P70" s="59"/>
      <c r="Q70" s="60"/>
      <c r="W70" s="1"/>
    </row>
    <row r="71" ht="15.0" customHeight="1">
      <c r="A71" s="1"/>
      <c r="B71" s="1"/>
      <c r="C71" s="6" t="s">
        <v>41</v>
      </c>
      <c r="D71" s="15">
        <v>-30.0</v>
      </c>
      <c r="E71" s="7">
        <v>-20.0</v>
      </c>
      <c r="F71" s="7">
        <v>-15.0</v>
      </c>
      <c r="G71" s="7">
        <v>-10.0</v>
      </c>
      <c r="H71" s="16">
        <v>-5.0</v>
      </c>
      <c r="I71" s="17">
        <f t="shared" ref="I71:L71" si="83">E71/D71-1</f>
        <v>-0.3333333333</v>
      </c>
      <c r="J71" s="8">
        <f t="shared" si="83"/>
        <v>-0.25</v>
      </c>
      <c r="K71" s="8">
        <f t="shared" si="83"/>
        <v>-0.3333333333</v>
      </c>
      <c r="L71" s="18">
        <f t="shared" si="83"/>
        <v>-0.5</v>
      </c>
      <c r="M71" s="17">
        <f t="shared" ref="M71:Q71" si="84">D71/D$54</f>
        <v>-0.306122449</v>
      </c>
      <c r="N71" s="8">
        <f t="shared" si="84"/>
        <v>-0.1149425287</v>
      </c>
      <c r="O71" s="8">
        <f t="shared" si="84"/>
        <v>-0.05555555556</v>
      </c>
      <c r="P71" s="8">
        <f t="shared" si="84"/>
        <v>-0.02631578947</v>
      </c>
      <c r="Q71" s="18">
        <f t="shared" si="84"/>
        <v>-0.009259259259</v>
      </c>
      <c r="W71" s="1"/>
    </row>
    <row r="72" ht="15.0" customHeight="1">
      <c r="A72" s="1"/>
      <c r="B72" s="1"/>
      <c r="C72" s="6" t="s">
        <v>42</v>
      </c>
      <c r="D72" s="15">
        <v>-3.0</v>
      </c>
      <c r="E72" s="7">
        <v>-4.0</v>
      </c>
      <c r="F72" s="7">
        <v>-5.0</v>
      </c>
      <c r="G72" s="7">
        <v>-6.0</v>
      </c>
      <c r="H72" s="16">
        <v>-7.0</v>
      </c>
      <c r="I72" s="17">
        <f t="shared" ref="I72:L72" si="85">E72/D72-1</f>
        <v>0.3333333333</v>
      </c>
      <c r="J72" s="8">
        <f t="shared" si="85"/>
        <v>0.25</v>
      </c>
      <c r="K72" s="8">
        <f t="shared" si="85"/>
        <v>0.2</v>
      </c>
      <c r="L72" s="18">
        <f t="shared" si="85"/>
        <v>0.1666666667</v>
      </c>
      <c r="M72" s="17">
        <f t="shared" ref="M72:Q72" si="86">D72/D$54</f>
        <v>-0.0306122449</v>
      </c>
      <c r="N72" s="8">
        <f t="shared" si="86"/>
        <v>-0.02298850575</v>
      </c>
      <c r="O72" s="8">
        <f t="shared" si="86"/>
        <v>-0.01851851852</v>
      </c>
      <c r="P72" s="8">
        <f t="shared" si="86"/>
        <v>-0.01578947368</v>
      </c>
      <c r="Q72" s="18">
        <f t="shared" si="86"/>
        <v>-0.01296296296</v>
      </c>
      <c r="W72" s="1"/>
    </row>
    <row r="73" ht="15.0" customHeight="1">
      <c r="A73" s="1"/>
      <c r="B73" s="1"/>
      <c r="C73" s="6" t="s">
        <v>43</v>
      </c>
      <c r="D73" s="15">
        <v>-1.0</v>
      </c>
      <c r="E73" s="7">
        <v>-1.0</v>
      </c>
      <c r="F73" s="7">
        <v>-1.0</v>
      </c>
      <c r="G73" s="7">
        <v>-1.0</v>
      </c>
      <c r="H73" s="16">
        <f>G73</f>
        <v>-1</v>
      </c>
      <c r="I73" s="17">
        <f t="shared" ref="I73:L73" si="87">E73/D73-1</f>
        <v>0</v>
      </c>
      <c r="J73" s="8">
        <f t="shared" si="87"/>
        <v>0</v>
      </c>
      <c r="K73" s="8">
        <f t="shared" si="87"/>
        <v>0</v>
      </c>
      <c r="L73" s="18">
        <f t="shared" si="87"/>
        <v>0</v>
      </c>
      <c r="M73" s="17">
        <f t="shared" ref="M73:Q73" si="88">D73/D$54</f>
        <v>-0.01020408163</v>
      </c>
      <c r="N73" s="8">
        <f t="shared" si="88"/>
        <v>-0.005747126437</v>
      </c>
      <c r="O73" s="8">
        <f t="shared" si="88"/>
        <v>-0.003703703704</v>
      </c>
      <c r="P73" s="8">
        <f t="shared" si="88"/>
        <v>-0.002631578947</v>
      </c>
      <c r="Q73" s="18">
        <f t="shared" si="88"/>
        <v>-0.001851851852</v>
      </c>
      <c r="W73" s="1"/>
    </row>
    <row r="74" ht="6.0" customHeight="1">
      <c r="A74" s="19"/>
      <c r="B74" s="52"/>
      <c r="C74" s="19"/>
      <c r="D74" s="73"/>
      <c r="E74" s="74"/>
      <c r="F74" s="74"/>
      <c r="G74" s="74"/>
      <c r="H74" s="75"/>
      <c r="I74" s="82"/>
      <c r="J74" s="83"/>
      <c r="K74" s="83"/>
      <c r="L74" s="84"/>
      <c r="M74" s="82"/>
      <c r="N74" s="83"/>
      <c r="O74" s="83"/>
      <c r="P74" s="83"/>
      <c r="Q74" s="84"/>
      <c r="W74" s="19"/>
    </row>
    <row r="75" ht="15.0" customHeight="1">
      <c r="A75" s="19"/>
      <c r="B75" s="20" t="s">
        <v>44</v>
      </c>
      <c r="C75" s="21"/>
      <c r="D75" s="22">
        <f t="shared" ref="D75:H75" si="89">SUM(D68:D73)</f>
        <v>-121.9887755</v>
      </c>
      <c r="E75" s="23">
        <f t="shared" si="89"/>
        <v>-79.31034483</v>
      </c>
      <c r="F75" s="23">
        <f t="shared" si="89"/>
        <v>-38.56481481</v>
      </c>
      <c r="G75" s="23">
        <f t="shared" si="89"/>
        <v>-19.50657895</v>
      </c>
      <c r="H75" s="24">
        <f t="shared" si="89"/>
        <v>-18.00925926</v>
      </c>
      <c r="I75" s="25">
        <f t="shared" ref="I75:L75" si="90">E75/D75-1</f>
        <v>-0.3498553904</v>
      </c>
      <c r="J75" s="26">
        <f t="shared" si="90"/>
        <v>-0.5137479871</v>
      </c>
      <c r="K75" s="26">
        <f t="shared" si="90"/>
        <v>-0.4941871485</v>
      </c>
      <c r="L75" s="27">
        <f t="shared" si="90"/>
        <v>-0.07675972769</v>
      </c>
      <c r="M75" s="124">
        <f t="shared" ref="M75:Q75" si="91">D75/D$54</f>
        <v>-1.244783424</v>
      </c>
      <c r="N75" s="125">
        <f t="shared" si="91"/>
        <v>-0.4558065795</v>
      </c>
      <c r="O75" s="125">
        <f t="shared" si="91"/>
        <v>-0.1428326475</v>
      </c>
      <c r="P75" s="125">
        <f t="shared" si="91"/>
        <v>-0.05133310249</v>
      </c>
      <c r="Q75" s="126">
        <f t="shared" si="91"/>
        <v>-0.03335048011</v>
      </c>
      <c r="W75" s="19"/>
    </row>
    <row r="76" ht="15.0" customHeight="1">
      <c r="A76" s="1"/>
      <c r="B76" s="20" t="s">
        <v>44</v>
      </c>
      <c r="C76" s="20"/>
      <c r="D76" s="37">
        <f t="shared" ref="D76:H76" si="92">D75/D54</f>
        <v>-1.244783424</v>
      </c>
      <c r="E76" s="38">
        <f t="shared" si="92"/>
        <v>-0.4558065795</v>
      </c>
      <c r="F76" s="38">
        <f t="shared" si="92"/>
        <v>-0.1428326475</v>
      </c>
      <c r="G76" s="38">
        <f t="shared" si="92"/>
        <v>-0.05133310249</v>
      </c>
      <c r="H76" s="39">
        <f t="shared" si="92"/>
        <v>-0.03335048011</v>
      </c>
      <c r="I76" s="117">
        <f t="shared" ref="I76:L76" si="93">(E76-D76)*100</f>
        <v>78.89768441</v>
      </c>
      <c r="J76" s="118">
        <f t="shared" si="93"/>
        <v>31.2973932</v>
      </c>
      <c r="K76" s="118">
        <f t="shared" si="93"/>
        <v>9.149954497</v>
      </c>
      <c r="L76" s="119">
        <f t="shared" si="93"/>
        <v>1.798262238</v>
      </c>
      <c r="M76" s="132"/>
      <c r="N76" s="133"/>
      <c r="O76" s="133"/>
      <c r="P76" s="133"/>
      <c r="Q76" s="134"/>
      <c r="R76" s="1"/>
      <c r="S76" s="1"/>
      <c r="T76" s="1"/>
      <c r="U76" s="1"/>
      <c r="V76" s="1"/>
      <c r="W76" s="1"/>
    </row>
    <row r="77" ht="6.75" customHeight="1">
      <c r="A77" s="1"/>
      <c r="B77" s="1"/>
      <c r="C77" s="1"/>
      <c r="D77" s="71"/>
      <c r="E77" s="71"/>
      <c r="F77" s="71"/>
      <c r="G77" s="71"/>
      <c r="H77" s="71"/>
      <c r="I77" s="59"/>
      <c r="J77" s="59"/>
      <c r="K77" s="59"/>
      <c r="L77" s="59"/>
      <c r="M77" s="59"/>
      <c r="N77" s="59"/>
      <c r="O77" s="59"/>
      <c r="P77" s="59"/>
      <c r="Q77" s="59"/>
      <c r="R77" s="1"/>
      <c r="S77" s="1"/>
      <c r="T77" s="1"/>
      <c r="U77" s="1"/>
      <c r="V77" s="1"/>
      <c r="W77" s="1"/>
    </row>
    <row r="78" ht="15.0" customHeight="1">
      <c r="A78" s="19"/>
      <c r="B78" s="20" t="s">
        <v>83</v>
      </c>
      <c r="C78" s="21"/>
      <c r="D78" s="135"/>
      <c r="E78" s="136">
        <f t="shared" ref="E78:H78" si="94">I54+N68</f>
        <v>0.4651653765</v>
      </c>
      <c r="F78" s="136">
        <f t="shared" si="94"/>
        <v>0.4869093231</v>
      </c>
      <c r="G78" s="136">
        <f t="shared" si="94"/>
        <v>0.40082846</v>
      </c>
      <c r="H78" s="137">
        <f t="shared" si="94"/>
        <v>0.4117933723</v>
      </c>
      <c r="I78" s="138">
        <f t="shared" ref="I78:L78" si="95">(E78-D78)*100</f>
        <v>46.51653765</v>
      </c>
      <c r="J78" s="139">
        <f t="shared" si="95"/>
        <v>2.174394662</v>
      </c>
      <c r="K78" s="139">
        <f t="shared" si="95"/>
        <v>-8.608086308</v>
      </c>
      <c r="L78" s="140">
        <f t="shared" si="95"/>
        <v>1.096491228</v>
      </c>
      <c r="M78" s="141"/>
      <c r="N78" s="142"/>
      <c r="O78" s="142"/>
      <c r="P78" s="142"/>
      <c r="Q78" s="143"/>
      <c r="W78" s="19"/>
    </row>
    <row r="79" ht="15.0" customHeight="1">
      <c r="A79" s="19"/>
      <c r="B79" s="20" t="s">
        <v>84</v>
      </c>
      <c r="C79" s="21"/>
      <c r="D79" s="79"/>
      <c r="E79" s="38">
        <f t="shared" ref="E79:H79" si="96">I54+N75</f>
        <v>0.3197036246</v>
      </c>
      <c r="F79" s="38">
        <f t="shared" si="96"/>
        <v>0.4088914905</v>
      </c>
      <c r="G79" s="38">
        <f t="shared" si="96"/>
        <v>0.3560743049</v>
      </c>
      <c r="H79" s="39">
        <f t="shared" si="96"/>
        <v>0.3877021515</v>
      </c>
      <c r="I79" s="117">
        <f t="shared" ref="I79:L79" si="97">(E79-D79)*100</f>
        <v>31.97036246</v>
      </c>
      <c r="J79" s="118">
        <f t="shared" si="97"/>
        <v>8.918786586</v>
      </c>
      <c r="K79" s="118">
        <f t="shared" si="97"/>
        <v>-5.281718555</v>
      </c>
      <c r="L79" s="119">
        <f t="shared" si="97"/>
        <v>3.162784655</v>
      </c>
      <c r="M79" s="85"/>
      <c r="N79" s="86"/>
      <c r="O79" s="86"/>
      <c r="P79" s="86"/>
      <c r="Q79" s="87"/>
      <c r="W79" s="19"/>
    </row>
    <row r="80">
      <c r="A80" s="1"/>
      <c r="B80" s="5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>
      <c r="A81" s="1"/>
      <c r="B81" s="2" t="s">
        <v>85</v>
      </c>
      <c r="C81" s="2"/>
      <c r="D81" s="3"/>
      <c r="E81" s="3"/>
      <c r="F81" s="3"/>
      <c r="G81" s="3"/>
      <c r="H81" s="3"/>
      <c r="I81" s="4" t="s">
        <v>1</v>
      </c>
      <c r="J81" s="5"/>
      <c r="K81" s="5"/>
      <c r="L81" s="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>
      <c r="A82" s="1"/>
      <c r="B82" s="2" t="s">
        <v>2</v>
      </c>
      <c r="C82" s="2"/>
      <c r="D82" s="3">
        <v>2020.0</v>
      </c>
      <c r="E82" s="3">
        <v>2021.0</v>
      </c>
      <c r="F82" s="3">
        <v>2022.0</v>
      </c>
      <c r="G82" s="3">
        <v>2023.0</v>
      </c>
      <c r="H82" s="3">
        <v>2024.0</v>
      </c>
      <c r="I82" s="3">
        <v>2021.0</v>
      </c>
      <c r="J82" s="3">
        <v>2022.0</v>
      </c>
      <c r="K82" s="3">
        <v>2023.0</v>
      </c>
      <c r="L82" s="3">
        <v>2024.0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4.5" customHeight="1">
      <c r="A83" s="1"/>
      <c r="B83" s="144"/>
      <c r="C83" s="144"/>
      <c r="D83" s="1"/>
      <c r="E83" s="1"/>
      <c r="F83" s="1"/>
      <c r="G83" s="1"/>
      <c r="H83" s="1"/>
      <c r="I83" s="8"/>
      <c r="J83" s="8"/>
      <c r="K83" s="8"/>
      <c r="L83" s="8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4.25" customHeight="1">
      <c r="A84" s="1"/>
      <c r="B84" s="144"/>
      <c r="C84" s="144" t="s">
        <v>57</v>
      </c>
      <c r="D84" s="145">
        <f t="shared" ref="D84:H84" si="98">D25</f>
        <v>123.75</v>
      </c>
      <c r="E84" s="146">
        <f t="shared" si="98"/>
        <v>186.25</v>
      </c>
      <c r="F84" s="146">
        <f t="shared" si="98"/>
        <v>286.25</v>
      </c>
      <c r="G84" s="146">
        <f t="shared" si="98"/>
        <v>423.75</v>
      </c>
      <c r="H84" s="147">
        <f t="shared" si="98"/>
        <v>613.75</v>
      </c>
      <c r="I84" s="12">
        <f t="shared" ref="I84:L84" si="99">E84/D84-1</f>
        <v>0.5050505051</v>
      </c>
      <c r="J84" s="13">
        <f t="shared" si="99"/>
        <v>0.5369127517</v>
      </c>
      <c r="K84" s="13">
        <f t="shared" si="99"/>
        <v>0.480349345</v>
      </c>
      <c r="L84" s="14">
        <f t="shared" si="99"/>
        <v>0.4483775811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4.25" customHeight="1">
      <c r="A85" s="1"/>
      <c r="B85" s="144"/>
      <c r="C85" s="144" t="s">
        <v>86</v>
      </c>
      <c r="D85" s="148">
        <f t="shared" ref="D85:H85" si="100">D61</f>
        <v>0.6479591837</v>
      </c>
      <c r="E85" s="93">
        <f t="shared" si="100"/>
        <v>0.7528735632</v>
      </c>
      <c r="F85" s="93">
        <f t="shared" si="100"/>
        <v>0.787037037</v>
      </c>
      <c r="G85" s="93">
        <f t="shared" si="100"/>
        <v>0.8092105263</v>
      </c>
      <c r="H85" s="149">
        <f t="shared" si="100"/>
        <v>0.8425925926</v>
      </c>
      <c r="I85" s="108">
        <f t="shared" ref="I85:L85" si="101">E85/D85-1</f>
        <v>0.1619151054</v>
      </c>
      <c r="J85" s="109">
        <f t="shared" si="101"/>
        <v>0.04537743851</v>
      </c>
      <c r="K85" s="109">
        <f t="shared" si="101"/>
        <v>0.02817337461</v>
      </c>
      <c r="L85" s="110">
        <f t="shared" si="101"/>
        <v>0.04125263475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4.25" customHeight="1">
      <c r="A86" s="1"/>
      <c r="B86" s="144"/>
      <c r="C86" s="144" t="s">
        <v>87</v>
      </c>
      <c r="D86" s="148">
        <f t="shared" ref="D86:H86" si="102">D44</f>
        <v>0.07</v>
      </c>
      <c r="E86" s="93">
        <f t="shared" si="102"/>
        <v>0.07575757576</v>
      </c>
      <c r="F86" s="93">
        <f t="shared" si="102"/>
        <v>0.1002673797</v>
      </c>
      <c r="G86" s="93">
        <f t="shared" si="102"/>
        <v>0.109229929</v>
      </c>
      <c r="H86" s="149">
        <f t="shared" si="102"/>
        <v>0.1127141569</v>
      </c>
      <c r="I86" s="108">
        <f t="shared" ref="I86:L86" si="103">E86/D86-1</f>
        <v>0.08225108225</v>
      </c>
      <c r="J86" s="109">
        <f t="shared" si="103"/>
        <v>0.3235294118</v>
      </c>
      <c r="K86" s="109">
        <f t="shared" si="103"/>
        <v>0.0893864919</v>
      </c>
      <c r="L86" s="110">
        <f t="shared" si="103"/>
        <v>0.0318981064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4.25" customHeight="1">
      <c r="A87" s="1"/>
      <c r="B87" s="144"/>
      <c r="C87" s="144" t="s">
        <v>88</v>
      </c>
      <c r="D87" s="70">
        <f t="shared" ref="D87:H87" si="104">D41</f>
        <v>1188</v>
      </c>
      <c r="E87" s="71">
        <f t="shared" si="104"/>
        <v>1496</v>
      </c>
      <c r="F87" s="71">
        <f t="shared" si="104"/>
        <v>1831</v>
      </c>
      <c r="G87" s="71">
        <f t="shared" si="104"/>
        <v>2218</v>
      </c>
      <c r="H87" s="72">
        <f t="shared" si="104"/>
        <v>2683</v>
      </c>
      <c r="I87" s="17">
        <f t="shared" ref="I87:L87" si="105">E87/D87-1</f>
        <v>0.2592592593</v>
      </c>
      <c r="J87" s="8">
        <f t="shared" si="105"/>
        <v>0.2239304813</v>
      </c>
      <c r="K87" s="8">
        <f t="shared" si="105"/>
        <v>0.2113599126</v>
      </c>
      <c r="L87" s="18">
        <f t="shared" si="105"/>
        <v>0.2096483318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4.25" customHeight="1">
      <c r="A88" s="19"/>
      <c r="B88" s="150" t="s">
        <v>89</v>
      </c>
      <c r="C88" s="151"/>
      <c r="D88" s="152">
        <f t="shared" ref="D88:H88" si="106">D84*D85/D86/D87</f>
        <v>0.9642249757</v>
      </c>
      <c r="E88" s="153">
        <f t="shared" si="106"/>
        <v>1.237259128</v>
      </c>
      <c r="F88" s="153">
        <f t="shared" si="106"/>
        <v>1.227135883</v>
      </c>
      <c r="G88" s="153">
        <f t="shared" si="106"/>
        <v>1.415363663</v>
      </c>
      <c r="H88" s="154">
        <f t="shared" si="106"/>
        <v>1.7100547</v>
      </c>
      <c r="I88" s="124">
        <f t="shared" ref="I88:L88" si="107">E88/D88-1</f>
        <v>0.2831643641</v>
      </c>
      <c r="J88" s="125">
        <f t="shared" si="107"/>
        <v>-0.0081819921</v>
      </c>
      <c r="K88" s="125">
        <f t="shared" si="107"/>
        <v>0.1533878862</v>
      </c>
      <c r="L88" s="126">
        <f t="shared" si="107"/>
        <v>0.2082087063</v>
      </c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 ht="6.75" customHeight="1">
      <c r="A89" s="1"/>
      <c r="B89" s="155"/>
      <c r="C89" s="6"/>
      <c r="D89" s="130"/>
      <c r="E89" s="1"/>
      <c r="F89" s="1"/>
      <c r="G89" s="93"/>
      <c r="H89" s="131"/>
      <c r="I89" s="130"/>
      <c r="J89" s="1"/>
      <c r="K89" s="1"/>
      <c r="L89" s="13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4.25" customHeight="1">
      <c r="A90" s="1"/>
      <c r="B90" s="144"/>
      <c r="C90" s="6" t="s">
        <v>90</v>
      </c>
      <c r="D90" s="70">
        <f t="shared" ref="D90:H90" si="108">D64</f>
        <v>71</v>
      </c>
      <c r="E90" s="71">
        <f t="shared" si="108"/>
        <v>80</v>
      </c>
      <c r="F90" s="71">
        <f t="shared" si="108"/>
        <v>100</v>
      </c>
      <c r="G90" s="71">
        <f t="shared" si="108"/>
        <v>150</v>
      </c>
      <c r="H90" s="72">
        <f t="shared" si="108"/>
        <v>250</v>
      </c>
      <c r="I90" s="17">
        <f t="shared" ref="I90:L90" si="109">E90/D90-1</f>
        <v>0.1267605634</v>
      </c>
      <c r="J90" s="8">
        <f t="shared" si="109"/>
        <v>0.25</v>
      </c>
      <c r="K90" s="8">
        <f t="shared" si="109"/>
        <v>0.5</v>
      </c>
      <c r="L90" s="18">
        <f t="shared" si="109"/>
        <v>0.6666666667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4.25" customHeight="1">
      <c r="A91" s="1"/>
      <c r="B91" s="144"/>
      <c r="C91" s="6" t="str">
        <f t="shared" ref="C91:H91" si="110">C39</f>
        <v>New customers</v>
      </c>
      <c r="D91" s="156">
        <f t="shared" si="110"/>
        <v>258</v>
      </c>
      <c r="E91" s="157">
        <f t="shared" si="110"/>
        <v>398</v>
      </c>
      <c r="F91" s="157">
        <f t="shared" si="110"/>
        <v>485</v>
      </c>
      <c r="G91" s="157">
        <f t="shared" si="110"/>
        <v>587</v>
      </c>
      <c r="H91" s="158">
        <f t="shared" si="110"/>
        <v>715</v>
      </c>
      <c r="I91" s="17">
        <f t="shared" ref="I91:L91" si="111">E91/D91-1</f>
        <v>0.5426356589</v>
      </c>
      <c r="J91" s="8">
        <f t="shared" si="111"/>
        <v>0.2185929648</v>
      </c>
      <c r="K91" s="8">
        <f t="shared" si="111"/>
        <v>0.2103092784</v>
      </c>
      <c r="L91" s="18">
        <f t="shared" si="111"/>
        <v>0.2180579216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3.75" customHeight="1">
      <c r="A92" s="1"/>
      <c r="B92" s="159"/>
      <c r="C92" s="160"/>
      <c r="D92" s="161"/>
      <c r="E92" s="162"/>
      <c r="F92" s="162"/>
      <c r="G92" s="162"/>
      <c r="H92" s="163"/>
      <c r="I92" s="130"/>
      <c r="J92" s="1"/>
      <c r="K92" s="1"/>
      <c r="L92" s="13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4.25" customHeight="1">
      <c r="A93" s="1"/>
      <c r="B93" s="164" t="s">
        <v>91</v>
      </c>
      <c r="C93" s="165"/>
      <c r="D93" s="166">
        <f t="shared" ref="D93:H93" si="112">D90/D91</f>
        <v>0.2751937984</v>
      </c>
      <c r="E93" s="167">
        <f t="shared" si="112"/>
        <v>0.2010050251</v>
      </c>
      <c r="F93" s="167">
        <f t="shared" si="112"/>
        <v>0.206185567</v>
      </c>
      <c r="G93" s="167">
        <f t="shared" si="112"/>
        <v>0.2555366269</v>
      </c>
      <c r="H93" s="168">
        <f t="shared" si="112"/>
        <v>0.3496503497</v>
      </c>
      <c r="I93" s="124">
        <f t="shared" ref="I93:L93" si="113">E93/D93-1</f>
        <v>-0.2695873735</v>
      </c>
      <c r="J93" s="125">
        <f t="shared" si="113"/>
        <v>0.02577319588</v>
      </c>
      <c r="K93" s="125">
        <f t="shared" si="113"/>
        <v>0.2393526405</v>
      </c>
      <c r="L93" s="126">
        <f t="shared" si="113"/>
        <v>0.3682983683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5.25" customHeight="1">
      <c r="B94" s="169"/>
      <c r="C94" s="169"/>
      <c r="D94" s="170"/>
      <c r="E94" s="169"/>
      <c r="F94" s="169"/>
      <c r="G94" s="169"/>
      <c r="H94" s="171"/>
      <c r="I94" s="172"/>
      <c r="L94" s="173"/>
    </row>
    <row r="95" ht="14.25" customHeight="1">
      <c r="A95" s="174"/>
      <c r="B95" s="175" t="s">
        <v>92</v>
      </c>
      <c r="C95" s="176"/>
      <c r="D95" s="177">
        <f t="shared" ref="D95:H95" si="114">D88/D93</f>
        <v>3.503803433</v>
      </c>
      <c r="E95" s="178">
        <f t="shared" si="114"/>
        <v>6.155364161</v>
      </c>
      <c r="F95" s="178">
        <f t="shared" si="114"/>
        <v>5.951609034</v>
      </c>
      <c r="G95" s="178">
        <f t="shared" si="114"/>
        <v>5.5387898</v>
      </c>
      <c r="H95" s="179">
        <f t="shared" si="114"/>
        <v>4.890756441</v>
      </c>
      <c r="I95" s="124">
        <f t="shared" ref="I95:L95" si="115">E95/D95-1</f>
        <v>0.7567664051</v>
      </c>
      <c r="J95" s="125">
        <f t="shared" si="115"/>
        <v>-0.03310204255</v>
      </c>
      <c r="K95" s="125">
        <f t="shared" si="115"/>
        <v>-0.06936262655</v>
      </c>
      <c r="L95" s="126">
        <f t="shared" si="115"/>
        <v>-0.1169990886</v>
      </c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</row>
    <row r="96" ht="6.0" customHeight="1">
      <c r="A96" s="1"/>
      <c r="B96" s="160"/>
      <c r="C96" s="160"/>
      <c r="D96" s="170"/>
      <c r="E96" s="169"/>
      <c r="F96" s="169"/>
      <c r="G96" s="180"/>
      <c r="H96" s="171"/>
      <c r="I96" s="130"/>
      <c r="J96" s="1"/>
      <c r="K96" s="1"/>
      <c r="L96" s="13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4.25" customHeight="1">
      <c r="A97" s="1"/>
      <c r="B97" s="181" t="s">
        <v>93</v>
      </c>
      <c r="C97" s="160"/>
      <c r="D97" s="182">
        <f t="shared" ref="D97:H97" si="116">sum(D22:D23)</f>
        <v>53.75</v>
      </c>
      <c r="E97" s="183">
        <f t="shared" si="116"/>
        <v>92.5</v>
      </c>
      <c r="F97" s="183">
        <f t="shared" si="116"/>
        <v>140</v>
      </c>
      <c r="G97" s="183">
        <f t="shared" si="116"/>
        <v>187.5</v>
      </c>
      <c r="H97" s="184">
        <f t="shared" si="116"/>
        <v>250</v>
      </c>
      <c r="I97" s="17">
        <f t="shared" ref="I97:L97" si="117">E97/D97-1</f>
        <v>0.7209302326</v>
      </c>
      <c r="J97" s="8">
        <f t="shared" si="117"/>
        <v>0.5135135135</v>
      </c>
      <c r="K97" s="8">
        <f t="shared" si="117"/>
        <v>0.3392857143</v>
      </c>
      <c r="L97" s="18">
        <f t="shared" si="117"/>
        <v>0.3333333333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4.25" customHeight="1">
      <c r="A98" s="1"/>
      <c r="B98" s="160" t="s">
        <v>94</v>
      </c>
      <c r="C98" s="160"/>
      <c r="D98" s="185">
        <f t="shared" ref="D98:H98" si="118">D90/D97</f>
        <v>1.320930233</v>
      </c>
      <c r="E98" s="186">
        <f t="shared" si="118"/>
        <v>0.8648648649</v>
      </c>
      <c r="F98" s="186">
        <f t="shared" si="118"/>
        <v>0.7142857143</v>
      </c>
      <c r="G98" s="186">
        <f t="shared" si="118"/>
        <v>0.8</v>
      </c>
      <c r="H98" s="187">
        <f t="shared" si="118"/>
        <v>1</v>
      </c>
      <c r="I98" s="17">
        <f t="shared" ref="I98:L98" si="119">E98/D98-1</f>
        <v>-0.3452607537</v>
      </c>
      <c r="J98" s="8">
        <f t="shared" si="119"/>
        <v>-0.1741071429</v>
      </c>
      <c r="K98" s="8">
        <f t="shared" si="119"/>
        <v>0.12</v>
      </c>
      <c r="L98" s="18">
        <f t="shared" si="119"/>
        <v>0.25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4.25" customHeight="1">
      <c r="A99" s="1"/>
      <c r="B99" s="159" t="s">
        <v>95</v>
      </c>
      <c r="C99" s="159"/>
      <c r="D99" s="188">
        <f t="shared" ref="D99:H99" si="120">D98*12</f>
        <v>15.85116279</v>
      </c>
      <c r="E99" s="189">
        <f t="shared" si="120"/>
        <v>10.37837838</v>
      </c>
      <c r="F99" s="189">
        <f t="shared" si="120"/>
        <v>8.571428571</v>
      </c>
      <c r="G99" s="189">
        <f t="shared" si="120"/>
        <v>9.6</v>
      </c>
      <c r="H99" s="190">
        <f t="shared" si="120"/>
        <v>12</v>
      </c>
      <c r="I99" s="191">
        <f t="shared" ref="I99:L99" si="121">E99/D99-1</f>
        <v>-0.3452607537</v>
      </c>
      <c r="J99" s="192">
        <f t="shared" si="121"/>
        <v>-0.1741071429</v>
      </c>
      <c r="K99" s="192">
        <f t="shared" si="121"/>
        <v>0.12</v>
      </c>
      <c r="L99" s="193">
        <f t="shared" si="121"/>
        <v>0.25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5.25" customHeight="1">
      <c r="A100" s="1"/>
      <c r="B100" s="40"/>
      <c r="C100" s="40"/>
      <c r="D100" s="41"/>
      <c r="E100" s="41"/>
      <c r="F100" s="41"/>
      <c r="G100" s="41"/>
      <c r="H100" s="41"/>
      <c r="I100" s="42"/>
      <c r="J100" s="42"/>
      <c r="K100" s="42"/>
      <c r="L100" s="42"/>
      <c r="M100" s="42"/>
      <c r="N100" s="42"/>
      <c r="O100" s="42"/>
      <c r="P100" s="42"/>
      <c r="Q100" s="42"/>
      <c r="W100" s="1"/>
    </row>
    <row r="101">
      <c r="A101" s="1"/>
      <c r="B101" s="40"/>
      <c r="C101" s="40"/>
      <c r="D101" s="41"/>
      <c r="E101" s="41"/>
      <c r="F101" s="41"/>
      <c r="G101" s="41"/>
      <c r="H101" s="41"/>
      <c r="I101" s="42"/>
      <c r="J101" s="42"/>
      <c r="K101" s="42"/>
      <c r="L101" s="42"/>
      <c r="M101" s="42"/>
      <c r="N101" s="42"/>
      <c r="O101" s="42"/>
      <c r="P101" s="42"/>
      <c r="Q101" s="42"/>
      <c r="W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</row>
    <row r="1018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</row>
    <row r="1019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</row>
    <row r="1020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</row>
    <row r="102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</row>
    <row r="102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</row>
    <row r="102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</row>
    <row r="1024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</row>
    <row r="10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</row>
    <row r="1026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</row>
    <row r="1027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</row>
    <row r="1028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</row>
    <row r="1029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</row>
    <row r="1030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</row>
    <row r="103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</row>
    <row r="103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</row>
    <row r="103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</row>
    <row r="1034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</row>
    <row r="103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</row>
    <row r="1036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</row>
    <row r="1037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</row>
    <row r="1038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</row>
    <row r="1039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</row>
    <row r="1040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</row>
    <row r="104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</row>
    <row r="104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</row>
    <row r="104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</row>
    <row r="1044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</row>
    <row r="104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</row>
    <row r="1046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</row>
    <row r="1047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</row>
    <row r="1048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</row>
    <row r="1049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</row>
    <row r="1050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</row>
    <row r="105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</row>
    <row r="105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</row>
    <row r="105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</row>
    <row r="1054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</row>
  </sheetData>
  <mergeCells count="6">
    <mergeCell ref="I2:L2"/>
    <mergeCell ref="I18:L18"/>
    <mergeCell ref="I35:L35"/>
    <mergeCell ref="I49:L49"/>
    <mergeCell ref="M49:Q49"/>
    <mergeCell ref="I81:L8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showGridLines="0" workbookViewId="0"/>
  </sheetViews>
  <sheetFormatPr customHeight="1" defaultColWidth="14.43" defaultRowHeight="15.75" outlineLevelCol="1"/>
  <cols>
    <col customWidth="1" min="1" max="1" width="4.86"/>
    <col customWidth="1" min="2" max="2" width="1.71"/>
    <col collapsed="1" customWidth="1" min="3" max="3" width="35.0"/>
    <col customWidth="1" hidden="1" min="4" max="7" width="6.71" outlineLevel="1"/>
    <col customWidth="1" min="8" max="15" width="6.71"/>
    <col customWidth="1" min="16" max="16" width="1.0"/>
    <col customWidth="1" min="17" max="19" width="7.43"/>
  </cols>
  <sheetData>
    <row r="1" ht="4.5" customHeight="1">
      <c r="A1" s="194"/>
      <c r="B1" s="195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196"/>
      <c r="R1" s="196"/>
      <c r="S1" s="196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</row>
    <row r="2" ht="13.5" customHeight="1">
      <c r="A2" s="194"/>
      <c r="B2" s="195" t="s">
        <v>96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196"/>
      <c r="R2" s="196"/>
      <c r="S2" s="196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</row>
    <row r="3" ht="13.5" customHeight="1">
      <c r="A3" s="94"/>
      <c r="B3" s="195" t="s">
        <v>97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196"/>
      <c r="R3" s="196"/>
      <c r="S3" s="196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</row>
    <row r="4">
      <c r="A4" s="197"/>
      <c r="B4" s="195"/>
      <c r="C4" s="198"/>
      <c r="D4" s="199" t="s">
        <v>98</v>
      </c>
      <c r="E4" s="200"/>
      <c r="F4" s="200"/>
      <c r="G4" s="200"/>
      <c r="H4" s="199" t="s">
        <v>99</v>
      </c>
      <c r="I4" s="200"/>
      <c r="J4" s="200"/>
      <c r="K4" s="200"/>
      <c r="L4" s="199" t="s">
        <v>100</v>
      </c>
      <c r="M4" s="200"/>
      <c r="N4" s="200"/>
      <c r="O4" s="200"/>
      <c r="P4" s="197"/>
      <c r="Q4" s="201"/>
      <c r="R4" s="201"/>
      <c r="S4" s="201"/>
      <c r="T4" s="197"/>
      <c r="U4" s="197"/>
      <c r="V4" s="197"/>
      <c r="W4" s="197"/>
      <c r="X4" s="197"/>
      <c r="Y4" s="197"/>
      <c r="Z4" s="197"/>
      <c r="AA4" s="197"/>
      <c r="AB4" s="197"/>
      <c r="AC4" s="197"/>
      <c r="AD4" s="197"/>
      <c r="AE4" s="197"/>
      <c r="AF4" s="197"/>
      <c r="AG4" s="197"/>
      <c r="AH4" s="197"/>
      <c r="AI4" s="197"/>
    </row>
    <row r="5">
      <c r="A5" s="197"/>
      <c r="B5" s="202" t="s">
        <v>101</v>
      </c>
      <c r="C5" s="203"/>
      <c r="D5" s="204" t="s">
        <v>102</v>
      </c>
      <c r="E5" s="204" t="s">
        <v>103</v>
      </c>
      <c r="F5" s="204" t="s">
        <v>104</v>
      </c>
      <c r="G5" s="204" t="s">
        <v>105</v>
      </c>
      <c r="H5" s="204" t="s">
        <v>106</v>
      </c>
      <c r="I5" s="204" t="s">
        <v>107</v>
      </c>
      <c r="J5" s="204" t="s">
        <v>108</v>
      </c>
      <c r="K5" s="204" t="s">
        <v>109</v>
      </c>
      <c r="L5" s="204" t="s">
        <v>110</v>
      </c>
      <c r="M5" s="204" t="s">
        <v>111</v>
      </c>
      <c r="N5" s="204" t="s">
        <v>112</v>
      </c>
      <c r="O5" s="204" t="s">
        <v>113</v>
      </c>
      <c r="P5" s="197"/>
      <c r="Q5" s="204" t="s">
        <v>98</v>
      </c>
      <c r="R5" s="204" t="s">
        <v>99</v>
      </c>
      <c r="S5" s="204" t="s">
        <v>100</v>
      </c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</row>
    <row r="6" ht="5.25" customHeight="1">
      <c r="A6" s="94"/>
      <c r="B6" s="94"/>
      <c r="C6" s="205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196"/>
      <c r="R6" s="196"/>
      <c r="S6" s="196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</row>
    <row r="7" ht="15.0" customHeight="1">
      <c r="A7" s="94"/>
      <c r="B7" s="206"/>
      <c r="C7" s="207" t="s">
        <v>3</v>
      </c>
      <c r="D7" s="207">
        <v>11.0</v>
      </c>
      <c r="E7" s="207">
        <v>15.0</v>
      </c>
      <c r="F7" s="207">
        <v>20.0</v>
      </c>
      <c r="G7" s="207">
        <v>40.0</v>
      </c>
      <c r="H7" s="207">
        <v>15.0</v>
      </c>
      <c r="I7" s="207">
        <v>18.0</v>
      </c>
      <c r="J7" s="207">
        <v>30.0</v>
      </c>
      <c r="K7" s="207">
        <v>60.0</v>
      </c>
      <c r="L7" s="207">
        <v>25.0</v>
      </c>
      <c r="M7" s="207">
        <v>25.0</v>
      </c>
      <c r="N7" s="207">
        <v>55.0</v>
      </c>
      <c r="O7" s="207">
        <v>85.0</v>
      </c>
      <c r="P7" s="94"/>
      <c r="Q7" s="208">
        <f>SUM(D7:G7)</f>
        <v>86</v>
      </c>
      <c r="R7" s="208">
        <f>SUM(H7:K7)</f>
        <v>123</v>
      </c>
      <c r="S7" s="208">
        <f>sum(L7:O7)</f>
        <v>190</v>
      </c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</row>
    <row r="8" ht="15.0" customHeight="1">
      <c r="A8" s="209"/>
      <c r="B8" s="210"/>
      <c r="C8" s="211" t="s">
        <v>1</v>
      </c>
      <c r="D8" s="210"/>
      <c r="E8" s="210"/>
      <c r="F8" s="210"/>
      <c r="G8" s="210"/>
      <c r="H8" s="212">
        <f t="shared" ref="H8:O8" si="1">H7/D7-1</f>
        <v>0.3636363636</v>
      </c>
      <c r="I8" s="212">
        <f t="shared" si="1"/>
        <v>0.2</v>
      </c>
      <c r="J8" s="212">
        <f t="shared" si="1"/>
        <v>0.5</v>
      </c>
      <c r="K8" s="212">
        <f t="shared" si="1"/>
        <v>0.5</v>
      </c>
      <c r="L8" s="212">
        <f t="shared" si="1"/>
        <v>0.6666666667</v>
      </c>
      <c r="M8" s="212">
        <f t="shared" si="1"/>
        <v>0.3888888889</v>
      </c>
      <c r="N8" s="212">
        <f t="shared" si="1"/>
        <v>0.8333333333</v>
      </c>
      <c r="O8" s="212">
        <f t="shared" si="1"/>
        <v>0.4166666667</v>
      </c>
      <c r="P8" s="209"/>
      <c r="Q8" s="213"/>
      <c r="R8" s="214">
        <f t="shared" ref="R8:S8" si="2">R7/Q7-1</f>
        <v>0.4302325581</v>
      </c>
      <c r="S8" s="214">
        <f t="shared" si="2"/>
        <v>0.5447154472</v>
      </c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</row>
    <row r="9" ht="15.0" customHeight="1">
      <c r="A9" s="94"/>
      <c r="B9" s="206"/>
      <c r="C9" s="207" t="s">
        <v>4</v>
      </c>
      <c r="D9" s="207">
        <v>5.0</v>
      </c>
      <c r="E9" s="206">
        <v>6.0</v>
      </c>
      <c r="F9" s="206">
        <v>12.0</v>
      </c>
      <c r="G9" s="206">
        <v>16.0</v>
      </c>
      <c r="H9" s="206">
        <v>7.2</v>
      </c>
      <c r="I9" s="207">
        <v>9.0</v>
      </c>
      <c r="J9" s="206">
        <v>18.0</v>
      </c>
      <c r="K9" s="206">
        <v>24.0</v>
      </c>
      <c r="L9" s="206">
        <v>8.0</v>
      </c>
      <c r="M9" s="206">
        <v>15.0</v>
      </c>
      <c r="N9" s="207">
        <v>30.0</v>
      </c>
      <c r="O9" s="206">
        <v>48.0</v>
      </c>
      <c r="P9" s="94"/>
      <c r="Q9" s="208">
        <f>SUM(D9:G9)</f>
        <v>39</v>
      </c>
      <c r="R9" s="208">
        <f>SUM(H9:K9)</f>
        <v>58.2</v>
      </c>
      <c r="S9" s="208">
        <f>sum(L9:O9)</f>
        <v>101</v>
      </c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</row>
    <row r="10" ht="15.0" customHeight="1">
      <c r="A10" s="209"/>
      <c r="B10" s="210"/>
      <c r="C10" s="211" t="s">
        <v>1</v>
      </c>
      <c r="D10" s="210"/>
      <c r="E10" s="210"/>
      <c r="F10" s="210"/>
      <c r="G10" s="210"/>
      <c r="H10" s="212">
        <f t="shared" ref="H10:O10" si="3">H9/D9-1</f>
        <v>0.44</v>
      </c>
      <c r="I10" s="212">
        <f t="shared" si="3"/>
        <v>0.5</v>
      </c>
      <c r="J10" s="212">
        <f t="shared" si="3"/>
        <v>0.5</v>
      </c>
      <c r="K10" s="212">
        <f t="shared" si="3"/>
        <v>0.5</v>
      </c>
      <c r="L10" s="212">
        <f t="shared" si="3"/>
        <v>0.1111111111</v>
      </c>
      <c r="M10" s="212">
        <f t="shared" si="3"/>
        <v>0.6666666667</v>
      </c>
      <c r="N10" s="212">
        <f t="shared" si="3"/>
        <v>0.6666666667</v>
      </c>
      <c r="O10" s="212">
        <f t="shared" si="3"/>
        <v>1</v>
      </c>
      <c r="P10" s="209"/>
      <c r="Q10" s="213"/>
      <c r="R10" s="214">
        <f t="shared" ref="R10:S10" si="4">R9/Q9-1</f>
        <v>0.4923076923</v>
      </c>
      <c r="S10" s="214">
        <f t="shared" si="4"/>
        <v>0.735395189</v>
      </c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09"/>
    </row>
    <row r="11" ht="15.0" customHeight="1">
      <c r="A11" s="197"/>
      <c r="B11" s="215" t="s">
        <v>5</v>
      </c>
      <c r="C11" s="216"/>
      <c r="D11" s="217">
        <f t="shared" ref="D11:O11" si="5">sum(D7,D9)</f>
        <v>16</v>
      </c>
      <c r="E11" s="217">
        <f t="shared" si="5"/>
        <v>21</v>
      </c>
      <c r="F11" s="217">
        <f t="shared" si="5"/>
        <v>32</v>
      </c>
      <c r="G11" s="217">
        <f t="shared" si="5"/>
        <v>56</v>
      </c>
      <c r="H11" s="217">
        <f t="shared" si="5"/>
        <v>22.2</v>
      </c>
      <c r="I11" s="217">
        <f t="shared" si="5"/>
        <v>27</v>
      </c>
      <c r="J11" s="217">
        <f t="shared" si="5"/>
        <v>48</v>
      </c>
      <c r="K11" s="217">
        <f t="shared" si="5"/>
        <v>84</v>
      </c>
      <c r="L11" s="217">
        <f t="shared" si="5"/>
        <v>33</v>
      </c>
      <c r="M11" s="217">
        <f t="shared" si="5"/>
        <v>40</v>
      </c>
      <c r="N11" s="217">
        <f t="shared" si="5"/>
        <v>85</v>
      </c>
      <c r="O11" s="217">
        <f t="shared" si="5"/>
        <v>133</v>
      </c>
      <c r="P11" s="217"/>
      <c r="Q11" s="218">
        <f>SUM(D11:G11)</f>
        <v>125</v>
      </c>
      <c r="R11" s="218">
        <f>SUM(H11:K11)</f>
        <v>181.2</v>
      </c>
      <c r="S11" s="218">
        <f>sum(L11:O11)</f>
        <v>291</v>
      </c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</row>
    <row r="12" ht="15.0" customHeight="1">
      <c r="A12" s="219"/>
      <c r="B12" s="220"/>
      <c r="C12" s="221" t="s">
        <v>1</v>
      </c>
      <c r="D12" s="220"/>
      <c r="E12" s="220"/>
      <c r="F12" s="220"/>
      <c r="G12" s="220"/>
      <c r="H12" s="222">
        <f t="shared" ref="H12:O12" si="6">H11/D11-1</f>
        <v>0.3875</v>
      </c>
      <c r="I12" s="222">
        <f t="shared" si="6"/>
        <v>0.2857142857</v>
      </c>
      <c r="J12" s="222">
        <f t="shared" si="6"/>
        <v>0.5</v>
      </c>
      <c r="K12" s="222">
        <f t="shared" si="6"/>
        <v>0.5</v>
      </c>
      <c r="L12" s="222">
        <f t="shared" si="6"/>
        <v>0.4864864865</v>
      </c>
      <c r="M12" s="222">
        <f t="shared" si="6"/>
        <v>0.4814814815</v>
      </c>
      <c r="N12" s="222">
        <f t="shared" si="6"/>
        <v>0.7708333333</v>
      </c>
      <c r="O12" s="222">
        <f t="shared" si="6"/>
        <v>0.5833333333</v>
      </c>
      <c r="P12" s="223"/>
      <c r="Q12" s="224"/>
      <c r="R12" s="225">
        <f t="shared" ref="R12:S12" si="7">R11/Q11-1</f>
        <v>0.4496</v>
      </c>
      <c r="S12" s="225">
        <f t="shared" si="7"/>
        <v>0.6059602649</v>
      </c>
      <c r="T12" s="219"/>
      <c r="U12" s="219"/>
      <c r="V12" s="219"/>
      <c r="W12" s="219"/>
      <c r="X12" s="219"/>
      <c r="Y12" s="219"/>
      <c r="Z12" s="219"/>
      <c r="AA12" s="219"/>
      <c r="AB12" s="219"/>
      <c r="AC12" s="219"/>
      <c r="AD12" s="219"/>
      <c r="AE12" s="219"/>
      <c r="AF12" s="219"/>
      <c r="AG12" s="219"/>
      <c r="AH12" s="219"/>
      <c r="AI12" s="219"/>
    </row>
    <row r="13" ht="15.0" customHeight="1">
      <c r="A13" s="94"/>
      <c r="B13" s="206"/>
      <c r="C13" s="207" t="s">
        <v>6</v>
      </c>
      <c r="D13" s="207">
        <v>8.0</v>
      </c>
      <c r="E13" s="207">
        <v>12.0</v>
      </c>
      <c r="F13" s="207">
        <v>15.0</v>
      </c>
      <c r="G13" s="207">
        <v>30.0</v>
      </c>
      <c r="H13" s="207">
        <v>10.0</v>
      </c>
      <c r="I13" s="207">
        <v>12.0</v>
      </c>
      <c r="J13" s="207">
        <v>22.0</v>
      </c>
      <c r="K13" s="207">
        <v>50.0</v>
      </c>
      <c r="L13" s="207">
        <v>18.333333333333336</v>
      </c>
      <c r="M13" s="207">
        <v>20.0</v>
      </c>
      <c r="N13" s="207">
        <v>35.0</v>
      </c>
      <c r="O13" s="207">
        <v>50.0</v>
      </c>
      <c r="P13" s="94"/>
      <c r="Q13" s="208">
        <f>SUM(D13:G13)</f>
        <v>65</v>
      </c>
      <c r="R13" s="208">
        <f>SUM(H13:K13)</f>
        <v>94</v>
      </c>
      <c r="S13" s="208">
        <f>sum(L13:O13)</f>
        <v>123.3333333</v>
      </c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</row>
    <row r="14" ht="15.0" customHeight="1">
      <c r="A14" s="209"/>
      <c r="B14" s="210"/>
      <c r="C14" s="211" t="s">
        <v>1</v>
      </c>
      <c r="D14" s="210"/>
      <c r="E14" s="210"/>
      <c r="F14" s="210"/>
      <c r="G14" s="210"/>
      <c r="H14" s="212">
        <f t="shared" ref="H14:O14" si="8">H13/D13-1</f>
        <v>0.25</v>
      </c>
      <c r="I14" s="212">
        <f t="shared" si="8"/>
        <v>0</v>
      </c>
      <c r="J14" s="212">
        <f t="shared" si="8"/>
        <v>0.4666666667</v>
      </c>
      <c r="K14" s="212">
        <f t="shared" si="8"/>
        <v>0.6666666667</v>
      </c>
      <c r="L14" s="212">
        <f t="shared" si="8"/>
        <v>0.8333333333</v>
      </c>
      <c r="M14" s="212">
        <f t="shared" si="8"/>
        <v>0.6666666667</v>
      </c>
      <c r="N14" s="212">
        <f t="shared" si="8"/>
        <v>0.5909090909</v>
      </c>
      <c r="O14" s="212">
        <f t="shared" si="8"/>
        <v>0</v>
      </c>
      <c r="P14" s="209"/>
      <c r="Q14" s="213"/>
      <c r="R14" s="214">
        <f t="shared" ref="R14:S14" si="9">R13/Q13-1</f>
        <v>0.4461538462</v>
      </c>
      <c r="S14" s="214">
        <f t="shared" si="9"/>
        <v>0.3120567376</v>
      </c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09"/>
    </row>
    <row r="15" ht="15.0" customHeight="1">
      <c r="A15" s="94"/>
      <c r="B15" s="206"/>
      <c r="C15" s="207" t="s">
        <v>7</v>
      </c>
      <c r="D15" s="207">
        <v>4.0</v>
      </c>
      <c r="E15" s="207">
        <v>5.0</v>
      </c>
      <c r="F15" s="207">
        <v>7.0</v>
      </c>
      <c r="G15" s="207">
        <v>6.0</v>
      </c>
      <c r="H15" s="207">
        <v>5.0</v>
      </c>
      <c r="I15" s="207">
        <v>9.0</v>
      </c>
      <c r="J15" s="207">
        <v>20.0</v>
      </c>
      <c r="K15" s="207">
        <v>12.0</v>
      </c>
      <c r="L15" s="207">
        <v>7.0</v>
      </c>
      <c r="M15" s="207">
        <v>12.0</v>
      </c>
      <c r="N15" s="207">
        <v>25.0</v>
      </c>
      <c r="O15" s="207">
        <v>30.0</v>
      </c>
      <c r="P15" s="94"/>
      <c r="Q15" s="208">
        <f>SUM(D15:G15)</f>
        <v>22</v>
      </c>
      <c r="R15" s="208">
        <f>SUM(H15:K15)</f>
        <v>46</v>
      </c>
      <c r="S15" s="208">
        <f>sum(L15:O15)</f>
        <v>74</v>
      </c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</row>
    <row r="16" ht="15.0" customHeight="1">
      <c r="A16" s="209"/>
      <c r="B16" s="210"/>
      <c r="C16" s="211" t="s">
        <v>1</v>
      </c>
      <c r="D16" s="210"/>
      <c r="E16" s="210"/>
      <c r="F16" s="210"/>
      <c r="G16" s="210"/>
      <c r="H16" s="212">
        <f t="shared" ref="H16:O16" si="10">H15/D15-1</f>
        <v>0.25</v>
      </c>
      <c r="I16" s="212">
        <f t="shared" si="10"/>
        <v>0.8</v>
      </c>
      <c r="J16" s="212">
        <f t="shared" si="10"/>
        <v>1.857142857</v>
      </c>
      <c r="K16" s="212">
        <f t="shared" si="10"/>
        <v>1</v>
      </c>
      <c r="L16" s="212">
        <f t="shared" si="10"/>
        <v>0.4</v>
      </c>
      <c r="M16" s="212">
        <f t="shared" si="10"/>
        <v>0.3333333333</v>
      </c>
      <c r="N16" s="212">
        <f t="shared" si="10"/>
        <v>0.25</v>
      </c>
      <c r="O16" s="212">
        <f t="shared" si="10"/>
        <v>1.5</v>
      </c>
      <c r="P16" s="209"/>
      <c r="Q16" s="213"/>
      <c r="R16" s="214">
        <f t="shared" ref="R16:S16" si="11">R15/Q15-1</f>
        <v>1.090909091</v>
      </c>
      <c r="S16" s="214">
        <f t="shared" si="11"/>
        <v>0.6086956522</v>
      </c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</row>
    <row r="17" ht="15.0" customHeight="1">
      <c r="A17" s="197"/>
      <c r="B17" s="215" t="s">
        <v>8</v>
      </c>
      <c r="C17" s="216"/>
      <c r="D17" s="217">
        <f t="shared" ref="D17:O17" si="12">sum(D13,D15)</f>
        <v>12</v>
      </c>
      <c r="E17" s="217">
        <f t="shared" si="12"/>
        <v>17</v>
      </c>
      <c r="F17" s="217">
        <f t="shared" si="12"/>
        <v>22</v>
      </c>
      <c r="G17" s="217">
        <f t="shared" si="12"/>
        <v>36</v>
      </c>
      <c r="H17" s="217">
        <f t="shared" si="12"/>
        <v>15</v>
      </c>
      <c r="I17" s="217">
        <f t="shared" si="12"/>
        <v>21</v>
      </c>
      <c r="J17" s="217">
        <f t="shared" si="12"/>
        <v>42</v>
      </c>
      <c r="K17" s="217">
        <f t="shared" si="12"/>
        <v>62</v>
      </c>
      <c r="L17" s="217">
        <f t="shared" si="12"/>
        <v>25.33333333</v>
      </c>
      <c r="M17" s="217">
        <f t="shared" si="12"/>
        <v>32</v>
      </c>
      <c r="N17" s="217">
        <f t="shared" si="12"/>
        <v>60</v>
      </c>
      <c r="O17" s="217">
        <f t="shared" si="12"/>
        <v>80</v>
      </c>
      <c r="P17" s="217"/>
      <c r="Q17" s="218">
        <f>SUM(D17:G17)</f>
        <v>87</v>
      </c>
      <c r="R17" s="218">
        <f>SUM(H17:K17)</f>
        <v>140</v>
      </c>
      <c r="S17" s="218">
        <f>sum(L17:O17)</f>
        <v>197.3333333</v>
      </c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</row>
    <row r="18" ht="15.0" customHeight="1">
      <c r="A18" s="219"/>
      <c r="B18" s="220"/>
      <c r="C18" s="221" t="s">
        <v>1</v>
      </c>
      <c r="D18" s="220"/>
      <c r="E18" s="220"/>
      <c r="F18" s="220"/>
      <c r="G18" s="220"/>
      <c r="H18" s="222">
        <f t="shared" ref="H18:O18" si="13">H17/D17-1</f>
        <v>0.25</v>
      </c>
      <c r="I18" s="222">
        <f t="shared" si="13"/>
        <v>0.2352941176</v>
      </c>
      <c r="J18" s="222">
        <f t="shared" si="13"/>
        <v>0.9090909091</v>
      </c>
      <c r="K18" s="222">
        <f t="shared" si="13"/>
        <v>0.7222222222</v>
      </c>
      <c r="L18" s="222">
        <f t="shared" si="13"/>
        <v>0.6888888889</v>
      </c>
      <c r="M18" s="222">
        <f t="shared" si="13"/>
        <v>0.5238095238</v>
      </c>
      <c r="N18" s="222">
        <f t="shared" si="13"/>
        <v>0.4285714286</v>
      </c>
      <c r="O18" s="222">
        <f t="shared" si="13"/>
        <v>0.2903225806</v>
      </c>
      <c r="P18" s="223"/>
      <c r="Q18" s="224"/>
      <c r="R18" s="225">
        <f t="shared" ref="R18:S18" si="14">R17/Q17-1</f>
        <v>0.6091954023</v>
      </c>
      <c r="S18" s="225">
        <f t="shared" si="14"/>
        <v>0.4095238095</v>
      </c>
      <c r="T18" s="219"/>
      <c r="U18" s="219"/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</row>
    <row r="19" ht="15.0" customHeight="1">
      <c r="A19" s="94"/>
      <c r="B19" s="206"/>
      <c r="C19" s="207" t="s">
        <v>9</v>
      </c>
      <c r="D19" s="226">
        <f t="shared" ref="D19:O19" si="15">D7/D13</f>
        <v>1.375</v>
      </c>
      <c r="E19" s="226">
        <f t="shared" si="15"/>
        <v>1.25</v>
      </c>
      <c r="F19" s="226">
        <f t="shared" si="15"/>
        <v>1.333333333</v>
      </c>
      <c r="G19" s="226">
        <f t="shared" si="15"/>
        <v>1.333333333</v>
      </c>
      <c r="H19" s="227">
        <f t="shared" si="15"/>
        <v>1.5</v>
      </c>
      <c r="I19" s="227">
        <f t="shared" si="15"/>
        <v>1.5</v>
      </c>
      <c r="J19" s="227">
        <f t="shared" si="15"/>
        <v>1.363636364</v>
      </c>
      <c r="K19" s="227">
        <f t="shared" si="15"/>
        <v>1.2</v>
      </c>
      <c r="L19" s="227">
        <f t="shared" si="15"/>
        <v>1.363636364</v>
      </c>
      <c r="M19" s="227">
        <f t="shared" si="15"/>
        <v>1.25</v>
      </c>
      <c r="N19" s="227">
        <f t="shared" si="15"/>
        <v>1.571428571</v>
      </c>
      <c r="O19" s="227">
        <f t="shared" si="15"/>
        <v>1.7</v>
      </c>
      <c r="P19" s="228"/>
      <c r="Q19" s="229">
        <f t="shared" ref="Q19:S19" si="16">Q7/Q13</f>
        <v>1.323076923</v>
      </c>
      <c r="R19" s="229">
        <f t="shared" si="16"/>
        <v>1.308510638</v>
      </c>
      <c r="S19" s="229">
        <f t="shared" si="16"/>
        <v>1.540540541</v>
      </c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4"/>
      <c r="AH19" s="94"/>
      <c r="AI19" s="94"/>
    </row>
    <row r="20" ht="15.0" customHeight="1">
      <c r="A20" s="209"/>
      <c r="B20" s="210"/>
      <c r="C20" s="211" t="s">
        <v>1</v>
      </c>
      <c r="D20" s="212"/>
      <c r="E20" s="212"/>
      <c r="F20" s="212"/>
      <c r="G20" s="212"/>
      <c r="H20" s="212">
        <f t="shared" ref="H20:O20" si="17">H19/D19-1</f>
        <v>0.09090909091</v>
      </c>
      <c r="I20" s="212">
        <f t="shared" si="17"/>
        <v>0.2</v>
      </c>
      <c r="J20" s="212">
        <f t="shared" si="17"/>
        <v>0.02272727273</v>
      </c>
      <c r="K20" s="212">
        <f t="shared" si="17"/>
        <v>-0.1</v>
      </c>
      <c r="L20" s="212">
        <f t="shared" si="17"/>
        <v>-0.09090909091</v>
      </c>
      <c r="M20" s="212">
        <f t="shared" si="17"/>
        <v>-0.1666666667</v>
      </c>
      <c r="N20" s="212">
        <f t="shared" si="17"/>
        <v>0.1523809524</v>
      </c>
      <c r="O20" s="212">
        <f t="shared" si="17"/>
        <v>0.4166666667</v>
      </c>
      <c r="P20" s="209"/>
      <c r="Q20" s="213"/>
      <c r="R20" s="214">
        <f t="shared" ref="R20:S20" si="18">R19/Q19-1</f>
        <v>-0.01100940129</v>
      </c>
      <c r="S20" s="214">
        <f t="shared" si="18"/>
        <v>0.1773236651</v>
      </c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09"/>
      <c r="AI20" s="209"/>
    </row>
    <row r="21" ht="15.0" customHeight="1">
      <c r="A21" s="94"/>
      <c r="B21" s="206"/>
      <c r="C21" s="207" t="s">
        <v>10</v>
      </c>
      <c r="D21" s="230">
        <f t="shared" ref="D21:O21" si="19">D9/D15</f>
        <v>1.25</v>
      </c>
      <c r="E21" s="230">
        <f t="shared" si="19"/>
        <v>1.2</v>
      </c>
      <c r="F21" s="230">
        <f t="shared" si="19"/>
        <v>1.714285714</v>
      </c>
      <c r="G21" s="230">
        <f t="shared" si="19"/>
        <v>2.666666667</v>
      </c>
      <c r="H21" s="228">
        <f t="shared" si="19"/>
        <v>1.44</v>
      </c>
      <c r="I21" s="228">
        <f t="shared" si="19"/>
        <v>1</v>
      </c>
      <c r="J21" s="228">
        <f t="shared" si="19"/>
        <v>0.9</v>
      </c>
      <c r="K21" s="228">
        <f t="shared" si="19"/>
        <v>2</v>
      </c>
      <c r="L21" s="228">
        <f t="shared" si="19"/>
        <v>1.142857143</v>
      </c>
      <c r="M21" s="228">
        <f t="shared" si="19"/>
        <v>1.25</v>
      </c>
      <c r="N21" s="228">
        <f t="shared" si="19"/>
        <v>1.2</v>
      </c>
      <c r="O21" s="228">
        <f t="shared" si="19"/>
        <v>1.6</v>
      </c>
      <c r="P21" s="228"/>
      <c r="Q21" s="229">
        <f t="shared" ref="Q21:S21" si="20">Q9/Q15</f>
        <v>1.772727273</v>
      </c>
      <c r="R21" s="229">
        <f t="shared" si="20"/>
        <v>1.265217391</v>
      </c>
      <c r="S21" s="229">
        <f t="shared" si="20"/>
        <v>1.364864865</v>
      </c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</row>
    <row r="22" ht="15.0" customHeight="1">
      <c r="A22" s="209"/>
      <c r="B22" s="210"/>
      <c r="C22" s="211" t="s">
        <v>1</v>
      </c>
      <c r="D22" s="212"/>
      <c r="E22" s="212"/>
      <c r="F22" s="212"/>
      <c r="G22" s="212"/>
      <c r="H22" s="212">
        <f t="shared" ref="H22:O22" si="21">H21/D21-1</f>
        <v>0.152</v>
      </c>
      <c r="I22" s="212">
        <f t="shared" si="21"/>
        <v>-0.1666666667</v>
      </c>
      <c r="J22" s="212">
        <f t="shared" si="21"/>
        <v>-0.475</v>
      </c>
      <c r="K22" s="212">
        <f t="shared" si="21"/>
        <v>-0.25</v>
      </c>
      <c r="L22" s="212">
        <f t="shared" si="21"/>
        <v>-0.2063492063</v>
      </c>
      <c r="M22" s="212">
        <f t="shared" si="21"/>
        <v>0.25</v>
      </c>
      <c r="N22" s="212">
        <f t="shared" si="21"/>
        <v>0.3333333333</v>
      </c>
      <c r="O22" s="212">
        <f t="shared" si="21"/>
        <v>-0.2</v>
      </c>
      <c r="P22" s="209"/>
      <c r="Q22" s="213"/>
      <c r="R22" s="214">
        <f t="shared" ref="R22:S22" si="22">R21/Q21-1</f>
        <v>-0.2862876254</v>
      </c>
      <c r="S22" s="214">
        <f t="shared" si="22"/>
        <v>0.07875917154</v>
      </c>
      <c r="T22" s="209"/>
      <c r="U22" s="209"/>
      <c r="V22" s="209"/>
      <c r="W22" s="209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</row>
    <row r="23" ht="15.0" customHeight="1">
      <c r="A23" s="197"/>
      <c r="B23" s="215" t="s">
        <v>11</v>
      </c>
      <c r="C23" s="216"/>
      <c r="D23" s="231">
        <f t="shared" ref="D23:O23" si="23">D11/D17</f>
        <v>1.333333333</v>
      </c>
      <c r="E23" s="231">
        <f t="shared" si="23"/>
        <v>1.235294118</v>
      </c>
      <c r="F23" s="231">
        <f t="shared" si="23"/>
        <v>1.454545455</v>
      </c>
      <c r="G23" s="231">
        <f t="shared" si="23"/>
        <v>1.555555556</v>
      </c>
      <c r="H23" s="232">
        <f t="shared" si="23"/>
        <v>1.48</v>
      </c>
      <c r="I23" s="232">
        <f t="shared" si="23"/>
        <v>1.285714286</v>
      </c>
      <c r="J23" s="232">
        <f t="shared" si="23"/>
        <v>1.142857143</v>
      </c>
      <c r="K23" s="232">
        <f t="shared" si="23"/>
        <v>1.35483871</v>
      </c>
      <c r="L23" s="232">
        <f t="shared" si="23"/>
        <v>1.302631579</v>
      </c>
      <c r="M23" s="232">
        <f t="shared" si="23"/>
        <v>1.25</v>
      </c>
      <c r="N23" s="232">
        <f t="shared" si="23"/>
        <v>1.416666667</v>
      </c>
      <c r="O23" s="232">
        <f t="shared" si="23"/>
        <v>1.6625</v>
      </c>
      <c r="P23" s="232"/>
      <c r="Q23" s="233">
        <f t="shared" ref="Q23:S23" si="24">Q11/Q17</f>
        <v>1.436781609</v>
      </c>
      <c r="R23" s="233">
        <f t="shared" si="24"/>
        <v>1.294285714</v>
      </c>
      <c r="S23" s="233">
        <f t="shared" si="24"/>
        <v>1.474662162</v>
      </c>
      <c r="T23" s="197"/>
      <c r="U23" s="197"/>
      <c r="V23" s="94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7"/>
    </row>
    <row r="24" ht="15.0" customHeight="1">
      <c r="A24" s="219"/>
      <c r="B24" s="220"/>
      <c r="C24" s="221" t="s">
        <v>1</v>
      </c>
      <c r="D24" s="222"/>
      <c r="E24" s="222"/>
      <c r="F24" s="222"/>
      <c r="G24" s="222"/>
      <c r="H24" s="222">
        <f t="shared" ref="H24:O24" si="25">H23/D23-1</f>
        <v>0.11</v>
      </c>
      <c r="I24" s="222">
        <f t="shared" si="25"/>
        <v>0.04081632653</v>
      </c>
      <c r="J24" s="222">
        <f t="shared" si="25"/>
        <v>-0.2142857143</v>
      </c>
      <c r="K24" s="222">
        <f t="shared" si="25"/>
        <v>-0.1290322581</v>
      </c>
      <c r="L24" s="222">
        <f t="shared" si="25"/>
        <v>-0.1198435277</v>
      </c>
      <c r="M24" s="222">
        <f t="shared" si="25"/>
        <v>-0.02777777778</v>
      </c>
      <c r="N24" s="222">
        <f t="shared" si="25"/>
        <v>0.2395833333</v>
      </c>
      <c r="O24" s="222">
        <f t="shared" si="25"/>
        <v>0.2270833333</v>
      </c>
      <c r="P24" s="223"/>
      <c r="Q24" s="224"/>
      <c r="R24" s="225">
        <f t="shared" ref="R24:S24" si="26">R23/Q23-1</f>
        <v>-0.09917714286</v>
      </c>
      <c r="S24" s="225">
        <f t="shared" si="26"/>
        <v>0.1393637014</v>
      </c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</row>
    <row r="25" ht="18.75" customHeight="1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196"/>
      <c r="R25" s="196"/>
      <c r="S25" s="196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</row>
    <row r="26">
      <c r="A26" s="94"/>
      <c r="B26" s="195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196"/>
      <c r="R26" s="196"/>
      <c r="S26" s="196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</row>
    <row r="27">
      <c r="A27" s="94"/>
      <c r="B27" s="195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196"/>
      <c r="R27" s="196"/>
      <c r="S27" s="196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</row>
    <row r="28">
      <c r="A28" s="94"/>
      <c r="B28" s="195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196"/>
      <c r="R28" s="196"/>
      <c r="S28" s="196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</row>
    <row r="29">
      <c r="A29" s="94"/>
      <c r="B29" s="195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196"/>
      <c r="R29" s="196"/>
      <c r="S29" s="196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</row>
    <row r="30">
      <c r="A30" s="94"/>
      <c r="B30" s="195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196"/>
      <c r="R30" s="196"/>
      <c r="S30" s="196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</row>
    <row r="31">
      <c r="A31" s="94"/>
      <c r="B31" s="195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196"/>
      <c r="R31" s="196"/>
      <c r="S31" s="196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</row>
    <row r="32">
      <c r="A32" s="94"/>
      <c r="B32" s="195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196"/>
      <c r="R32" s="196"/>
      <c r="S32" s="196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</row>
    <row r="33">
      <c r="A33" s="94"/>
      <c r="B33" s="195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196"/>
      <c r="R33" s="196"/>
      <c r="S33" s="196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/>
    </row>
    <row r="34">
      <c r="A34" s="94"/>
      <c r="B34" s="195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196"/>
      <c r="R34" s="196"/>
      <c r="S34" s="196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</row>
    <row r="35">
      <c r="A35" s="94"/>
      <c r="B35" s="195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196"/>
      <c r="R35" s="196"/>
      <c r="S35" s="196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</row>
    <row r="36">
      <c r="A36" s="94"/>
      <c r="B36" s="195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196"/>
      <c r="R36" s="196"/>
      <c r="S36" s="196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</row>
    <row r="37">
      <c r="A37" s="94"/>
      <c r="B37" s="195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196"/>
      <c r="R37" s="196"/>
      <c r="S37" s="196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</row>
    <row r="38">
      <c r="A38" s="94"/>
      <c r="B38" s="195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196"/>
      <c r="R38" s="196"/>
      <c r="S38" s="196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/>
      <c r="AI38" s="94"/>
    </row>
    <row r="39">
      <c r="A39" s="94"/>
      <c r="B39" s="195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196"/>
      <c r="R39" s="196"/>
      <c r="S39" s="196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</row>
    <row r="40">
      <c r="A40" s="94"/>
      <c r="B40" s="195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196"/>
      <c r="R40" s="196"/>
      <c r="S40" s="196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</row>
    <row r="41">
      <c r="A41" s="94"/>
      <c r="B41" s="195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196"/>
      <c r="R41" s="196"/>
      <c r="S41" s="196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</row>
    <row r="42">
      <c r="A42" s="94"/>
      <c r="B42" s="195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196"/>
      <c r="R42" s="196"/>
      <c r="S42" s="196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</row>
    <row r="43">
      <c r="A43" s="94"/>
      <c r="B43" s="195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196"/>
      <c r="R43" s="196"/>
      <c r="S43" s="196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</row>
    <row r="44">
      <c r="A44" s="94"/>
      <c r="B44" s="195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196"/>
      <c r="R44" s="196"/>
      <c r="S44" s="196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</row>
    <row r="45">
      <c r="A45" s="94"/>
      <c r="B45" s="195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196"/>
      <c r="R45" s="196"/>
      <c r="S45" s="196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</row>
    <row r="46">
      <c r="A46" s="94"/>
      <c r="B46" s="195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196"/>
      <c r="R46" s="196"/>
      <c r="S46" s="196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94"/>
      <c r="AG46" s="94"/>
      <c r="AH46" s="94"/>
      <c r="AI46" s="94"/>
    </row>
    <row r="47">
      <c r="A47" s="94"/>
      <c r="B47" s="195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196"/>
      <c r="R47" s="196"/>
      <c r="S47" s="196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</row>
    <row r="48">
      <c r="A48" s="94"/>
      <c r="B48" s="195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196"/>
      <c r="R48" s="196"/>
      <c r="S48" s="196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</row>
    <row r="49">
      <c r="A49" s="94"/>
      <c r="B49" s="195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196"/>
      <c r="R49" s="196"/>
      <c r="S49" s="196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</row>
    <row r="50">
      <c r="A50" s="94"/>
      <c r="B50" s="195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196"/>
      <c r="R50" s="196"/>
      <c r="S50" s="196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</row>
    <row r="51">
      <c r="A51" s="94"/>
      <c r="B51" s="195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196"/>
      <c r="R51" s="196"/>
      <c r="S51" s="196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</row>
    <row r="52">
      <c r="A52" s="94"/>
      <c r="B52" s="195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196"/>
      <c r="R52" s="196"/>
      <c r="S52" s="196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</row>
    <row r="53">
      <c r="A53" s="94"/>
      <c r="B53" s="195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196"/>
      <c r="R53" s="196"/>
      <c r="S53" s="196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/>
    </row>
    <row r="54">
      <c r="A54" s="94"/>
      <c r="B54" s="195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196"/>
      <c r="R54" s="196"/>
      <c r="S54" s="196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94"/>
      <c r="AG54" s="94"/>
      <c r="AH54" s="94"/>
      <c r="AI54" s="94"/>
    </row>
    <row r="55">
      <c r="A55" s="94"/>
      <c r="B55" s="195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196"/>
      <c r="R55" s="196"/>
      <c r="S55" s="196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94"/>
      <c r="AG55" s="94"/>
      <c r="AH55" s="94"/>
      <c r="AI55" s="94"/>
    </row>
    <row r="56">
      <c r="A56" s="94"/>
      <c r="B56" s="195" t="s">
        <v>114</v>
      </c>
      <c r="C56" s="94"/>
      <c r="D56" s="94"/>
      <c r="E56" s="94"/>
      <c r="F56" s="94"/>
      <c r="G56" s="94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</row>
    <row r="57">
      <c r="A57" s="197"/>
      <c r="B57" s="197"/>
      <c r="C57" s="197" t="str">
        <f t="shared" ref="C57:P57" si="27">C5</f>
        <v/>
      </c>
      <c r="D57" s="197" t="str">
        <f t="shared" si="27"/>
        <v>Q1'19</v>
      </c>
      <c r="E57" s="197" t="str">
        <f t="shared" si="27"/>
        <v>Q2'19</v>
      </c>
      <c r="F57" s="197" t="str">
        <f t="shared" si="27"/>
        <v>Q3'19</v>
      </c>
      <c r="G57" s="197" t="str">
        <f t="shared" si="27"/>
        <v>Q4'19</v>
      </c>
      <c r="H57" s="234" t="str">
        <f t="shared" si="27"/>
        <v>Q1'20</v>
      </c>
      <c r="I57" s="234" t="str">
        <f t="shared" si="27"/>
        <v>Q2'20</v>
      </c>
      <c r="J57" s="234" t="str">
        <f t="shared" si="27"/>
        <v>Q3'20</v>
      </c>
      <c r="K57" s="234" t="str">
        <f t="shared" si="27"/>
        <v>Q4'20</v>
      </c>
      <c r="L57" s="234" t="str">
        <f t="shared" si="27"/>
        <v>Q1'21</v>
      </c>
      <c r="M57" s="234" t="str">
        <f t="shared" si="27"/>
        <v>Q2'21</v>
      </c>
      <c r="N57" s="234" t="str">
        <f t="shared" si="27"/>
        <v>Q3'21</v>
      </c>
      <c r="O57" s="234" t="str">
        <f t="shared" si="27"/>
        <v>Q4'21</v>
      </c>
      <c r="P57" s="234" t="str">
        <f t="shared" si="27"/>
        <v/>
      </c>
      <c r="Q57" s="197"/>
      <c r="R57" s="197"/>
      <c r="S57" s="197"/>
      <c r="T57" s="197"/>
      <c r="U57" s="197"/>
      <c r="V57" s="197"/>
      <c r="W57" s="197"/>
      <c r="X57" s="197"/>
      <c r="Y57" s="197"/>
      <c r="Z57" s="197"/>
      <c r="AA57" s="197"/>
      <c r="AB57" s="197"/>
      <c r="AC57" s="197"/>
      <c r="AD57" s="197"/>
      <c r="AE57" s="197"/>
      <c r="AF57" s="197"/>
      <c r="AG57" s="197"/>
      <c r="AH57" s="197"/>
      <c r="AI57" s="197"/>
    </row>
    <row r="58">
      <c r="A58" s="94"/>
      <c r="B58" s="94"/>
      <c r="C58" s="206" t="str">
        <f t="shared" ref="C58:O58" si="28">C7</f>
        <v>Product New TCV Bookings</v>
      </c>
      <c r="D58" s="206">
        <f t="shared" si="28"/>
        <v>11</v>
      </c>
      <c r="E58" s="206">
        <f t="shared" si="28"/>
        <v>15</v>
      </c>
      <c r="F58" s="206">
        <f t="shared" si="28"/>
        <v>20</v>
      </c>
      <c r="G58" s="206">
        <f t="shared" si="28"/>
        <v>40</v>
      </c>
      <c r="H58" s="208">
        <f t="shared" si="28"/>
        <v>15</v>
      </c>
      <c r="I58" s="208">
        <f t="shared" si="28"/>
        <v>18</v>
      </c>
      <c r="J58" s="208">
        <f t="shared" si="28"/>
        <v>30</v>
      </c>
      <c r="K58" s="208">
        <f t="shared" si="28"/>
        <v>60</v>
      </c>
      <c r="L58" s="208">
        <f t="shared" si="28"/>
        <v>25</v>
      </c>
      <c r="M58" s="208">
        <f t="shared" si="28"/>
        <v>25</v>
      </c>
      <c r="N58" s="208">
        <f t="shared" si="28"/>
        <v>55</v>
      </c>
      <c r="O58" s="208">
        <f t="shared" si="28"/>
        <v>85</v>
      </c>
      <c r="P58" s="196"/>
      <c r="Q58" s="196"/>
      <c r="R58" s="196"/>
      <c r="S58" s="196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94"/>
      <c r="AG58" s="94"/>
      <c r="AH58" s="94"/>
      <c r="AI58" s="94"/>
    </row>
    <row r="59">
      <c r="A59" s="94"/>
      <c r="B59" s="94"/>
      <c r="C59" s="206" t="str">
        <f t="shared" ref="C59:O59" si="29">C9</f>
        <v>Product Renewal TCV Bookings</v>
      </c>
      <c r="D59" s="206">
        <f t="shared" si="29"/>
        <v>5</v>
      </c>
      <c r="E59" s="206">
        <f t="shared" si="29"/>
        <v>6</v>
      </c>
      <c r="F59" s="206">
        <f t="shared" si="29"/>
        <v>12</v>
      </c>
      <c r="G59" s="206">
        <f t="shared" si="29"/>
        <v>16</v>
      </c>
      <c r="H59" s="208">
        <f t="shared" si="29"/>
        <v>7.2</v>
      </c>
      <c r="I59" s="208">
        <f t="shared" si="29"/>
        <v>9</v>
      </c>
      <c r="J59" s="208">
        <f t="shared" si="29"/>
        <v>18</v>
      </c>
      <c r="K59" s="208">
        <f t="shared" si="29"/>
        <v>24</v>
      </c>
      <c r="L59" s="208">
        <f t="shared" si="29"/>
        <v>8</v>
      </c>
      <c r="M59" s="208">
        <f t="shared" si="29"/>
        <v>15</v>
      </c>
      <c r="N59" s="208">
        <f t="shared" si="29"/>
        <v>30</v>
      </c>
      <c r="O59" s="208">
        <f t="shared" si="29"/>
        <v>48</v>
      </c>
      <c r="P59" s="196"/>
      <c r="Q59" s="196"/>
      <c r="R59" s="196"/>
      <c r="S59" s="196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94"/>
      <c r="AG59" s="94"/>
      <c r="AH59" s="94"/>
      <c r="AI59" s="94"/>
    </row>
    <row r="60">
      <c r="A60" s="94"/>
      <c r="B60" s="94"/>
      <c r="C60" s="206" t="s">
        <v>115</v>
      </c>
      <c r="D60" s="206"/>
      <c r="E60" s="206"/>
      <c r="F60" s="206"/>
      <c r="G60" s="206"/>
      <c r="H60" s="235">
        <f t="shared" ref="H60:O60" si="30">H12</f>
        <v>0.3875</v>
      </c>
      <c r="I60" s="235">
        <f t="shared" si="30"/>
        <v>0.2857142857</v>
      </c>
      <c r="J60" s="235">
        <f t="shared" si="30"/>
        <v>0.5</v>
      </c>
      <c r="K60" s="235">
        <f t="shared" si="30"/>
        <v>0.5</v>
      </c>
      <c r="L60" s="235">
        <f t="shared" si="30"/>
        <v>0.4864864865</v>
      </c>
      <c r="M60" s="235">
        <f t="shared" si="30"/>
        <v>0.4814814815</v>
      </c>
      <c r="N60" s="235">
        <f t="shared" si="30"/>
        <v>0.7708333333</v>
      </c>
      <c r="O60" s="235">
        <f t="shared" si="30"/>
        <v>0.5833333333</v>
      </c>
      <c r="P60" s="196"/>
      <c r="Q60" s="196"/>
      <c r="R60" s="196"/>
      <c r="S60" s="196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94"/>
      <c r="AG60" s="94"/>
      <c r="AH60" s="94"/>
      <c r="AI60" s="94"/>
    </row>
    <row r="61">
      <c r="A61" s="94"/>
      <c r="B61" s="94"/>
      <c r="C61" s="206" t="str">
        <f>C11</f>
        <v/>
      </c>
      <c r="D61" s="197" t="s">
        <v>102</v>
      </c>
      <c r="E61" s="197" t="s">
        <v>103</v>
      </c>
      <c r="F61" s="197" t="s">
        <v>104</v>
      </c>
      <c r="G61" s="197" t="s">
        <v>105</v>
      </c>
      <c r="H61" s="234" t="s">
        <v>106</v>
      </c>
      <c r="I61" s="234" t="s">
        <v>107</v>
      </c>
      <c r="J61" s="234" t="s">
        <v>108</v>
      </c>
      <c r="K61" s="234" t="s">
        <v>109</v>
      </c>
      <c r="L61" s="234" t="s">
        <v>110</v>
      </c>
      <c r="M61" s="234" t="s">
        <v>111</v>
      </c>
      <c r="N61" s="234" t="s">
        <v>112</v>
      </c>
      <c r="O61" s="234" t="s">
        <v>113</v>
      </c>
      <c r="P61" s="208" t="str">
        <f>P11</f>
        <v/>
      </c>
      <c r="Q61" s="94"/>
      <c r="R61" s="94"/>
      <c r="S61" s="196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</row>
    <row r="62">
      <c r="A62" s="94"/>
      <c r="B62" s="94"/>
      <c r="C62" s="206" t="str">
        <f t="shared" ref="C62:O62" si="31">C13</f>
        <v>Product New ACV Bookings</v>
      </c>
      <c r="D62" s="206">
        <f t="shared" si="31"/>
        <v>8</v>
      </c>
      <c r="E62" s="206">
        <f t="shared" si="31"/>
        <v>12</v>
      </c>
      <c r="F62" s="206">
        <f t="shared" si="31"/>
        <v>15</v>
      </c>
      <c r="G62" s="206">
        <f t="shared" si="31"/>
        <v>30</v>
      </c>
      <c r="H62" s="208">
        <f t="shared" si="31"/>
        <v>10</v>
      </c>
      <c r="I62" s="208">
        <f t="shared" si="31"/>
        <v>12</v>
      </c>
      <c r="J62" s="208">
        <f t="shared" si="31"/>
        <v>22</v>
      </c>
      <c r="K62" s="208">
        <f t="shared" si="31"/>
        <v>50</v>
      </c>
      <c r="L62" s="208">
        <f t="shared" si="31"/>
        <v>18.33333333</v>
      </c>
      <c r="M62" s="208">
        <f t="shared" si="31"/>
        <v>20</v>
      </c>
      <c r="N62" s="208">
        <f t="shared" si="31"/>
        <v>35</v>
      </c>
      <c r="O62" s="208">
        <f t="shared" si="31"/>
        <v>50</v>
      </c>
      <c r="P62" s="196"/>
      <c r="Q62" s="196"/>
      <c r="R62" s="196"/>
      <c r="S62" s="196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94"/>
      <c r="AG62" s="94"/>
      <c r="AH62" s="94"/>
      <c r="AI62" s="94"/>
    </row>
    <row r="63">
      <c r="A63" s="94"/>
      <c r="B63" s="94"/>
      <c r="C63" s="206" t="str">
        <f t="shared" ref="C63:O63" si="32">C15</f>
        <v>Product Renewal ACV Bookings</v>
      </c>
      <c r="D63" s="206">
        <f t="shared" si="32"/>
        <v>4</v>
      </c>
      <c r="E63" s="206">
        <f t="shared" si="32"/>
        <v>5</v>
      </c>
      <c r="F63" s="206">
        <f t="shared" si="32"/>
        <v>7</v>
      </c>
      <c r="G63" s="206">
        <f t="shared" si="32"/>
        <v>6</v>
      </c>
      <c r="H63" s="208">
        <f t="shared" si="32"/>
        <v>5</v>
      </c>
      <c r="I63" s="208">
        <f t="shared" si="32"/>
        <v>9</v>
      </c>
      <c r="J63" s="208">
        <f t="shared" si="32"/>
        <v>20</v>
      </c>
      <c r="K63" s="208">
        <f t="shared" si="32"/>
        <v>12</v>
      </c>
      <c r="L63" s="208">
        <f t="shared" si="32"/>
        <v>7</v>
      </c>
      <c r="M63" s="208">
        <f t="shared" si="32"/>
        <v>12</v>
      </c>
      <c r="N63" s="208">
        <f t="shared" si="32"/>
        <v>25</v>
      </c>
      <c r="O63" s="208">
        <f t="shared" si="32"/>
        <v>30</v>
      </c>
      <c r="P63" s="196"/>
      <c r="Q63" s="196"/>
      <c r="R63" s="196"/>
      <c r="S63" s="196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</row>
    <row r="64">
      <c r="A64" s="94"/>
      <c r="B64" s="94"/>
      <c r="C64" s="207" t="s">
        <v>116</v>
      </c>
      <c r="D64" s="206"/>
      <c r="E64" s="206"/>
      <c r="F64" s="206"/>
      <c r="G64" s="206"/>
      <c r="H64" s="235">
        <f t="shared" ref="H64:O64" si="33">H18</f>
        <v>0.25</v>
      </c>
      <c r="I64" s="235">
        <f t="shared" si="33"/>
        <v>0.2352941176</v>
      </c>
      <c r="J64" s="235">
        <f t="shared" si="33"/>
        <v>0.9090909091</v>
      </c>
      <c r="K64" s="235">
        <f t="shared" si="33"/>
        <v>0.7222222222</v>
      </c>
      <c r="L64" s="235">
        <f t="shared" si="33"/>
        <v>0.6888888889</v>
      </c>
      <c r="M64" s="235">
        <f t="shared" si="33"/>
        <v>0.5238095238</v>
      </c>
      <c r="N64" s="235">
        <f t="shared" si="33"/>
        <v>0.4285714286</v>
      </c>
      <c r="O64" s="235">
        <f t="shared" si="33"/>
        <v>0.2903225806</v>
      </c>
      <c r="P64" s="196"/>
      <c r="Q64" s="196"/>
      <c r="R64" s="196"/>
      <c r="S64" s="196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94"/>
      <c r="AG64" s="94"/>
      <c r="AH64" s="94"/>
      <c r="AI64" s="94"/>
    </row>
    <row r="65">
      <c r="A65" s="94"/>
      <c r="B65" s="94"/>
      <c r="C65" s="94"/>
      <c r="D65" s="94"/>
      <c r="E65" s="94"/>
      <c r="F65" s="94"/>
      <c r="G65" s="94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/>
    </row>
    <row r="66">
      <c r="A66" s="94"/>
      <c r="B66" s="94"/>
      <c r="C66" s="94"/>
      <c r="D66" s="94"/>
      <c r="E66" s="94"/>
      <c r="F66" s="94"/>
      <c r="G66" s="94"/>
      <c r="H66" s="196"/>
      <c r="I66" s="196"/>
      <c r="J66" s="196"/>
      <c r="K66" s="196"/>
      <c r="L66" s="196"/>
      <c r="M66" s="196"/>
      <c r="N66" s="196"/>
      <c r="O66" s="196"/>
      <c r="P66" s="196"/>
      <c r="Q66" s="196"/>
      <c r="R66" s="196"/>
      <c r="S66" s="196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94"/>
    </row>
    <row r="67">
      <c r="A67" s="94"/>
      <c r="B67" s="94"/>
      <c r="C67" s="206" t="str">
        <f>C17</f>
        <v/>
      </c>
      <c r="D67" s="197" t="s">
        <v>102</v>
      </c>
      <c r="E67" s="197" t="s">
        <v>103</v>
      </c>
      <c r="F67" s="197" t="s">
        <v>104</v>
      </c>
      <c r="G67" s="197" t="s">
        <v>105</v>
      </c>
      <c r="H67" s="234" t="s">
        <v>106</v>
      </c>
      <c r="I67" s="234" t="s">
        <v>107</v>
      </c>
      <c r="J67" s="234" t="s">
        <v>108</v>
      </c>
      <c r="K67" s="234" t="s">
        <v>109</v>
      </c>
      <c r="L67" s="234" t="s">
        <v>110</v>
      </c>
      <c r="M67" s="234" t="s">
        <v>111</v>
      </c>
      <c r="N67" s="234" t="s">
        <v>112</v>
      </c>
      <c r="O67" s="234" t="s">
        <v>113</v>
      </c>
      <c r="P67" s="208" t="str">
        <f>P17</f>
        <v/>
      </c>
      <c r="Q67" s="94"/>
      <c r="R67" s="94"/>
      <c r="S67" s="196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94"/>
    </row>
    <row r="68">
      <c r="A68" s="94"/>
      <c r="B68" s="94"/>
      <c r="C68" s="206" t="str">
        <f t="shared" ref="C68:O68" si="34">C19</f>
        <v>Product New - Contract Length (Yrs)</v>
      </c>
      <c r="D68" s="230">
        <f t="shared" si="34"/>
        <v>1.375</v>
      </c>
      <c r="E68" s="230">
        <f t="shared" si="34"/>
        <v>1.25</v>
      </c>
      <c r="F68" s="230">
        <f t="shared" si="34"/>
        <v>1.333333333</v>
      </c>
      <c r="G68" s="230">
        <f t="shared" si="34"/>
        <v>1.333333333</v>
      </c>
      <c r="H68" s="229">
        <f t="shared" si="34"/>
        <v>1.5</v>
      </c>
      <c r="I68" s="229">
        <f t="shared" si="34"/>
        <v>1.5</v>
      </c>
      <c r="J68" s="229">
        <f t="shared" si="34"/>
        <v>1.363636364</v>
      </c>
      <c r="K68" s="229">
        <f t="shared" si="34"/>
        <v>1.2</v>
      </c>
      <c r="L68" s="229">
        <f t="shared" si="34"/>
        <v>1.363636364</v>
      </c>
      <c r="M68" s="229">
        <f t="shared" si="34"/>
        <v>1.25</v>
      </c>
      <c r="N68" s="229">
        <f t="shared" si="34"/>
        <v>1.571428571</v>
      </c>
      <c r="O68" s="229">
        <f t="shared" si="34"/>
        <v>1.7</v>
      </c>
      <c r="P68" s="196"/>
      <c r="Q68" s="196"/>
      <c r="R68" s="196"/>
      <c r="S68" s="196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94"/>
    </row>
    <row r="69">
      <c r="A69" s="94"/>
      <c r="B69" s="94"/>
      <c r="C69" s="206" t="str">
        <f t="shared" ref="C69:O69" si="35">C21</f>
        <v>Product Renewal - Contract Length (Yrs)</v>
      </c>
      <c r="D69" s="230">
        <f t="shared" si="35"/>
        <v>1.25</v>
      </c>
      <c r="E69" s="230">
        <f t="shared" si="35"/>
        <v>1.2</v>
      </c>
      <c r="F69" s="230">
        <f t="shared" si="35"/>
        <v>1.714285714</v>
      </c>
      <c r="G69" s="230">
        <f t="shared" si="35"/>
        <v>2.666666667</v>
      </c>
      <c r="H69" s="229">
        <f t="shared" si="35"/>
        <v>1.44</v>
      </c>
      <c r="I69" s="229">
        <f t="shared" si="35"/>
        <v>1</v>
      </c>
      <c r="J69" s="229">
        <f t="shared" si="35"/>
        <v>0.9</v>
      </c>
      <c r="K69" s="229">
        <f t="shared" si="35"/>
        <v>2</v>
      </c>
      <c r="L69" s="229">
        <f t="shared" si="35"/>
        <v>1.142857143</v>
      </c>
      <c r="M69" s="229">
        <f t="shared" si="35"/>
        <v>1.25</v>
      </c>
      <c r="N69" s="229">
        <f t="shared" si="35"/>
        <v>1.2</v>
      </c>
      <c r="O69" s="229">
        <f t="shared" si="35"/>
        <v>1.6</v>
      </c>
      <c r="P69" s="196"/>
      <c r="Q69" s="196"/>
      <c r="R69" s="196"/>
      <c r="S69" s="196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/>
    </row>
    <row r="70">
      <c r="A70" s="94"/>
      <c r="B70" s="94"/>
      <c r="C70" s="207" t="s">
        <v>117</v>
      </c>
      <c r="D70" s="206"/>
      <c r="E70" s="206"/>
      <c r="F70" s="206"/>
      <c r="G70" s="206"/>
      <c r="H70" s="229">
        <f t="shared" ref="H70:O70" si="36">H23</f>
        <v>1.48</v>
      </c>
      <c r="I70" s="229">
        <f t="shared" si="36"/>
        <v>1.285714286</v>
      </c>
      <c r="J70" s="229">
        <f t="shared" si="36"/>
        <v>1.142857143</v>
      </c>
      <c r="K70" s="229">
        <f t="shared" si="36"/>
        <v>1.35483871</v>
      </c>
      <c r="L70" s="229">
        <f t="shared" si="36"/>
        <v>1.302631579</v>
      </c>
      <c r="M70" s="229">
        <f t="shared" si="36"/>
        <v>1.25</v>
      </c>
      <c r="N70" s="229">
        <f t="shared" si="36"/>
        <v>1.416666667</v>
      </c>
      <c r="O70" s="229">
        <f t="shared" si="36"/>
        <v>1.6625</v>
      </c>
      <c r="P70" s="196"/>
      <c r="Q70" s="196"/>
      <c r="R70" s="196"/>
      <c r="S70" s="196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94"/>
    </row>
    <row r="71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196"/>
      <c r="R71" s="196"/>
      <c r="S71" s="196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94"/>
      <c r="AG71" s="94"/>
      <c r="AH71" s="94"/>
      <c r="AI71" s="94"/>
    </row>
    <row r="7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196"/>
      <c r="R72" s="196"/>
      <c r="S72" s="196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</row>
    <row r="73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196"/>
      <c r="R73" s="196"/>
      <c r="S73" s="196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</row>
    <row r="74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196"/>
      <c r="R74" s="196"/>
      <c r="S74" s="196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</row>
    <row r="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196"/>
      <c r="R75" s="196"/>
      <c r="S75" s="196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</row>
    <row r="76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196"/>
      <c r="R76" s="196"/>
      <c r="S76" s="196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</row>
    <row r="77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196"/>
      <c r="R77" s="196"/>
      <c r="S77" s="196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196"/>
      <c r="R78" s="196"/>
      <c r="S78" s="196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</row>
    <row r="79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196"/>
      <c r="R79" s="196"/>
      <c r="S79" s="196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</row>
    <row r="80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196"/>
      <c r="R80" s="196"/>
      <c r="S80" s="196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196"/>
      <c r="R81" s="196"/>
      <c r="S81" s="196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196"/>
      <c r="R82" s="196"/>
      <c r="S82" s="196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196"/>
      <c r="R83" s="196"/>
      <c r="S83" s="196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</row>
    <row r="84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196"/>
      <c r="R84" s="196"/>
      <c r="S84" s="196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</row>
    <row r="8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196"/>
      <c r="R85" s="196"/>
      <c r="S85" s="196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</row>
    <row r="86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196"/>
      <c r="R86" s="196"/>
      <c r="S86" s="196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</row>
    <row r="87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196"/>
      <c r="R87" s="196"/>
      <c r="S87" s="196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</row>
    <row r="88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196"/>
      <c r="R88" s="196"/>
      <c r="S88" s="196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</row>
    <row r="89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196"/>
      <c r="R89" s="196"/>
      <c r="S89" s="196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</row>
    <row r="90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196"/>
      <c r="R90" s="196"/>
      <c r="S90" s="196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</row>
    <row r="91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196"/>
      <c r="R91" s="196"/>
      <c r="S91" s="196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</row>
    <row r="9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196"/>
      <c r="R92" s="196"/>
      <c r="S92" s="196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</row>
    <row r="93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196"/>
      <c r="R93" s="196"/>
      <c r="S93" s="196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196"/>
      <c r="R94" s="196"/>
      <c r="S94" s="196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196"/>
      <c r="R95" s="196"/>
      <c r="S95" s="196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196"/>
      <c r="R96" s="196"/>
      <c r="S96" s="196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196"/>
      <c r="R97" s="196"/>
      <c r="S97" s="196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196"/>
      <c r="R98" s="196"/>
      <c r="S98" s="196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196"/>
      <c r="R99" s="196"/>
      <c r="S99" s="196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196"/>
      <c r="R100" s="196"/>
      <c r="S100" s="196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196"/>
      <c r="R101" s="196"/>
      <c r="S101" s="196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196"/>
      <c r="R102" s="196"/>
      <c r="S102" s="196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196"/>
      <c r="R103" s="196"/>
      <c r="S103" s="196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196"/>
      <c r="R104" s="196"/>
      <c r="S104" s="196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196"/>
      <c r="R105" s="196"/>
      <c r="S105" s="196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196"/>
      <c r="R106" s="196"/>
      <c r="S106" s="196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196"/>
      <c r="R107" s="196"/>
      <c r="S107" s="196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196"/>
      <c r="R108" s="196"/>
      <c r="S108" s="196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196"/>
      <c r="R109" s="196"/>
      <c r="S109" s="196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196"/>
      <c r="R110" s="196"/>
      <c r="S110" s="196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196"/>
      <c r="R111" s="196"/>
      <c r="S111" s="196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196"/>
      <c r="R112" s="196"/>
      <c r="S112" s="196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196"/>
      <c r="R113" s="196"/>
      <c r="S113" s="196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196"/>
      <c r="R114" s="196"/>
      <c r="S114" s="196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196"/>
      <c r="R115" s="196"/>
      <c r="S115" s="196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196"/>
      <c r="R116" s="196"/>
      <c r="S116" s="196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196"/>
      <c r="R117" s="196"/>
      <c r="S117" s="196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196"/>
      <c r="R118" s="196"/>
      <c r="S118" s="196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196"/>
      <c r="R119" s="196"/>
      <c r="S119" s="196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196"/>
      <c r="R120" s="196"/>
      <c r="S120" s="196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196"/>
      <c r="R121" s="196"/>
      <c r="S121" s="196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196"/>
      <c r="R122" s="196"/>
      <c r="S122" s="196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196"/>
      <c r="R123" s="196"/>
      <c r="S123" s="196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196"/>
      <c r="R124" s="196"/>
      <c r="S124" s="196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196"/>
      <c r="R125" s="196"/>
      <c r="S125" s="196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196"/>
      <c r="R126" s="196"/>
      <c r="S126" s="196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196"/>
      <c r="R127" s="196"/>
      <c r="S127" s="196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196"/>
      <c r="R128" s="196"/>
      <c r="S128" s="196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196"/>
      <c r="R129" s="196"/>
      <c r="S129" s="196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196"/>
      <c r="R130" s="196"/>
      <c r="S130" s="196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196"/>
      <c r="R131" s="196"/>
      <c r="S131" s="196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196"/>
      <c r="R132" s="196"/>
      <c r="S132" s="196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196"/>
      <c r="R133" s="196"/>
      <c r="S133" s="196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196"/>
      <c r="R134" s="196"/>
      <c r="S134" s="196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196"/>
      <c r="R135" s="196"/>
      <c r="S135" s="196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196"/>
      <c r="R136" s="196"/>
      <c r="S136" s="196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196"/>
      <c r="R137" s="196"/>
      <c r="S137" s="196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196"/>
      <c r="R138" s="196"/>
      <c r="S138" s="196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196"/>
      <c r="R139" s="196"/>
      <c r="S139" s="196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196"/>
      <c r="R140" s="196"/>
      <c r="S140" s="196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196"/>
      <c r="R141" s="196"/>
      <c r="S141" s="196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196"/>
      <c r="R142" s="196"/>
      <c r="S142" s="196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196"/>
      <c r="R143" s="196"/>
      <c r="S143" s="196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196"/>
      <c r="R144" s="196"/>
      <c r="S144" s="196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196"/>
      <c r="R145" s="196"/>
      <c r="S145" s="196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196"/>
      <c r="R146" s="196"/>
      <c r="S146" s="196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4"/>
      <c r="AI146" s="94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196"/>
      <c r="R147" s="196"/>
      <c r="S147" s="196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4"/>
      <c r="AI147" s="94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196"/>
      <c r="R148" s="196"/>
      <c r="S148" s="196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4"/>
      <c r="AI148" s="94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196"/>
      <c r="R149" s="196"/>
      <c r="S149" s="196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196"/>
      <c r="R150" s="196"/>
      <c r="S150" s="196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  <c r="AI150" s="94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196"/>
      <c r="R151" s="196"/>
      <c r="S151" s="196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  <c r="AD151" s="94"/>
      <c r="AE151" s="94"/>
      <c r="AF151" s="94"/>
      <c r="AG151" s="94"/>
      <c r="AH151" s="94"/>
      <c r="AI151" s="94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196"/>
      <c r="R152" s="196"/>
      <c r="S152" s="196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196"/>
      <c r="R153" s="196"/>
      <c r="S153" s="196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196"/>
      <c r="R154" s="196"/>
      <c r="S154" s="196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196"/>
      <c r="R155" s="196"/>
      <c r="S155" s="196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196"/>
      <c r="R156" s="196"/>
      <c r="S156" s="196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  <c r="AD156" s="94"/>
      <c r="AE156" s="94"/>
      <c r="AF156" s="94"/>
      <c r="AG156" s="94"/>
      <c r="AH156" s="94"/>
      <c r="AI156" s="94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196"/>
      <c r="R157" s="196"/>
      <c r="S157" s="196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196"/>
      <c r="R158" s="196"/>
      <c r="S158" s="196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  <c r="AD158" s="94"/>
      <c r="AE158" s="94"/>
      <c r="AF158" s="94"/>
      <c r="AG158" s="94"/>
      <c r="AH158" s="94"/>
      <c r="AI158" s="94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196"/>
      <c r="R159" s="196"/>
      <c r="S159" s="196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  <c r="AD159" s="94"/>
      <c r="AE159" s="94"/>
      <c r="AF159" s="94"/>
      <c r="AG159" s="94"/>
      <c r="AH159" s="94"/>
      <c r="AI159" s="94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196"/>
      <c r="R160" s="196"/>
      <c r="S160" s="196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  <c r="AI160" s="94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196"/>
      <c r="R161" s="196"/>
      <c r="S161" s="196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196"/>
      <c r="R162" s="196"/>
      <c r="S162" s="196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  <c r="AD162" s="94"/>
      <c r="AE162" s="94"/>
      <c r="AF162" s="94"/>
      <c r="AG162" s="94"/>
      <c r="AH162" s="94"/>
      <c r="AI162" s="94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196"/>
      <c r="R163" s="196"/>
      <c r="S163" s="196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  <c r="AD163" s="94"/>
      <c r="AE163" s="94"/>
      <c r="AF163" s="94"/>
      <c r="AG163" s="94"/>
      <c r="AH163" s="94"/>
      <c r="AI163" s="94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196"/>
      <c r="R164" s="196"/>
      <c r="S164" s="196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  <c r="AD164" s="94"/>
      <c r="AE164" s="94"/>
      <c r="AF164" s="94"/>
      <c r="AG164" s="94"/>
      <c r="AH164" s="94"/>
      <c r="AI164" s="94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196"/>
      <c r="R165" s="196"/>
      <c r="S165" s="196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196"/>
      <c r="R166" s="196"/>
      <c r="S166" s="196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  <c r="AD166" s="94"/>
      <c r="AE166" s="94"/>
      <c r="AF166" s="94"/>
      <c r="AG166" s="94"/>
      <c r="AH166" s="94"/>
      <c r="AI166" s="94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196"/>
      <c r="R167" s="196"/>
      <c r="S167" s="196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196"/>
      <c r="R168" s="196"/>
      <c r="S168" s="196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  <c r="AD168" s="94"/>
      <c r="AE168" s="94"/>
      <c r="AF168" s="94"/>
      <c r="AG168" s="94"/>
      <c r="AH168" s="94"/>
      <c r="AI168" s="94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196"/>
      <c r="R169" s="196"/>
      <c r="S169" s="196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/>
      <c r="AG169" s="94"/>
      <c r="AH169" s="94"/>
      <c r="AI169" s="94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196"/>
      <c r="R170" s="196"/>
      <c r="S170" s="196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4"/>
      <c r="AG170" s="94"/>
      <c r="AH170" s="94"/>
      <c r="AI170" s="94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196"/>
      <c r="R171" s="196"/>
      <c r="S171" s="196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4"/>
      <c r="AG171" s="94"/>
      <c r="AH171" s="94"/>
      <c r="AI171" s="94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196"/>
      <c r="R172" s="196"/>
      <c r="S172" s="196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  <c r="AD172" s="94"/>
      <c r="AE172" s="94"/>
      <c r="AF172" s="94"/>
      <c r="AG172" s="94"/>
      <c r="AH172" s="94"/>
      <c r="AI172" s="94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196"/>
      <c r="R173" s="196"/>
      <c r="S173" s="196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196"/>
      <c r="R174" s="196"/>
      <c r="S174" s="196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  <c r="AD174" s="94"/>
      <c r="AE174" s="94"/>
      <c r="AF174" s="94"/>
      <c r="AG174" s="94"/>
      <c r="AH174" s="94"/>
      <c r="AI174" s="94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196"/>
      <c r="R175" s="196"/>
      <c r="S175" s="196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  <c r="AD175" s="94"/>
      <c r="AE175" s="94"/>
      <c r="AF175" s="94"/>
      <c r="AG175" s="94"/>
      <c r="AH175" s="94"/>
      <c r="AI175" s="94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196"/>
      <c r="R176" s="196"/>
      <c r="S176" s="196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  <c r="AD176" s="94"/>
      <c r="AE176" s="94"/>
      <c r="AF176" s="94"/>
      <c r="AG176" s="94"/>
      <c r="AH176" s="94"/>
      <c r="AI176" s="94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196"/>
      <c r="R177" s="196"/>
      <c r="S177" s="196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196"/>
      <c r="R178" s="196"/>
      <c r="S178" s="196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  <c r="AD178" s="94"/>
      <c r="AE178" s="94"/>
      <c r="AF178" s="94"/>
      <c r="AG178" s="94"/>
      <c r="AH178" s="94"/>
      <c r="AI178" s="94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196"/>
      <c r="R179" s="196"/>
      <c r="S179" s="196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  <c r="AD179" s="94"/>
      <c r="AE179" s="94"/>
      <c r="AF179" s="94"/>
      <c r="AG179" s="94"/>
      <c r="AH179" s="94"/>
      <c r="AI179" s="94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196"/>
      <c r="R180" s="196"/>
      <c r="S180" s="196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  <c r="AD180" s="94"/>
      <c r="AE180" s="94"/>
      <c r="AF180" s="94"/>
      <c r="AG180" s="94"/>
      <c r="AH180" s="94"/>
      <c r="AI180" s="94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196"/>
      <c r="R181" s="196"/>
      <c r="S181" s="196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196"/>
      <c r="R182" s="196"/>
      <c r="S182" s="196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  <c r="AD182" s="94"/>
      <c r="AE182" s="94"/>
      <c r="AF182" s="94"/>
      <c r="AG182" s="94"/>
      <c r="AH182" s="94"/>
      <c r="AI182" s="94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196"/>
      <c r="R183" s="196"/>
      <c r="S183" s="196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  <c r="AD183" s="94"/>
      <c r="AE183" s="94"/>
      <c r="AF183" s="94"/>
      <c r="AG183" s="94"/>
      <c r="AH183" s="94"/>
      <c r="AI183" s="94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196"/>
      <c r="R184" s="196"/>
      <c r="S184" s="196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196"/>
      <c r="R185" s="196"/>
      <c r="S185" s="196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196"/>
      <c r="R186" s="196"/>
      <c r="S186" s="196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  <c r="AD186" s="94"/>
      <c r="AE186" s="94"/>
      <c r="AF186" s="94"/>
      <c r="AG186" s="94"/>
      <c r="AH186" s="94"/>
      <c r="AI186" s="94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196"/>
      <c r="R187" s="196"/>
      <c r="S187" s="196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  <c r="AD187" s="94"/>
      <c r="AE187" s="94"/>
      <c r="AF187" s="94"/>
      <c r="AG187" s="94"/>
      <c r="AH187" s="94"/>
      <c r="AI187" s="94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196"/>
      <c r="R188" s="196"/>
      <c r="S188" s="196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  <c r="AD188" s="94"/>
      <c r="AE188" s="94"/>
      <c r="AF188" s="94"/>
      <c r="AG188" s="94"/>
      <c r="AH188" s="94"/>
      <c r="AI188" s="94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196"/>
      <c r="R189" s="196"/>
      <c r="S189" s="196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196"/>
      <c r="R190" s="196"/>
      <c r="S190" s="196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196"/>
      <c r="R191" s="196"/>
      <c r="S191" s="196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196"/>
      <c r="R192" s="196"/>
      <c r="S192" s="196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196"/>
      <c r="R193" s="196"/>
      <c r="S193" s="196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196"/>
      <c r="R194" s="196"/>
      <c r="S194" s="196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  <c r="AD194" s="94"/>
      <c r="AE194" s="94"/>
      <c r="AF194" s="94"/>
      <c r="AG194" s="94"/>
      <c r="AH194" s="94"/>
      <c r="AI194" s="94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196"/>
      <c r="R195" s="196"/>
      <c r="S195" s="196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  <c r="AD195" s="94"/>
      <c r="AE195" s="94"/>
      <c r="AF195" s="94"/>
      <c r="AG195" s="94"/>
      <c r="AH195" s="94"/>
      <c r="AI195" s="94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196"/>
      <c r="R196" s="196"/>
      <c r="S196" s="196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  <c r="AD196" s="94"/>
      <c r="AE196" s="94"/>
      <c r="AF196" s="94"/>
      <c r="AG196" s="94"/>
      <c r="AH196" s="94"/>
      <c r="AI196" s="94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196"/>
      <c r="R197" s="196"/>
      <c r="S197" s="196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196"/>
      <c r="R198" s="196"/>
      <c r="S198" s="196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  <c r="AD198" s="94"/>
      <c r="AE198" s="94"/>
      <c r="AF198" s="94"/>
      <c r="AG198" s="94"/>
      <c r="AH198" s="94"/>
      <c r="AI198" s="94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196"/>
      <c r="R199" s="196"/>
      <c r="S199" s="196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  <c r="AD199" s="94"/>
      <c r="AE199" s="94"/>
      <c r="AF199" s="94"/>
      <c r="AG199" s="94"/>
      <c r="AH199" s="94"/>
      <c r="AI199" s="94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196"/>
      <c r="R200" s="196"/>
      <c r="S200" s="196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196"/>
      <c r="R201" s="196"/>
      <c r="S201" s="196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196"/>
      <c r="R202" s="196"/>
      <c r="S202" s="196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  <c r="AD202" s="94"/>
      <c r="AE202" s="94"/>
      <c r="AF202" s="94"/>
      <c r="AG202" s="94"/>
      <c r="AH202" s="94"/>
      <c r="AI202" s="94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196"/>
      <c r="R203" s="196"/>
      <c r="S203" s="196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  <c r="AD203" s="94"/>
      <c r="AE203" s="94"/>
      <c r="AF203" s="94"/>
      <c r="AG203" s="94"/>
      <c r="AH203" s="94"/>
      <c r="AI203" s="94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196"/>
      <c r="R204" s="196"/>
      <c r="S204" s="196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  <c r="AD204" s="94"/>
      <c r="AE204" s="94"/>
      <c r="AF204" s="94"/>
      <c r="AG204" s="94"/>
      <c r="AH204" s="94"/>
      <c r="AI204" s="94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196"/>
      <c r="R205" s="196"/>
      <c r="S205" s="196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196"/>
      <c r="R206" s="196"/>
      <c r="S206" s="196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  <c r="AD206" s="94"/>
      <c r="AE206" s="94"/>
      <c r="AF206" s="94"/>
      <c r="AG206" s="94"/>
      <c r="AH206" s="94"/>
      <c r="AI206" s="94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196"/>
      <c r="R207" s="196"/>
      <c r="S207" s="196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  <c r="AD207" s="94"/>
      <c r="AE207" s="94"/>
      <c r="AF207" s="94"/>
      <c r="AG207" s="94"/>
      <c r="AH207" s="94"/>
      <c r="AI207" s="94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196"/>
      <c r="R208" s="196"/>
      <c r="S208" s="196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  <c r="AD208" s="94"/>
      <c r="AE208" s="94"/>
      <c r="AF208" s="94"/>
      <c r="AG208" s="94"/>
      <c r="AH208" s="94"/>
      <c r="AI208" s="94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196"/>
      <c r="R209" s="196"/>
      <c r="S209" s="196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196"/>
      <c r="R210" s="196"/>
      <c r="S210" s="196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  <c r="AD210" s="94"/>
      <c r="AE210" s="94"/>
      <c r="AF210" s="94"/>
      <c r="AG210" s="94"/>
      <c r="AH210" s="94"/>
      <c r="AI210" s="94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196"/>
      <c r="R211" s="196"/>
      <c r="S211" s="196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  <c r="AD211" s="94"/>
      <c r="AE211" s="94"/>
      <c r="AF211" s="94"/>
      <c r="AG211" s="94"/>
      <c r="AH211" s="94"/>
      <c r="AI211" s="94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196"/>
      <c r="R212" s="196"/>
      <c r="S212" s="196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  <c r="AD212" s="94"/>
      <c r="AE212" s="94"/>
      <c r="AF212" s="94"/>
      <c r="AG212" s="94"/>
      <c r="AH212" s="94"/>
      <c r="AI212" s="94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196"/>
      <c r="R213" s="196"/>
      <c r="S213" s="196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196"/>
      <c r="R214" s="196"/>
      <c r="S214" s="196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  <c r="AD214" s="94"/>
      <c r="AE214" s="94"/>
      <c r="AF214" s="94"/>
      <c r="AG214" s="94"/>
      <c r="AH214" s="94"/>
      <c r="AI214" s="94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196"/>
      <c r="R215" s="196"/>
      <c r="S215" s="196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  <c r="AD215" s="94"/>
      <c r="AE215" s="94"/>
      <c r="AF215" s="94"/>
      <c r="AG215" s="94"/>
      <c r="AH215" s="94"/>
      <c r="AI215" s="94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196"/>
      <c r="R216" s="196"/>
      <c r="S216" s="196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  <c r="AD216" s="94"/>
      <c r="AE216" s="94"/>
      <c r="AF216" s="94"/>
      <c r="AG216" s="94"/>
      <c r="AH216" s="94"/>
      <c r="AI216" s="94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196"/>
      <c r="R217" s="196"/>
      <c r="S217" s="196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/>
      <c r="AG217" s="94"/>
      <c r="AH217" s="94"/>
      <c r="AI217" s="94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196"/>
      <c r="R218" s="196"/>
      <c r="S218" s="196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196"/>
      <c r="R219" s="196"/>
      <c r="S219" s="196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  <c r="AD219" s="94"/>
      <c r="AE219" s="94"/>
      <c r="AF219" s="94"/>
      <c r="AG219" s="94"/>
      <c r="AH219" s="94"/>
      <c r="AI219" s="94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196"/>
      <c r="R220" s="196"/>
      <c r="S220" s="196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  <c r="AD220" s="94"/>
      <c r="AE220" s="94"/>
      <c r="AF220" s="94"/>
      <c r="AG220" s="94"/>
      <c r="AH220" s="94"/>
      <c r="AI220" s="94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196"/>
      <c r="R221" s="196"/>
      <c r="S221" s="196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196"/>
      <c r="R222" s="196"/>
      <c r="S222" s="196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  <c r="AD222" s="94"/>
      <c r="AE222" s="94"/>
      <c r="AF222" s="94"/>
      <c r="AG222" s="94"/>
      <c r="AH222" s="94"/>
      <c r="AI222" s="94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196"/>
      <c r="R223" s="196"/>
      <c r="S223" s="196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196"/>
      <c r="R224" s="196"/>
      <c r="S224" s="196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196"/>
      <c r="R225" s="196"/>
      <c r="S225" s="196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196"/>
      <c r="R226" s="196"/>
      <c r="S226" s="196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  <c r="AD226" s="94"/>
      <c r="AE226" s="94"/>
      <c r="AF226" s="94"/>
      <c r="AG226" s="94"/>
      <c r="AH226" s="94"/>
      <c r="AI226" s="94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196"/>
      <c r="R227" s="196"/>
      <c r="S227" s="196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196"/>
      <c r="R228" s="196"/>
      <c r="S228" s="196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  <c r="AD228" s="94"/>
      <c r="AE228" s="94"/>
      <c r="AF228" s="94"/>
      <c r="AG228" s="94"/>
      <c r="AH228" s="94"/>
      <c r="AI228" s="94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196"/>
      <c r="R229" s="196"/>
      <c r="S229" s="196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196"/>
      <c r="R230" s="196"/>
      <c r="S230" s="196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  <c r="AD230" s="94"/>
      <c r="AE230" s="94"/>
      <c r="AF230" s="94"/>
      <c r="AG230" s="94"/>
      <c r="AH230" s="94"/>
      <c r="AI230" s="94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196"/>
      <c r="R231" s="196"/>
      <c r="S231" s="196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  <c r="AD231" s="94"/>
      <c r="AE231" s="94"/>
      <c r="AF231" s="94"/>
      <c r="AG231" s="94"/>
      <c r="AH231" s="94"/>
      <c r="AI231" s="94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196"/>
      <c r="R232" s="196"/>
      <c r="S232" s="196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  <c r="AD232" s="94"/>
      <c r="AE232" s="94"/>
      <c r="AF232" s="94"/>
      <c r="AG232" s="94"/>
      <c r="AH232" s="94"/>
      <c r="AI232" s="94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196"/>
      <c r="R233" s="196"/>
      <c r="S233" s="196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196"/>
      <c r="R234" s="196"/>
      <c r="S234" s="196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  <c r="AD234" s="94"/>
      <c r="AE234" s="94"/>
      <c r="AF234" s="94"/>
      <c r="AG234" s="94"/>
      <c r="AH234" s="94"/>
      <c r="AI234" s="94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196"/>
      <c r="R235" s="196"/>
      <c r="S235" s="196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196"/>
      <c r="R236" s="196"/>
      <c r="S236" s="196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  <c r="AD236" s="94"/>
      <c r="AE236" s="94"/>
      <c r="AF236" s="94"/>
      <c r="AG236" s="94"/>
      <c r="AH236" s="94"/>
      <c r="AI236" s="94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196"/>
      <c r="R237" s="196"/>
      <c r="S237" s="196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196"/>
      <c r="R238" s="196"/>
      <c r="S238" s="196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  <c r="AD238" s="94"/>
      <c r="AE238" s="94"/>
      <c r="AF238" s="94"/>
      <c r="AG238" s="94"/>
      <c r="AH238" s="94"/>
      <c r="AI238" s="94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196"/>
      <c r="R239" s="196"/>
      <c r="S239" s="196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  <c r="AD239" s="94"/>
      <c r="AE239" s="94"/>
      <c r="AF239" s="94"/>
      <c r="AG239" s="94"/>
      <c r="AH239" s="94"/>
      <c r="AI239" s="94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196"/>
      <c r="R240" s="196"/>
      <c r="S240" s="196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196"/>
      <c r="R241" s="196"/>
      <c r="S241" s="196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196"/>
      <c r="R242" s="196"/>
      <c r="S242" s="196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  <c r="AD242" s="94"/>
      <c r="AE242" s="94"/>
      <c r="AF242" s="94"/>
      <c r="AG242" s="94"/>
      <c r="AH242" s="94"/>
      <c r="AI242" s="94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196"/>
      <c r="R243" s="196"/>
      <c r="S243" s="196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  <c r="AD243" s="94"/>
      <c r="AE243" s="94"/>
      <c r="AF243" s="94"/>
      <c r="AG243" s="94"/>
      <c r="AH243" s="94"/>
      <c r="AI243" s="94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196"/>
      <c r="R244" s="196"/>
      <c r="S244" s="196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  <c r="AD244" s="94"/>
      <c r="AE244" s="94"/>
      <c r="AF244" s="94"/>
      <c r="AG244" s="94"/>
      <c r="AH244" s="94"/>
      <c r="AI244" s="94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196"/>
      <c r="R245" s="196"/>
      <c r="S245" s="196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196"/>
      <c r="R246" s="196"/>
      <c r="S246" s="196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  <c r="AD246" s="94"/>
      <c r="AE246" s="94"/>
      <c r="AF246" s="94"/>
      <c r="AG246" s="94"/>
      <c r="AH246" s="94"/>
      <c r="AI246" s="94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196"/>
      <c r="R247" s="196"/>
      <c r="S247" s="196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  <c r="AD247" s="94"/>
      <c r="AE247" s="94"/>
      <c r="AF247" s="94"/>
      <c r="AG247" s="94"/>
      <c r="AH247" s="94"/>
      <c r="AI247" s="94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196"/>
      <c r="R248" s="196"/>
      <c r="S248" s="196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  <c r="AD248" s="94"/>
      <c r="AE248" s="94"/>
      <c r="AF248" s="94"/>
      <c r="AG248" s="94"/>
      <c r="AH248" s="94"/>
      <c r="AI248" s="94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196"/>
      <c r="R249" s="196"/>
      <c r="S249" s="196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196"/>
      <c r="R250" s="196"/>
      <c r="S250" s="196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  <c r="AD250" s="94"/>
      <c r="AE250" s="94"/>
      <c r="AF250" s="94"/>
      <c r="AG250" s="94"/>
      <c r="AH250" s="94"/>
      <c r="AI250" s="94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196"/>
      <c r="R251" s="196"/>
      <c r="S251" s="196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  <c r="AD251" s="94"/>
      <c r="AE251" s="94"/>
      <c r="AF251" s="94"/>
      <c r="AG251" s="94"/>
      <c r="AH251" s="94"/>
      <c r="AI251" s="94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196"/>
      <c r="R252" s="196"/>
      <c r="S252" s="196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  <c r="AD252" s="94"/>
      <c r="AE252" s="94"/>
      <c r="AF252" s="94"/>
      <c r="AG252" s="94"/>
      <c r="AH252" s="94"/>
      <c r="AI252" s="94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196"/>
      <c r="R253" s="196"/>
      <c r="S253" s="196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196"/>
      <c r="R254" s="196"/>
      <c r="S254" s="196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196"/>
      <c r="R255" s="196"/>
      <c r="S255" s="196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  <c r="AD255" s="94"/>
      <c r="AE255" s="94"/>
      <c r="AF255" s="94"/>
      <c r="AG255" s="94"/>
      <c r="AH255" s="94"/>
      <c r="AI255" s="94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196"/>
      <c r="R256" s="196"/>
      <c r="S256" s="196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196"/>
      <c r="R257" s="196"/>
      <c r="S257" s="196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196"/>
      <c r="R258" s="196"/>
      <c r="S258" s="196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  <c r="AD258" s="94"/>
      <c r="AE258" s="94"/>
      <c r="AF258" s="94"/>
      <c r="AG258" s="94"/>
      <c r="AH258" s="94"/>
      <c r="AI258" s="94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196"/>
      <c r="R259" s="196"/>
      <c r="S259" s="196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  <c r="AD259" s="94"/>
      <c r="AE259" s="94"/>
      <c r="AF259" s="94"/>
      <c r="AG259" s="94"/>
      <c r="AH259" s="94"/>
      <c r="AI259" s="94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196"/>
      <c r="R260" s="196"/>
      <c r="S260" s="196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  <c r="AD260" s="94"/>
      <c r="AE260" s="94"/>
      <c r="AF260" s="94"/>
      <c r="AG260" s="94"/>
      <c r="AH260" s="94"/>
      <c r="AI260" s="94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196"/>
      <c r="R261" s="196"/>
      <c r="S261" s="196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196"/>
      <c r="R262" s="196"/>
      <c r="S262" s="196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  <c r="AD262" s="94"/>
      <c r="AE262" s="94"/>
      <c r="AF262" s="94"/>
      <c r="AG262" s="94"/>
      <c r="AH262" s="94"/>
      <c r="AI262" s="94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196"/>
      <c r="R263" s="196"/>
      <c r="S263" s="196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  <c r="AD263" s="94"/>
      <c r="AE263" s="94"/>
      <c r="AF263" s="94"/>
      <c r="AG263" s="94"/>
      <c r="AH263" s="94"/>
      <c r="AI263" s="94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196"/>
      <c r="R264" s="196"/>
      <c r="S264" s="196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  <c r="AD264" s="94"/>
      <c r="AE264" s="94"/>
      <c r="AF264" s="94"/>
      <c r="AG264" s="94"/>
      <c r="AH264" s="94"/>
      <c r="AI264" s="94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196"/>
      <c r="R265" s="196"/>
      <c r="S265" s="196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196"/>
      <c r="R266" s="196"/>
      <c r="S266" s="196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196"/>
      <c r="R267" s="196"/>
      <c r="S267" s="196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  <c r="AD267" s="94"/>
      <c r="AE267" s="94"/>
      <c r="AF267" s="94"/>
      <c r="AG267" s="94"/>
      <c r="AH267" s="94"/>
      <c r="AI267" s="94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196"/>
      <c r="R268" s="196"/>
      <c r="S268" s="196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  <c r="AD268" s="94"/>
      <c r="AE268" s="94"/>
      <c r="AF268" s="94"/>
      <c r="AG268" s="94"/>
      <c r="AH268" s="94"/>
      <c r="AI268" s="94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196"/>
      <c r="R269" s="196"/>
      <c r="S269" s="196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196"/>
      <c r="R270" s="196"/>
      <c r="S270" s="196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  <c r="AD270" s="94"/>
      <c r="AE270" s="94"/>
      <c r="AF270" s="94"/>
      <c r="AG270" s="94"/>
      <c r="AH270" s="94"/>
      <c r="AI270" s="94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196"/>
      <c r="R271" s="196"/>
      <c r="S271" s="196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196"/>
      <c r="R272" s="196"/>
      <c r="S272" s="196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  <c r="AD272" s="94"/>
      <c r="AE272" s="94"/>
      <c r="AF272" s="94"/>
      <c r="AG272" s="94"/>
      <c r="AH272" s="94"/>
      <c r="AI272" s="94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196"/>
      <c r="R273" s="196"/>
      <c r="S273" s="196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196"/>
      <c r="R274" s="196"/>
      <c r="S274" s="196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  <c r="AD274" s="94"/>
      <c r="AE274" s="94"/>
      <c r="AF274" s="94"/>
      <c r="AG274" s="94"/>
      <c r="AH274" s="94"/>
      <c r="AI274" s="94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196"/>
      <c r="R275" s="196"/>
      <c r="S275" s="196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  <c r="AD275" s="94"/>
      <c r="AE275" s="94"/>
      <c r="AF275" s="94"/>
      <c r="AG275" s="94"/>
      <c r="AH275" s="94"/>
      <c r="AI275" s="94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196"/>
      <c r="R276" s="196"/>
      <c r="S276" s="196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  <c r="AD276" s="94"/>
      <c r="AE276" s="94"/>
      <c r="AF276" s="94"/>
      <c r="AG276" s="94"/>
      <c r="AH276" s="94"/>
      <c r="AI276" s="94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196"/>
      <c r="R277" s="196"/>
      <c r="S277" s="196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196"/>
      <c r="R278" s="196"/>
      <c r="S278" s="196"/>
      <c r="T278" s="94"/>
      <c r="U278" s="94"/>
      <c r="V278" s="94"/>
      <c r="W278" s="94"/>
      <c r="X278" s="94"/>
      <c r="Y278" s="94"/>
      <c r="Z278" s="94"/>
      <c r="AA278" s="94"/>
      <c r="AB278" s="94"/>
      <c r="AC278" s="94"/>
      <c r="AD278" s="94"/>
      <c r="AE278" s="94"/>
      <c r="AF278" s="94"/>
      <c r="AG278" s="94"/>
      <c r="AH278" s="94"/>
      <c r="AI278" s="94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196"/>
      <c r="R279" s="196"/>
      <c r="S279" s="196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  <c r="AD279" s="94"/>
      <c r="AE279" s="94"/>
      <c r="AF279" s="94"/>
      <c r="AG279" s="94"/>
      <c r="AH279" s="94"/>
      <c r="AI279" s="94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196"/>
      <c r="R280" s="196"/>
      <c r="S280" s="196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  <c r="AD280" s="94"/>
      <c r="AE280" s="94"/>
      <c r="AF280" s="94"/>
      <c r="AG280" s="94"/>
      <c r="AH280" s="94"/>
      <c r="AI280" s="94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196"/>
      <c r="R281" s="196"/>
      <c r="S281" s="196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  <c r="AF281" s="94"/>
      <c r="AG281" s="94"/>
      <c r="AH281" s="94"/>
      <c r="AI281" s="94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196"/>
      <c r="R282" s="196"/>
      <c r="S282" s="196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  <c r="AD282" s="94"/>
      <c r="AE282" s="94"/>
      <c r="AF282" s="94"/>
      <c r="AG282" s="94"/>
      <c r="AH282" s="94"/>
      <c r="AI282" s="94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196"/>
      <c r="R283" s="196"/>
      <c r="S283" s="196"/>
      <c r="T283" s="94"/>
      <c r="U283" s="94"/>
      <c r="V283" s="94"/>
      <c r="W283" s="94"/>
      <c r="X283" s="94"/>
      <c r="Y283" s="94"/>
      <c r="Z283" s="94"/>
      <c r="AA283" s="94"/>
      <c r="AB283" s="94"/>
      <c r="AC283" s="94"/>
      <c r="AD283" s="94"/>
      <c r="AE283" s="94"/>
      <c r="AF283" s="94"/>
      <c r="AG283" s="94"/>
      <c r="AH283" s="94"/>
      <c r="AI283" s="94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196"/>
      <c r="R284" s="196"/>
      <c r="S284" s="196"/>
      <c r="T284" s="94"/>
      <c r="U284" s="94"/>
      <c r="V284" s="94"/>
      <c r="W284" s="94"/>
      <c r="X284" s="94"/>
      <c r="Y284" s="94"/>
      <c r="Z284" s="94"/>
      <c r="AA284" s="94"/>
      <c r="AB284" s="94"/>
      <c r="AC284" s="94"/>
      <c r="AD284" s="94"/>
      <c r="AE284" s="94"/>
      <c r="AF284" s="94"/>
      <c r="AG284" s="94"/>
      <c r="AH284" s="94"/>
      <c r="AI284" s="94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196"/>
      <c r="R285" s="196"/>
      <c r="S285" s="196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196"/>
      <c r="R286" s="196"/>
      <c r="S286" s="196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  <c r="AD286" s="94"/>
      <c r="AE286" s="94"/>
      <c r="AF286" s="94"/>
      <c r="AG286" s="94"/>
      <c r="AH286" s="94"/>
      <c r="AI286" s="94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196"/>
      <c r="R287" s="196"/>
      <c r="S287" s="196"/>
      <c r="T287" s="94"/>
      <c r="U287" s="94"/>
      <c r="V287" s="94"/>
      <c r="W287" s="94"/>
      <c r="X287" s="94"/>
      <c r="Y287" s="94"/>
      <c r="Z287" s="94"/>
      <c r="AA287" s="94"/>
      <c r="AB287" s="94"/>
      <c r="AC287" s="94"/>
      <c r="AD287" s="94"/>
      <c r="AE287" s="94"/>
      <c r="AF287" s="94"/>
      <c r="AG287" s="94"/>
      <c r="AH287" s="94"/>
      <c r="AI287" s="94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196"/>
      <c r="R288" s="196"/>
      <c r="S288" s="196"/>
      <c r="T288" s="94"/>
      <c r="U288" s="94"/>
      <c r="V288" s="94"/>
      <c r="W288" s="94"/>
      <c r="X288" s="94"/>
      <c r="Y288" s="94"/>
      <c r="Z288" s="94"/>
      <c r="AA288" s="94"/>
      <c r="AB288" s="94"/>
      <c r="AC288" s="94"/>
      <c r="AD288" s="94"/>
      <c r="AE288" s="94"/>
      <c r="AF288" s="94"/>
      <c r="AG288" s="94"/>
      <c r="AH288" s="94"/>
      <c r="AI288" s="94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196"/>
      <c r="R289" s="196"/>
      <c r="S289" s="196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196"/>
      <c r="R290" s="196"/>
      <c r="S290" s="196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  <c r="AE290" s="94"/>
      <c r="AF290" s="94"/>
      <c r="AG290" s="94"/>
      <c r="AH290" s="94"/>
      <c r="AI290" s="94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196"/>
      <c r="R291" s="196"/>
      <c r="S291" s="196"/>
      <c r="T291" s="94"/>
      <c r="U291" s="94"/>
      <c r="V291" s="94"/>
      <c r="W291" s="94"/>
      <c r="X291" s="94"/>
      <c r="Y291" s="94"/>
      <c r="Z291" s="94"/>
      <c r="AA291" s="94"/>
      <c r="AB291" s="94"/>
      <c r="AC291" s="94"/>
      <c r="AD291" s="94"/>
      <c r="AE291" s="94"/>
      <c r="AF291" s="94"/>
      <c r="AG291" s="94"/>
      <c r="AH291" s="94"/>
      <c r="AI291" s="94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196"/>
      <c r="R292" s="196"/>
      <c r="S292" s="196"/>
      <c r="T292" s="94"/>
      <c r="U292" s="94"/>
      <c r="V292" s="94"/>
      <c r="W292" s="94"/>
      <c r="X292" s="94"/>
      <c r="Y292" s="94"/>
      <c r="Z292" s="94"/>
      <c r="AA292" s="94"/>
      <c r="AB292" s="94"/>
      <c r="AC292" s="94"/>
      <c r="AD292" s="94"/>
      <c r="AE292" s="94"/>
      <c r="AF292" s="94"/>
      <c r="AG292" s="94"/>
      <c r="AH292" s="94"/>
      <c r="AI292" s="94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196"/>
      <c r="R293" s="196"/>
      <c r="S293" s="196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196"/>
      <c r="R294" s="196"/>
      <c r="S294" s="196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  <c r="AD294" s="94"/>
      <c r="AE294" s="94"/>
      <c r="AF294" s="94"/>
      <c r="AG294" s="94"/>
      <c r="AH294" s="94"/>
      <c r="AI294" s="94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196"/>
      <c r="R295" s="196"/>
      <c r="S295" s="196"/>
      <c r="T295" s="94"/>
      <c r="U295" s="94"/>
      <c r="V295" s="94"/>
      <c r="W295" s="94"/>
      <c r="X295" s="94"/>
      <c r="Y295" s="94"/>
      <c r="Z295" s="94"/>
      <c r="AA295" s="94"/>
      <c r="AB295" s="94"/>
      <c r="AC295" s="94"/>
      <c r="AD295" s="94"/>
      <c r="AE295" s="94"/>
      <c r="AF295" s="94"/>
      <c r="AG295" s="94"/>
      <c r="AH295" s="94"/>
      <c r="AI295" s="94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196"/>
      <c r="R296" s="196"/>
      <c r="S296" s="196"/>
      <c r="T296" s="94"/>
      <c r="U296" s="94"/>
      <c r="V296" s="94"/>
      <c r="W296" s="94"/>
      <c r="X296" s="94"/>
      <c r="Y296" s="94"/>
      <c r="Z296" s="94"/>
      <c r="AA296" s="94"/>
      <c r="AB296" s="94"/>
      <c r="AC296" s="94"/>
      <c r="AD296" s="94"/>
      <c r="AE296" s="94"/>
      <c r="AF296" s="94"/>
      <c r="AG296" s="94"/>
      <c r="AH296" s="94"/>
      <c r="AI296" s="94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196"/>
      <c r="R297" s="196"/>
      <c r="S297" s="196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196"/>
      <c r="R298" s="196"/>
      <c r="S298" s="196"/>
      <c r="T298" s="94"/>
      <c r="U298" s="94"/>
      <c r="V298" s="94"/>
      <c r="W298" s="94"/>
      <c r="X298" s="94"/>
      <c r="Y298" s="94"/>
      <c r="Z298" s="94"/>
      <c r="AA298" s="94"/>
      <c r="AB298" s="94"/>
      <c r="AC298" s="94"/>
      <c r="AD298" s="94"/>
      <c r="AE298" s="94"/>
      <c r="AF298" s="94"/>
      <c r="AG298" s="94"/>
      <c r="AH298" s="94"/>
      <c r="AI298" s="94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196"/>
      <c r="R299" s="196"/>
      <c r="S299" s="196"/>
      <c r="T299" s="94"/>
      <c r="U299" s="94"/>
      <c r="V299" s="94"/>
      <c r="W299" s="94"/>
      <c r="X299" s="94"/>
      <c r="Y299" s="94"/>
      <c r="Z299" s="94"/>
      <c r="AA299" s="94"/>
      <c r="AB299" s="94"/>
      <c r="AC299" s="94"/>
      <c r="AD299" s="94"/>
      <c r="AE299" s="94"/>
      <c r="AF299" s="94"/>
      <c r="AG299" s="94"/>
      <c r="AH299" s="94"/>
      <c r="AI299" s="94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196"/>
      <c r="R300" s="196"/>
      <c r="S300" s="196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  <c r="AD300" s="94"/>
      <c r="AE300" s="94"/>
      <c r="AF300" s="94"/>
      <c r="AG300" s="94"/>
      <c r="AH300" s="94"/>
      <c r="AI300" s="94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196"/>
      <c r="R301" s="196"/>
      <c r="S301" s="196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196"/>
      <c r="R302" s="196"/>
      <c r="S302" s="196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  <c r="AD302" s="94"/>
      <c r="AE302" s="94"/>
      <c r="AF302" s="94"/>
      <c r="AG302" s="94"/>
      <c r="AH302" s="94"/>
      <c r="AI302" s="94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196"/>
      <c r="R303" s="196"/>
      <c r="S303" s="196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  <c r="AD303" s="94"/>
      <c r="AE303" s="94"/>
      <c r="AF303" s="94"/>
      <c r="AG303" s="94"/>
      <c r="AH303" s="94"/>
      <c r="AI303" s="94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196"/>
      <c r="R304" s="196"/>
      <c r="S304" s="196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  <c r="AD304" s="94"/>
      <c r="AE304" s="94"/>
      <c r="AF304" s="94"/>
      <c r="AG304" s="94"/>
      <c r="AH304" s="94"/>
      <c r="AI304" s="94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196"/>
      <c r="R305" s="196"/>
      <c r="S305" s="196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  <c r="AF305" s="94"/>
      <c r="AG305" s="94"/>
      <c r="AH305" s="94"/>
      <c r="AI305" s="94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196"/>
      <c r="R306" s="196"/>
      <c r="S306" s="196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  <c r="AD306" s="94"/>
      <c r="AE306" s="94"/>
      <c r="AF306" s="94"/>
      <c r="AG306" s="94"/>
      <c r="AH306" s="94"/>
      <c r="AI306" s="94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196"/>
      <c r="R307" s="196"/>
      <c r="S307" s="196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  <c r="AD307" s="94"/>
      <c r="AE307" s="94"/>
      <c r="AF307" s="94"/>
      <c r="AG307" s="94"/>
      <c r="AH307" s="94"/>
      <c r="AI307" s="94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196"/>
      <c r="R308" s="196"/>
      <c r="S308" s="196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  <c r="AD308" s="94"/>
      <c r="AE308" s="94"/>
      <c r="AF308" s="94"/>
      <c r="AG308" s="94"/>
      <c r="AH308" s="94"/>
      <c r="AI308" s="94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196"/>
      <c r="R309" s="196"/>
      <c r="S309" s="196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  <c r="AF309" s="94"/>
      <c r="AG309" s="94"/>
      <c r="AH309" s="94"/>
      <c r="AI309" s="94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196"/>
      <c r="R310" s="196"/>
      <c r="S310" s="196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  <c r="AD310" s="94"/>
      <c r="AE310" s="94"/>
      <c r="AF310" s="94"/>
      <c r="AG310" s="94"/>
      <c r="AH310" s="94"/>
      <c r="AI310" s="94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196"/>
      <c r="R311" s="196"/>
      <c r="S311" s="196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  <c r="AD311" s="94"/>
      <c r="AE311" s="94"/>
      <c r="AF311" s="94"/>
      <c r="AG311" s="94"/>
      <c r="AH311" s="94"/>
      <c r="AI311" s="94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196"/>
      <c r="R312" s="196"/>
      <c r="S312" s="196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  <c r="AD312" s="94"/>
      <c r="AE312" s="94"/>
      <c r="AF312" s="94"/>
      <c r="AG312" s="94"/>
      <c r="AH312" s="94"/>
      <c r="AI312" s="94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196"/>
      <c r="R313" s="196"/>
      <c r="S313" s="196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  <c r="AF313" s="94"/>
      <c r="AG313" s="94"/>
      <c r="AH313" s="94"/>
      <c r="AI313" s="94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196"/>
      <c r="R314" s="196"/>
      <c r="S314" s="196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  <c r="AD314" s="94"/>
      <c r="AE314" s="94"/>
      <c r="AF314" s="94"/>
      <c r="AG314" s="94"/>
      <c r="AH314" s="94"/>
      <c r="AI314" s="94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196"/>
      <c r="R315" s="196"/>
      <c r="S315" s="196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  <c r="AD315" s="94"/>
      <c r="AE315" s="94"/>
      <c r="AF315" s="94"/>
      <c r="AG315" s="94"/>
      <c r="AH315" s="94"/>
      <c r="AI315" s="94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196"/>
      <c r="R316" s="196"/>
      <c r="S316" s="196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  <c r="AD316" s="94"/>
      <c r="AE316" s="94"/>
      <c r="AF316" s="94"/>
      <c r="AG316" s="94"/>
      <c r="AH316" s="94"/>
      <c r="AI316" s="94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196"/>
      <c r="R317" s="196"/>
      <c r="S317" s="196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196"/>
      <c r="R318" s="196"/>
      <c r="S318" s="196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  <c r="AD318" s="94"/>
      <c r="AE318" s="94"/>
      <c r="AF318" s="94"/>
      <c r="AG318" s="94"/>
      <c r="AH318" s="94"/>
      <c r="AI318" s="94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196"/>
      <c r="R319" s="196"/>
      <c r="S319" s="196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  <c r="AE319" s="94"/>
      <c r="AF319" s="94"/>
      <c r="AG319" s="94"/>
      <c r="AH319" s="94"/>
      <c r="AI319" s="94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196"/>
      <c r="R320" s="196"/>
      <c r="S320" s="196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  <c r="AD320" s="94"/>
      <c r="AE320" s="94"/>
      <c r="AF320" s="94"/>
      <c r="AG320" s="94"/>
      <c r="AH320" s="94"/>
      <c r="AI320" s="94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196"/>
      <c r="R321" s="196"/>
      <c r="S321" s="196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E321" s="94"/>
      <c r="AF321" s="94"/>
      <c r="AG321" s="94"/>
      <c r="AH321" s="94"/>
      <c r="AI321" s="94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196"/>
      <c r="R322" s="196"/>
      <c r="S322" s="196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  <c r="AD322" s="94"/>
      <c r="AE322" s="94"/>
      <c r="AF322" s="94"/>
      <c r="AG322" s="94"/>
      <c r="AH322" s="94"/>
      <c r="AI322" s="94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196"/>
      <c r="R323" s="196"/>
      <c r="S323" s="196"/>
      <c r="T323" s="94"/>
      <c r="U323" s="94"/>
      <c r="V323" s="94"/>
      <c r="W323" s="94"/>
      <c r="X323" s="94"/>
      <c r="Y323" s="94"/>
      <c r="Z323" s="94"/>
      <c r="AA323" s="94"/>
      <c r="AB323" s="94"/>
      <c r="AC323" s="94"/>
      <c r="AD323" s="94"/>
      <c r="AE323" s="94"/>
      <c r="AF323" s="94"/>
      <c r="AG323" s="94"/>
      <c r="AH323" s="94"/>
      <c r="AI323" s="94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196"/>
      <c r="R324" s="196"/>
      <c r="S324" s="196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  <c r="AD324" s="94"/>
      <c r="AE324" s="94"/>
      <c r="AF324" s="94"/>
      <c r="AG324" s="94"/>
      <c r="AH324" s="94"/>
      <c r="AI324" s="94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196"/>
      <c r="R325" s="196"/>
      <c r="S325" s="196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  <c r="AF325" s="94"/>
      <c r="AG325" s="94"/>
      <c r="AH325" s="94"/>
      <c r="AI325" s="94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196"/>
      <c r="R326" s="196"/>
      <c r="S326" s="196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  <c r="AD326" s="94"/>
      <c r="AE326" s="94"/>
      <c r="AF326" s="94"/>
      <c r="AG326" s="94"/>
      <c r="AH326" s="94"/>
      <c r="AI326" s="94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196"/>
      <c r="R327" s="196"/>
      <c r="S327" s="196"/>
      <c r="T327" s="94"/>
      <c r="U327" s="94"/>
      <c r="V327" s="94"/>
      <c r="W327" s="94"/>
      <c r="X327" s="94"/>
      <c r="Y327" s="94"/>
      <c r="Z327" s="94"/>
      <c r="AA327" s="94"/>
      <c r="AB327" s="94"/>
      <c r="AC327" s="94"/>
      <c r="AD327" s="94"/>
      <c r="AE327" s="94"/>
      <c r="AF327" s="94"/>
      <c r="AG327" s="94"/>
      <c r="AH327" s="94"/>
      <c r="AI327" s="94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196"/>
      <c r="R328" s="196"/>
      <c r="S328" s="196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  <c r="AD328" s="94"/>
      <c r="AE328" s="94"/>
      <c r="AF328" s="94"/>
      <c r="AG328" s="94"/>
      <c r="AH328" s="94"/>
      <c r="AI328" s="94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196"/>
      <c r="R329" s="196"/>
      <c r="S329" s="196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  <c r="AF329" s="94"/>
      <c r="AG329" s="94"/>
      <c r="AH329" s="94"/>
      <c r="AI329" s="94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196"/>
      <c r="R330" s="196"/>
      <c r="S330" s="196"/>
      <c r="T330" s="94"/>
      <c r="U330" s="94"/>
      <c r="V330" s="94"/>
      <c r="W330" s="94"/>
      <c r="X330" s="94"/>
      <c r="Y330" s="94"/>
      <c r="Z330" s="94"/>
      <c r="AA330" s="94"/>
      <c r="AB330" s="94"/>
      <c r="AC330" s="94"/>
      <c r="AD330" s="94"/>
      <c r="AE330" s="94"/>
      <c r="AF330" s="94"/>
      <c r="AG330" s="94"/>
      <c r="AH330" s="94"/>
      <c r="AI330" s="94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196"/>
      <c r="R331" s="196"/>
      <c r="S331" s="196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  <c r="AD331" s="94"/>
      <c r="AE331" s="94"/>
      <c r="AF331" s="94"/>
      <c r="AG331" s="94"/>
      <c r="AH331" s="94"/>
      <c r="AI331" s="94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196"/>
      <c r="R332" s="196"/>
      <c r="S332" s="196"/>
      <c r="T332" s="94"/>
      <c r="U332" s="94"/>
      <c r="V332" s="94"/>
      <c r="W332" s="94"/>
      <c r="X332" s="94"/>
      <c r="Y332" s="94"/>
      <c r="Z332" s="94"/>
      <c r="AA332" s="94"/>
      <c r="AB332" s="94"/>
      <c r="AC332" s="94"/>
      <c r="AD332" s="94"/>
      <c r="AE332" s="94"/>
      <c r="AF332" s="94"/>
      <c r="AG332" s="94"/>
      <c r="AH332" s="94"/>
      <c r="AI332" s="94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196"/>
      <c r="R333" s="196"/>
      <c r="S333" s="196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196"/>
      <c r="R334" s="196"/>
      <c r="S334" s="196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  <c r="AD334" s="94"/>
      <c r="AE334" s="94"/>
      <c r="AF334" s="94"/>
      <c r="AG334" s="94"/>
      <c r="AH334" s="94"/>
      <c r="AI334" s="94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196"/>
      <c r="R335" s="196"/>
      <c r="S335" s="196"/>
      <c r="T335" s="94"/>
      <c r="U335" s="94"/>
      <c r="V335" s="94"/>
      <c r="W335" s="94"/>
      <c r="X335" s="94"/>
      <c r="Y335" s="94"/>
      <c r="Z335" s="94"/>
      <c r="AA335" s="94"/>
      <c r="AB335" s="94"/>
      <c r="AC335" s="94"/>
      <c r="AD335" s="94"/>
      <c r="AE335" s="94"/>
      <c r="AF335" s="94"/>
      <c r="AG335" s="94"/>
      <c r="AH335" s="94"/>
      <c r="AI335" s="94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196"/>
      <c r="R336" s="196"/>
      <c r="S336" s="196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  <c r="AD336" s="94"/>
      <c r="AE336" s="94"/>
      <c r="AF336" s="94"/>
      <c r="AG336" s="94"/>
      <c r="AH336" s="94"/>
      <c r="AI336" s="94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196"/>
      <c r="R337" s="196"/>
      <c r="S337" s="196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  <c r="AF337" s="94"/>
      <c r="AG337" s="94"/>
      <c r="AH337" s="94"/>
      <c r="AI337" s="94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196"/>
      <c r="R338" s="196"/>
      <c r="S338" s="196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  <c r="AD338" s="94"/>
      <c r="AE338" s="94"/>
      <c r="AF338" s="94"/>
      <c r="AG338" s="94"/>
      <c r="AH338" s="94"/>
      <c r="AI338" s="94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196"/>
      <c r="R339" s="196"/>
      <c r="S339" s="196"/>
      <c r="T339" s="94"/>
      <c r="U339" s="94"/>
      <c r="V339" s="94"/>
      <c r="W339" s="94"/>
      <c r="X339" s="94"/>
      <c r="Y339" s="94"/>
      <c r="Z339" s="94"/>
      <c r="AA339" s="94"/>
      <c r="AB339" s="94"/>
      <c r="AC339" s="94"/>
      <c r="AD339" s="94"/>
      <c r="AE339" s="94"/>
      <c r="AF339" s="94"/>
      <c r="AG339" s="94"/>
      <c r="AH339" s="94"/>
      <c r="AI339" s="94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196"/>
      <c r="R340" s="196"/>
      <c r="S340" s="196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  <c r="AD340" s="94"/>
      <c r="AE340" s="94"/>
      <c r="AF340" s="94"/>
      <c r="AG340" s="94"/>
      <c r="AH340" s="94"/>
      <c r="AI340" s="94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196"/>
      <c r="R341" s="196"/>
      <c r="S341" s="196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196"/>
      <c r="R342" s="196"/>
      <c r="S342" s="196"/>
      <c r="T342" s="94"/>
      <c r="U342" s="94"/>
      <c r="V342" s="94"/>
      <c r="W342" s="94"/>
      <c r="X342" s="94"/>
      <c r="Y342" s="94"/>
      <c r="Z342" s="94"/>
      <c r="AA342" s="94"/>
      <c r="AB342" s="94"/>
      <c r="AC342" s="94"/>
      <c r="AD342" s="94"/>
      <c r="AE342" s="94"/>
      <c r="AF342" s="94"/>
      <c r="AG342" s="94"/>
      <c r="AH342" s="94"/>
      <c r="AI342" s="94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196"/>
      <c r="R343" s="196"/>
      <c r="S343" s="196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  <c r="AD343" s="94"/>
      <c r="AE343" s="94"/>
      <c r="AF343" s="94"/>
      <c r="AG343" s="94"/>
      <c r="AH343" s="94"/>
      <c r="AI343" s="94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196"/>
      <c r="R344" s="196"/>
      <c r="S344" s="196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  <c r="AD344" s="94"/>
      <c r="AE344" s="94"/>
      <c r="AF344" s="94"/>
      <c r="AG344" s="94"/>
      <c r="AH344" s="94"/>
      <c r="AI344" s="94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196"/>
      <c r="R345" s="196"/>
      <c r="S345" s="196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  <c r="AF345" s="94"/>
      <c r="AG345" s="94"/>
      <c r="AH345" s="94"/>
      <c r="AI345" s="94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196"/>
      <c r="R346" s="196"/>
      <c r="S346" s="196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  <c r="AD346" s="94"/>
      <c r="AE346" s="94"/>
      <c r="AF346" s="94"/>
      <c r="AG346" s="94"/>
      <c r="AH346" s="94"/>
      <c r="AI346" s="94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196"/>
      <c r="R347" s="196"/>
      <c r="S347" s="196"/>
      <c r="T347" s="94"/>
      <c r="U347" s="94"/>
      <c r="V347" s="94"/>
      <c r="W347" s="94"/>
      <c r="X347" s="94"/>
      <c r="Y347" s="94"/>
      <c r="Z347" s="94"/>
      <c r="AA347" s="94"/>
      <c r="AB347" s="94"/>
      <c r="AC347" s="94"/>
      <c r="AD347" s="94"/>
      <c r="AE347" s="94"/>
      <c r="AF347" s="94"/>
      <c r="AG347" s="94"/>
      <c r="AH347" s="94"/>
      <c r="AI347" s="94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196"/>
      <c r="R348" s="196"/>
      <c r="S348" s="196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E348" s="94"/>
      <c r="AF348" s="94"/>
      <c r="AG348" s="94"/>
      <c r="AH348" s="94"/>
      <c r="AI348" s="94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196"/>
      <c r="R349" s="196"/>
      <c r="S349" s="196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  <c r="AF349" s="94"/>
      <c r="AG349" s="94"/>
      <c r="AH349" s="94"/>
      <c r="AI349" s="94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196"/>
      <c r="R350" s="196"/>
      <c r="S350" s="196"/>
      <c r="T350" s="94"/>
      <c r="U350" s="94"/>
      <c r="V350" s="94"/>
      <c r="W350" s="94"/>
      <c r="X350" s="94"/>
      <c r="Y350" s="94"/>
      <c r="Z350" s="94"/>
      <c r="AA350" s="94"/>
      <c r="AB350" s="94"/>
      <c r="AC350" s="94"/>
      <c r="AD350" s="94"/>
      <c r="AE350" s="94"/>
      <c r="AF350" s="94"/>
      <c r="AG350" s="94"/>
      <c r="AH350" s="94"/>
      <c r="AI350" s="94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196"/>
      <c r="R351" s="196"/>
      <c r="S351" s="196"/>
      <c r="T351" s="94"/>
      <c r="U351" s="94"/>
      <c r="V351" s="94"/>
      <c r="W351" s="94"/>
      <c r="X351" s="94"/>
      <c r="Y351" s="94"/>
      <c r="Z351" s="94"/>
      <c r="AA351" s="94"/>
      <c r="AB351" s="94"/>
      <c r="AC351" s="94"/>
      <c r="AD351" s="94"/>
      <c r="AE351" s="94"/>
      <c r="AF351" s="94"/>
      <c r="AG351" s="94"/>
      <c r="AH351" s="94"/>
      <c r="AI351" s="94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196"/>
      <c r="R352" s="196"/>
      <c r="S352" s="196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  <c r="AD352" s="94"/>
      <c r="AE352" s="94"/>
      <c r="AF352" s="94"/>
      <c r="AG352" s="94"/>
      <c r="AH352" s="94"/>
      <c r="AI352" s="94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196"/>
      <c r="R353" s="196"/>
      <c r="S353" s="196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  <c r="AF353" s="94"/>
      <c r="AG353" s="94"/>
      <c r="AH353" s="94"/>
      <c r="AI353" s="94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196"/>
      <c r="R354" s="196"/>
      <c r="S354" s="196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  <c r="AD354" s="94"/>
      <c r="AE354" s="94"/>
      <c r="AF354" s="94"/>
      <c r="AG354" s="94"/>
      <c r="AH354" s="94"/>
      <c r="AI354" s="94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196"/>
      <c r="R355" s="196"/>
      <c r="S355" s="196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  <c r="AD355" s="94"/>
      <c r="AE355" s="94"/>
      <c r="AF355" s="94"/>
      <c r="AG355" s="94"/>
      <c r="AH355" s="94"/>
      <c r="AI355" s="94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196"/>
      <c r="R356" s="196"/>
      <c r="S356" s="196"/>
      <c r="T356" s="94"/>
      <c r="U356" s="94"/>
      <c r="V356" s="94"/>
      <c r="W356" s="94"/>
      <c r="X356" s="94"/>
      <c r="Y356" s="94"/>
      <c r="Z356" s="94"/>
      <c r="AA356" s="94"/>
      <c r="AB356" s="94"/>
      <c r="AC356" s="94"/>
      <c r="AD356" s="94"/>
      <c r="AE356" s="94"/>
      <c r="AF356" s="94"/>
      <c r="AG356" s="94"/>
      <c r="AH356" s="94"/>
      <c r="AI356" s="94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196"/>
      <c r="R357" s="196"/>
      <c r="S357" s="196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  <c r="AF357" s="94"/>
      <c r="AG357" s="94"/>
      <c r="AH357" s="94"/>
      <c r="AI357" s="94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196"/>
      <c r="R358" s="196"/>
      <c r="S358" s="196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  <c r="AD358" s="94"/>
      <c r="AE358" s="94"/>
      <c r="AF358" s="94"/>
      <c r="AG358" s="94"/>
      <c r="AH358" s="94"/>
      <c r="AI358" s="94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196"/>
      <c r="R359" s="196"/>
      <c r="S359" s="196"/>
      <c r="T359" s="94"/>
      <c r="U359" s="94"/>
      <c r="V359" s="94"/>
      <c r="W359" s="94"/>
      <c r="X359" s="94"/>
      <c r="Y359" s="94"/>
      <c r="Z359" s="94"/>
      <c r="AA359" s="94"/>
      <c r="AB359" s="94"/>
      <c r="AC359" s="94"/>
      <c r="AD359" s="94"/>
      <c r="AE359" s="94"/>
      <c r="AF359" s="94"/>
      <c r="AG359" s="94"/>
      <c r="AH359" s="94"/>
      <c r="AI359" s="94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196"/>
      <c r="R360" s="196"/>
      <c r="S360" s="196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  <c r="AD360" s="94"/>
      <c r="AE360" s="94"/>
      <c r="AF360" s="94"/>
      <c r="AG360" s="94"/>
      <c r="AH360" s="94"/>
      <c r="AI360" s="94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196"/>
      <c r="R361" s="196"/>
      <c r="S361" s="196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  <c r="AF361" s="94"/>
      <c r="AG361" s="94"/>
      <c r="AH361" s="94"/>
      <c r="AI361" s="94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196"/>
      <c r="R362" s="196"/>
      <c r="S362" s="196"/>
      <c r="T362" s="94"/>
      <c r="U362" s="94"/>
      <c r="V362" s="94"/>
      <c r="W362" s="94"/>
      <c r="X362" s="94"/>
      <c r="Y362" s="94"/>
      <c r="Z362" s="94"/>
      <c r="AA362" s="94"/>
      <c r="AB362" s="94"/>
      <c r="AC362" s="94"/>
      <c r="AD362" s="94"/>
      <c r="AE362" s="94"/>
      <c r="AF362" s="94"/>
      <c r="AG362" s="94"/>
      <c r="AH362" s="94"/>
      <c r="AI362" s="94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196"/>
      <c r="R363" s="196"/>
      <c r="S363" s="196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  <c r="AD363" s="94"/>
      <c r="AE363" s="94"/>
      <c r="AF363" s="94"/>
      <c r="AG363" s="94"/>
      <c r="AH363" s="94"/>
      <c r="AI363" s="94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196"/>
      <c r="R364" s="196"/>
      <c r="S364" s="196"/>
      <c r="T364" s="94"/>
      <c r="U364" s="94"/>
      <c r="V364" s="94"/>
      <c r="W364" s="94"/>
      <c r="X364" s="94"/>
      <c r="Y364" s="94"/>
      <c r="Z364" s="94"/>
      <c r="AA364" s="94"/>
      <c r="AB364" s="94"/>
      <c r="AC364" s="94"/>
      <c r="AD364" s="94"/>
      <c r="AE364" s="94"/>
      <c r="AF364" s="94"/>
      <c r="AG364" s="94"/>
      <c r="AH364" s="94"/>
      <c r="AI364" s="94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196"/>
      <c r="R365" s="196"/>
      <c r="S365" s="196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  <c r="AF365" s="94"/>
      <c r="AG365" s="94"/>
      <c r="AH365" s="94"/>
      <c r="AI365" s="94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196"/>
      <c r="R366" s="196"/>
      <c r="S366" s="196"/>
      <c r="T366" s="94"/>
      <c r="U366" s="94"/>
      <c r="V366" s="94"/>
      <c r="W366" s="94"/>
      <c r="X366" s="94"/>
      <c r="Y366" s="94"/>
      <c r="Z366" s="94"/>
      <c r="AA366" s="94"/>
      <c r="AB366" s="94"/>
      <c r="AC366" s="94"/>
      <c r="AD366" s="94"/>
      <c r="AE366" s="94"/>
      <c r="AF366" s="94"/>
      <c r="AG366" s="94"/>
      <c r="AH366" s="94"/>
      <c r="AI366" s="94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196"/>
      <c r="R367" s="196"/>
      <c r="S367" s="196"/>
      <c r="T367" s="94"/>
      <c r="U367" s="94"/>
      <c r="V367" s="94"/>
      <c r="W367" s="94"/>
      <c r="X367" s="94"/>
      <c r="Y367" s="94"/>
      <c r="Z367" s="94"/>
      <c r="AA367" s="94"/>
      <c r="AB367" s="94"/>
      <c r="AC367" s="94"/>
      <c r="AD367" s="94"/>
      <c r="AE367" s="94"/>
      <c r="AF367" s="94"/>
      <c r="AG367" s="94"/>
      <c r="AH367" s="94"/>
      <c r="AI367" s="94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196"/>
      <c r="R368" s="196"/>
      <c r="S368" s="196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  <c r="AD368" s="94"/>
      <c r="AE368" s="94"/>
      <c r="AF368" s="94"/>
      <c r="AG368" s="94"/>
      <c r="AH368" s="94"/>
      <c r="AI368" s="94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196"/>
      <c r="R369" s="196"/>
      <c r="S369" s="196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196"/>
      <c r="R370" s="196"/>
      <c r="S370" s="196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  <c r="AD370" s="94"/>
      <c r="AE370" s="94"/>
      <c r="AF370" s="94"/>
      <c r="AG370" s="94"/>
      <c r="AH370" s="94"/>
      <c r="AI370" s="94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196"/>
      <c r="R371" s="196"/>
      <c r="S371" s="196"/>
      <c r="T371" s="94"/>
      <c r="U371" s="94"/>
      <c r="V371" s="94"/>
      <c r="W371" s="94"/>
      <c r="X371" s="94"/>
      <c r="Y371" s="94"/>
      <c r="Z371" s="94"/>
      <c r="AA371" s="94"/>
      <c r="AB371" s="94"/>
      <c r="AC371" s="94"/>
      <c r="AD371" s="94"/>
      <c r="AE371" s="94"/>
      <c r="AF371" s="94"/>
      <c r="AG371" s="94"/>
      <c r="AH371" s="94"/>
      <c r="AI371" s="94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196"/>
      <c r="R372" s="196"/>
      <c r="S372" s="196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  <c r="AD372" s="94"/>
      <c r="AE372" s="94"/>
      <c r="AF372" s="94"/>
      <c r="AG372" s="94"/>
      <c r="AH372" s="94"/>
      <c r="AI372" s="94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196"/>
      <c r="R373" s="196"/>
      <c r="S373" s="196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196"/>
      <c r="R374" s="196"/>
      <c r="S374" s="196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  <c r="AD374" s="94"/>
      <c r="AE374" s="94"/>
      <c r="AF374" s="94"/>
      <c r="AG374" s="94"/>
      <c r="AH374" s="94"/>
      <c r="AI374" s="94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196"/>
      <c r="R375" s="196"/>
      <c r="S375" s="196"/>
      <c r="T375" s="94"/>
      <c r="U375" s="94"/>
      <c r="V375" s="94"/>
      <c r="W375" s="94"/>
      <c r="X375" s="94"/>
      <c r="Y375" s="94"/>
      <c r="Z375" s="94"/>
      <c r="AA375" s="94"/>
      <c r="AB375" s="94"/>
      <c r="AC375" s="94"/>
      <c r="AD375" s="94"/>
      <c r="AE375" s="94"/>
      <c r="AF375" s="94"/>
      <c r="AG375" s="94"/>
      <c r="AH375" s="94"/>
      <c r="AI375" s="94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196"/>
      <c r="R376" s="196"/>
      <c r="S376" s="196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  <c r="AD376" s="94"/>
      <c r="AE376" s="94"/>
      <c r="AF376" s="94"/>
      <c r="AG376" s="94"/>
      <c r="AH376" s="94"/>
      <c r="AI376" s="94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196"/>
      <c r="R377" s="196"/>
      <c r="S377" s="196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196"/>
      <c r="R378" s="196"/>
      <c r="S378" s="196"/>
      <c r="T378" s="94"/>
      <c r="U378" s="94"/>
      <c r="V378" s="94"/>
      <c r="W378" s="94"/>
      <c r="X378" s="94"/>
      <c r="Y378" s="94"/>
      <c r="Z378" s="94"/>
      <c r="AA378" s="94"/>
      <c r="AB378" s="94"/>
      <c r="AC378" s="94"/>
      <c r="AD378" s="94"/>
      <c r="AE378" s="94"/>
      <c r="AF378" s="94"/>
      <c r="AG378" s="94"/>
      <c r="AH378" s="94"/>
      <c r="AI378" s="94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196"/>
      <c r="R379" s="196"/>
      <c r="S379" s="196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  <c r="AD379" s="94"/>
      <c r="AE379" s="94"/>
      <c r="AF379" s="94"/>
      <c r="AG379" s="94"/>
      <c r="AH379" s="94"/>
      <c r="AI379" s="94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196"/>
      <c r="R380" s="196"/>
      <c r="S380" s="196"/>
      <c r="T380" s="94"/>
      <c r="U380" s="94"/>
      <c r="V380" s="94"/>
      <c r="W380" s="94"/>
      <c r="X380" s="94"/>
      <c r="Y380" s="94"/>
      <c r="Z380" s="94"/>
      <c r="AA380" s="94"/>
      <c r="AB380" s="94"/>
      <c r="AC380" s="94"/>
      <c r="AD380" s="94"/>
      <c r="AE380" s="94"/>
      <c r="AF380" s="94"/>
      <c r="AG380" s="94"/>
      <c r="AH380" s="94"/>
      <c r="AI380" s="94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196"/>
      <c r="R381" s="196"/>
      <c r="S381" s="196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E381" s="94"/>
      <c r="AF381" s="94"/>
      <c r="AG381" s="94"/>
      <c r="AH381" s="94"/>
      <c r="AI381" s="94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196"/>
      <c r="R382" s="196"/>
      <c r="S382" s="196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  <c r="AD382" s="94"/>
      <c r="AE382" s="94"/>
      <c r="AF382" s="94"/>
      <c r="AG382" s="94"/>
      <c r="AH382" s="94"/>
      <c r="AI382" s="94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196"/>
      <c r="R383" s="196"/>
      <c r="S383" s="196"/>
      <c r="T383" s="94"/>
      <c r="U383" s="94"/>
      <c r="V383" s="94"/>
      <c r="W383" s="94"/>
      <c r="X383" s="94"/>
      <c r="Y383" s="94"/>
      <c r="Z383" s="94"/>
      <c r="AA383" s="94"/>
      <c r="AB383" s="94"/>
      <c r="AC383" s="94"/>
      <c r="AD383" s="94"/>
      <c r="AE383" s="94"/>
      <c r="AF383" s="94"/>
      <c r="AG383" s="94"/>
      <c r="AH383" s="94"/>
      <c r="AI383" s="94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196"/>
      <c r="R384" s="196"/>
      <c r="S384" s="196"/>
      <c r="T384" s="94"/>
      <c r="U384" s="94"/>
      <c r="V384" s="94"/>
      <c r="W384" s="94"/>
      <c r="X384" s="94"/>
      <c r="Y384" s="94"/>
      <c r="Z384" s="94"/>
      <c r="AA384" s="94"/>
      <c r="AB384" s="94"/>
      <c r="AC384" s="94"/>
      <c r="AD384" s="94"/>
      <c r="AE384" s="94"/>
      <c r="AF384" s="94"/>
      <c r="AG384" s="94"/>
      <c r="AH384" s="94"/>
      <c r="AI384" s="94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196"/>
      <c r="R385" s="196"/>
      <c r="S385" s="196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  <c r="AF385" s="94"/>
      <c r="AG385" s="94"/>
      <c r="AH385" s="94"/>
      <c r="AI385" s="94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196"/>
      <c r="R386" s="196"/>
      <c r="S386" s="196"/>
      <c r="T386" s="94"/>
      <c r="U386" s="94"/>
      <c r="V386" s="94"/>
      <c r="W386" s="94"/>
      <c r="X386" s="94"/>
      <c r="Y386" s="94"/>
      <c r="Z386" s="94"/>
      <c r="AA386" s="94"/>
      <c r="AB386" s="94"/>
      <c r="AC386" s="94"/>
      <c r="AD386" s="94"/>
      <c r="AE386" s="94"/>
      <c r="AF386" s="94"/>
      <c r="AG386" s="94"/>
      <c r="AH386" s="94"/>
      <c r="AI386" s="94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196"/>
      <c r="R387" s="196"/>
      <c r="S387" s="196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  <c r="AD387" s="94"/>
      <c r="AE387" s="94"/>
      <c r="AF387" s="94"/>
      <c r="AG387" s="94"/>
      <c r="AH387" s="94"/>
      <c r="AI387" s="94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196"/>
      <c r="R388" s="196"/>
      <c r="S388" s="196"/>
      <c r="T388" s="94"/>
      <c r="U388" s="94"/>
      <c r="V388" s="94"/>
      <c r="W388" s="94"/>
      <c r="X388" s="94"/>
      <c r="Y388" s="94"/>
      <c r="Z388" s="94"/>
      <c r="AA388" s="94"/>
      <c r="AB388" s="94"/>
      <c r="AC388" s="94"/>
      <c r="AD388" s="94"/>
      <c r="AE388" s="94"/>
      <c r="AF388" s="94"/>
      <c r="AG388" s="94"/>
      <c r="AH388" s="94"/>
      <c r="AI388" s="94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196"/>
      <c r="R389" s="196"/>
      <c r="S389" s="196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  <c r="AF389" s="94"/>
      <c r="AG389" s="94"/>
      <c r="AH389" s="94"/>
      <c r="AI389" s="94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196"/>
      <c r="R390" s="196"/>
      <c r="S390" s="196"/>
      <c r="T390" s="94"/>
      <c r="U390" s="94"/>
      <c r="V390" s="94"/>
      <c r="W390" s="94"/>
      <c r="X390" s="94"/>
      <c r="Y390" s="94"/>
      <c r="Z390" s="94"/>
      <c r="AA390" s="94"/>
      <c r="AB390" s="94"/>
      <c r="AC390" s="94"/>
      <c r="AD390" s="94"/>
      <c r="AE390" s="94"/>
      <c r="AF390" s="94"/>
      <c r="AG390" s="94"/>
      <c r="AH390" s="94"/>
      <c r="AI390" s="94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196"/>
      <c r="R391" s="196"/>
      <c r="S391" s="196"/>
      <c r="T391" s="94"/>
      <c r="U391" s="94"/>
      <c r="V391" s="94"/>
      <c r="W391" s="94"/>
      <c r="X391" s="94"/>
      <c r="Y391" s="94"/>
      <c r="Z391" s="94"/>
      <c r="AA391" s="94"/>
      <c r="AB391" s="94"/>
      <c r="AC391" s="94"/>
      <c r="AD391" s="94"/>
      <c r="AE391" s="94"/>
      <c r="AF391" s="94"/>
      <c r="AG391" s="94"/>
      <c r="AH391" s="94"/>
      <c r="AI391" s="94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196"/>
      <c r="R392" s="196"/>
      <c r="S392" s="196"/>
      <c r="T392" s="94"/>
      <c r="U392" s="94"/>
      <c r="V392" s="94"/>
      <c r="W392" s="94"/>
      <c r="X392" s="94"/>
      <c r="Y392" s="94"/>
      <c r="Z392" s="94"/>
      <c r="AA392" s="94"/>
      <c r="AB392" s="94"/>
      <c r="AC392" s="94"/>
      <c r="AD392" s="94"/>
      <c r="AE392" s="94"/>
      <c r="AF392" s="94"/>
      <c r="AG392" s="94"/>
      <c r="AH392" s="94"/>
      <c r="AI392" s="94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196"/>
      <c r="R393" s="196"/>
      <c r="S393" s="196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E393" s="94"/>
      <c r="AF393" s="94"/>
      <c r="AG393" s="94"/>
      <c r="AH393" s="94"/>
      <c r="AI393" s="94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196"/>
      <c r="R394" s="196"/>
      <c r="S394" s="196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  <c r="AD394" s="94"/>
      <c r="AE394" s="94"/>
      <c r="AF394" s="94"/>
      <c r="AG394" s="94"/>
      <c r="AH394" s="94"/>
      <c r="AI394" s="94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196"/>
      <c r="R395" s="196"/>
      <c r="S395" s="196"/>
      <c r="T395" s="94"/>
      <c r="U395" s="94"/>
      <c r="V395" s="94"/>
      <c r="W395" s="94"/>
      <c r="X395" s="94"/>
      <c r="Y395" s="94"/>
      <c r="Z395" s="94"/>
      <c r="AA395" s="94"/>
      <c r="AB395" s="94"/>
      <c r="AC395" s="94"/>
      <c r="AD395" s="94"/>
      <c r="AE395" s="94"/>
      <c r="AF395" s="94"/>
      <c r="AG395" s="94"/>
      <c r="AH395" s="94"/>
      <c r="AI395" s="94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196"/>
      <c r="R396" s="196"/>
      <c r="S396" s="196"/>
      <c r="T396" s="94"/>
      <c r="U396" s="94"/>
      <c r="V396" s="94"/>
      <c r="W396" s="94"/>
      <c r="X396" s="94"/>
      <c r="Y396" s="94"/>
      <c r="Z396" s="94"/>
      <c r="AA396" s="94"/>
      <c r="AB396" s="94"/>
      <c r="AC396" s="94"/>
      <c r="AD396" s="94"/>
      <c r="AE396" s="94"/>
      <c r="AF396" s="94"/>
      <c r="AG396" s="94"/>
      <c r="AH396" s="94"/>
      <c r="AI396" s="94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196"/>
      <c r="R397" s="196"/>
      <c r="S397" s="196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E397" s="94"/>
      <c r="AF397" s="94"/>
      <c r="AG397" s="94"/>
      <c r="AH397" s="94"/>
      <c r="AI397" s="94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196"/>
      <c r="R398" s="196"/>
      <c r="S398" s="196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  <c r="AD398" s="94"/>
      <c r="AE398" s="94"/>
      <c r="AF398" s="94"/>
      <c r="AG398" s="94"/>
      <c r="AH398" s="94"/>
      <c r="AI398" s="94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196"/>
      <c r="R399" s="196"/>
      <c r="S399" s="196"/>
      <c r="T399" s="94"/>
      <c r="U399" s="94"/>
      <c r="V399" s="94"/>
      <c r="W399" s="94"/>
      <c r="X399" s="94"/>
      <c r="Y399" s="94"/>
      <c r="Z399" s="94"/>
      <c r="AA399" s="94"/>
      <c r="AB399" s="94"/>
      <c r="AC399" s="94"/>
      <c r="AD399" s="94"/>
      <c r="AE399" s="94"/>
      <c r="AF399" s="94"/>
      <c r="AG399" s="94"/>
      <c r="AH399" s="94"/>
      <c r="AI399" s="94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196"/>
      <c r="R400" s="196"/>
      <c r="S400" s="196"/>
      <c r="T400" s="94"/>
      <c r="U400" s="94"/>
      <c r="V400" s="94"/>
      <c r="W400" s="94"/>
      <c r="X400" s="94"/>
      <c r="Y400" s="94"/>
      <c r="Z400" s="94"/>
      <c r="AA400" s="94"/>
      <c r="AB400" s="94"/>
      <c r="AC400" s="94"/>
      <c r="AD400" s="94"/>
      <c r="AE400" s="94"/>
      <c r="AF400" s="94"/>
      <c r="AG400" s="94"/>
      <c r="AH400" s="94"/>
      <c r="AI400" s="94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196"/>
      <c r="R401" s="196"/>
      <c r="S401" s="196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E401" s="94"/>
      <c r="AF401" s="94"/>
      <c r="AG401" s="94"/>
      <c r="AH401" s="94"/>
      <c r="AI401" s="94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196"/>
      <c r="R402" s="196"/>
      <c r="S402" s="196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  <c r="AE402" s="94"/>
      <c r="AF402" s="94"/>
      <c r="AG402" s="94"/>
      <c r="AH402" s="94"/>
      <c r="AI402" s="94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196"/>
      <c r="R403" s="196"/>
      <c r="S403" s="196"/>
      <c r="T403" s="94"/>
      <c r="U403" s="94"/>
      <c r="V403" s="94"/>
      <c r="W403" s="94"/>
      <c r="X403" s="94"/>
      <c r="Y403" s="94"/>
      <c r="Z403" s="94"/>
      <c r="AA403" s="94"/>
      <c r="AB403" s="94"/>
      <c r="AC403" s="94"/>
      <c r="AD403" s="94"/>
      <c r="AE403" s="94"/>
      <c r="AF403" s="94"/>
      <c r="AG403" s="94"/>
      <c r="AH403" s="94"/>
      <c r="AI403" s="94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196"/>
      <c r="R404" s="196"/>
      <c r="S404" s="196"/>
      <c r="T404" s="94"/>
      <c r="U404" s="94"/>
      <c r="V404" s="94"/>
      <c r="W404" s="94"/>
      <c r="X404" s="94"/>
      <c r="Y404" s="94"/>
      <c r="Z404" s="94"/>
      <c r="AA404" s="94"/>
      <c r="AB404" s="94"/>
      <c r="AC404" s="94"/>
      <c r="AD404" s="94"/>
      <c r="AE404" s="94"/>
      <c r="AF404" s="94"/>
      <c r="AG404" s="94"/>
      <c r="AH404" s="94"/>
      <c r="AI404" s="94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196"/>
      <c r="R405" s="196"/>
      <c r="S405" s="196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E405" s="94"/>
      <c r="AF405" s="94"/>
      <c r="AG405" s="94"/>
      <c r="AH405" s="94"/>
      <c r="AI405" s="94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196"/>
      <c r="R406" s="196"/>
      <c r="S406" s="196"/>
      <c r="T406" s="94"/>
      <c r="U406" s="94"/>
      <c r="V406" s="94"/>
      <c r="W406" s="94"/>
      <c r="X406" s="94"/>
      <c r="Y406" s="94"/>
      <c r="Z406" s="94"/>
      <c r="AA406" s="94"/>
      <c r="AB406" s="94"/>
      <c r="AC406" s="94"/>
      <c r="AD406" s="94"/>
      <c r="AE406" s="94"/>
      <c r="AF406" s="94"/>
      <c r="AG406" s="94"/>
      <c r="AH406" s="94"/>
      <c r="AI406" s="94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196"/>
      <c r="R407" s="196"/>
      <c r="S407" s="196"/>
      <c r="T407" s="94"/>
      <c r="U407" s="94"/>
      <c r="V407" s="94"/>
      <c r="W407" s="94"/>
      <c r="X407" s="94"/>
      <c r="Y407" s="94"/>
      <c r="Z407" s="94"/>
      <c r="AA407" s="94"/>
      <c r="AB407" s="94"/>
      <c r="AC407" s="94"/>
      <c r="AD407" s="94"/>
      <c r="AE407" s="94"/>
      <c r="AF407" s="94"/>
      <c r="AG407" s="94"/>
      <c r="AH407" s="94"/>
      <c r="AI407" s="94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196"/>
      <c r="R408" s="196"/>
      <c r="S408" s="196"/>
      <c r="T408" s="94"/>
      <c r="U408" s="94"/>
      <c r="V408" s="94"/>
      <c r="W408" s="94"/>
      <c r="X408" s="94"/>
      <c r="Y408" s="94"/>
      <c r="Z408" s="94"/>
      <c r="AA408" s="94"/>
      <c r="AB408" s="94"/>
      <c r="AC408" s="94"/>
      <c r="AD408" s="94"/>
      <c r="AE408" s="94"/>
      <c r="AF408" s="94"/>
      <c r="AG408" s="94"/>
      <c r="AH408" s="94"/>
      <c r="AI408" s="94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196"/>
      <c r="R409" s="196"/>
      <c r="S409" s="196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E409" s="94"/>
      <c r="AF409" s="94"/>
      <c r="AG409" s="94"/>
      <c r="AH409" s="94"/>
      <c r="AI409" s="94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196"/>
      <c r="R410" s="196"/>
      <c r="S410" s="196"/>
      <c r="T410" s="94"/>
      <c r="U410" s="94"/>
      <c r="V410" s="94"/>
      <c r="W410" s="94"/>
      <c r="X410" s="94"/>
      <c r="Y410" s="94"/>
      <c r="Z410" s="94"/>
      <c r="AA410" s="94"/>
      <c r="AB410" s="94"/>
      <c r="AC410" s="94"/>
      <c r="AD410" s="94"/>
      <c r="AE410" s="94"/>
      <c r="AF410" s="94"/>
      <c r="AG410" s="94"/>
      <c r="AH410" s="94"/>
      <c r="AI410" s="94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196"/>
      <c r="R411" s="196"/>
      <c r="S411" s="196"/>
      <c r="T411" s="94"/>
      <c r="U411" s="94"/>
      <c r="V411" s="94"/>
      <c r="W411" s="94"/>
      <c r="X411" s="94"/>
      <c r="Y411" s="94"/>
      <c r="Z411" s="94"/>
      <c r="AA411" s="94"/>
      <c r="AB411" s="94"/>
      <c r="AC411" s="94"/>
      <c r="AD411" s="94"/>
      <c r="AE411" s="94"/>
      <c r="AF411" s="94"/>
      <c r="AG411" s="94"/>
      <c r="AH411" s="94"/>
      <c r="AI411" s="94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196"/>
      <c r="R412" s="196"/>
      <c r="S412" s="196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  <c r="AD412" s="94"/>
      <c r="AE412" s="94"/>
      <c r="AF412" s="94"/>
      <c r="AG412" s="94"/>
      <c r="AH412" s="94"/>
      <c r="AI412" s="94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196"/>
      <c r="R413" s="196"/>
      <c r="S413" s="196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E413" s="94"/>
      <c r="AF413" s="94"/>
      <c r="AG413" s="94"/>
      <c r="AH413" s="94"/>
      <c r="AI413" s="94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196"/>
      <c r="R414" s="196"/>
      <c r="S414" s="196"/>
      <c r="T414" s="94"/>
      <c r="U414" s="94"/>
      <c r="V414" s="94"/>
      <c r="W414" s="94"/>
      <c r="X414" s="94"/>
      <c r="Y414" s="94"/>
      <c r="Z414" s="94"/>
      <c r="AA414" s="94"/>
      <c r="AB414" s="94"/>
      <c r="AC414" s="94"/>
      <c r="AD414" s="94"/>
      <c r="AE414" s="94"/>
      <c r="AF414" s="94"/>
      <c r="AG414" s="94"/>
      <c r="AH414" s="94"/>
      <c r="AI414" s="94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196"/>
      <c r="R415" s="196"/>
      <c r="S415" s="196"/>
      <c r="T415" s="94"/>
      <c r="U415" s="94"/>
      <c r="V415" s="94"/>
      <c r="W415" s="94"/>
      <c r="X415" s="94"/>
      <c r="Y415" s="94"/>
      <c r="Z415" s="94"/>
      <c r="AA415" s="94"/>
      <c r="AB415" s="94"/>
      <c r="AC415" s="94"/>
      <c r="AD415" s="94"/>
      <c r="AE415" s="94"/>
      <c r="AF415" s="94"/>
      <c r="AG415" s="94"/>
      <c r="AH415" s="94"/>
      <c r="AI415" s="94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196"/>
      <c r="R416" s="196"/>
      <c r="S416" s="196"/>
      <c r="T416" s="94"/>
      <c r="U416" s="94"/>
      <c r="V416" s="94"/>
      <c r="W416" s="94"/>
      <c r="X416" s="94"/>
      <c r="Y416" s="94"/>
      <c r="Z416" s="94"/>
      <c r="AA416" s="94"/>
      <c r="AB416" s="94"/>
      <c r="AC416" s="94"/>
      <c r="AD416" s="94"/>
      <c r="AE416" s="94"/>
      <c r="AF416" s="94"/>
      <c r="AG416" s="94"/>
      <c r="AH416" s="94"/>
      <c r="AI416" s="94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196"/>
      <c r="R417" s="196"/>
      <c r="S417" s="196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E417" s="94"/>
      <c r="AF417" s="94"/>
      <c r="AG417" s="94"/>
      <c r="AH417" s="94"/>
      <c r="AI417" s="94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196"/>
      <c r="R418" s="196"/>
      <c r="S418" s="196"/>
      <c r="T418" s="94"/>
      <c r="U418" s="94"/>
      <c r="V418" s="94"/>
      <c r="W418" s="94"/>
      <c r="X418" s="94"/>
      <c r="Y418" s="94"/>
      <c r="Z418" s="94"/>
      <c r="AA418" s="94"/>
      <c r="AB418" s="94"/>
      <c r="AC418" s="94"/>
      <c r="AD418" s="94"/>
      <c r="AE418" s="94"/>
      <c r="AF418" s="94"/>
      <c r="AG418" s="94"/>
      <c r="AH418" s="94"/>
      <c r="AI418" s="94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196"/>
      <c r="R419" s="196"/>
      <c r="S419" s="196"/>
      <c r="T419" s="94"/>
      <c r="U419" s="94"/>
      <c r="V419" s="94"/>
      <c r="W419" s="94"/>
      <c r="X419" s="94"/>
      <c r="Y419" s="94"/>
      <c r="Z419" s="94"/>
      <c r="AA419" s="94"/>
      <c r="AB419" s="94"/>
      <c r="AC419" s="94"/>
      <c r="AD419" s="94"/>
      <c r="AE419" s="94"/>
      <c r="AF419" s="94"/>
      <c r="AG419" s="94"/>
      <c r="AH419" s="94"/>
      <c r="AI419" s="94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196"/>
      <c r="R420" s="196"/>
      <c r="S420" s="196"/>
      <c r="T420" s="94"/>
      <c r="U420" s="94"/>
      <c r="V420" s="94"/>
      <c r="W420" s="94"/>
      <c r="X420" s="94"/>
      <c r="Y420" s="94"/>
      <c r="Z420" s="94"/>
      <c r="AA420" s="94"/>
      <c r="AB420" s="94"/>
      <c r="AC420" s="94"/>
      <c r="AD420" s="94"/>
      <c r="AE420" s="94"/>
      <c r="AF420" s="94"/>
      <c r="AG420" s="94"/>
      <c r="AH420" s="94"/>
      <c r="AI420" s="94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196"/>
      <c r="R421" s="196"/>
      <c r="S421" s="196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E421" s="94"/>
      <c r="AF421" s="94"/>
      <c r="AG421" s="94"/>
      <c r="AH421" s="94"/>
      <c r="AI421" s="94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196"/>
      <c r="R422" s="196"/>
      <c r="S422" s="196"/>
      <c r="T422" s="94"/>
      <c r="U422" s="94"/>
      <c r="V422" s="94"/>
      <c r="W422" s="94"/>
      <c r="X422" s="94"/>
      <c r="Y422" s="94"/>
      <c r="Z422" s="94"/>
      <c r="AA422" s="94"/>
      <c r="AB422" s="94"/>
      <c r="AC422" s="94"/>
      <c r="AD422" s="94"/>
      <c r="AE422" s="94"/>
      <c r="AF422" s="94"/>
      <c r="AG422" s="94"/>
      <c r="AH422" s="94"/>
      <c r="AI422" s="94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196"/>
      <c r="R423" s="196"/>
      <c r="S423" s="196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  <c r="AD423" s="94"/>
      <c r="AE423" s="94"/>
      <c r="AF423" s="94"/>
      <c r="AG423" s="94"/>
      <c r="AH423" s="94"/>
      <c r="AI423" s="94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196"/>
      <c r="R424" s="196"/>
      <c r="S424" s="196"/>
      <c r="T424" s="94"/>
      <c r="U424" s="94"/>
      <c r="V424" s="94"/>
      <c r="W424" s="94"/>
      <c r="X424" s="94"/>
      <c r="Y424" s="94"/>
      <c r="Z424" s="94"/>
      <c r="AA424" s="94"/>
      <c r="AB424" s="94"/>
      <c r="AC424" s="94"/>
      <c r="AD424" s="94"/>
      <c r="AE424" s="94"/>
      <c r="AF424" s="94"/>
      <c r="AG424" s="94"/>
      <c r="AH424" s="94"/>
      <c r="AI424" s="94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196"/>
      <c r="R425" s="196"/>
      <c r="S425" s="196"/>
      <c r="T425" s="94"/>
      <c r="U425" s="94"/>
      <c r="V425" s="94"/>
      <c r="W425" s="94"/>
      <c r="X425" s="94"/>
      <c r="Y425" s="94"/>
      <c r="Z425" s="94"/>
      <c r="AA425" s="94"/>
      <c r="AB425" s="94"/>
      <c r="AC425" s="94"/>
      <c r="AD425" s="94"/>
      <c r="AE425" s="94"/>
      <c r="AF425" s="94"/>
      <c r="AG425" s="94"/>
      <c r="AH425" s="94"/>
      <c r="AI425" s="94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196"/>
      <c r="R426" s="196"/>
      <c r="S426" s="196"/>
      <c r="T426" s="94"/>
      <c r="U426" s="94"/>
      <c r="V426" s="94"/>
      <c r="W426" s="94"/>
      <c r="X426" s="94"/>
      <c r="Y426" s="94"/>
      <c r="Z426" s="94"/>
      <c r="AA426" s="94"/>
      <c r="AB426" s="94"/>
      <c r="AC426" s="94"/>
      <c r="AD426" s="94"/>
      <c r="AE426" s="94"/>
      <c r="AF426" s="94"/>
      <c r="AG426" s="94"/>
      <c r="AH426" s="94"/>
      <c r="AI426" s="94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196"/>
      <c r="R427" s="196"/>
      <c r="S427" s="196"/>
      <c r="T427" s="94"/>
      <c r="U427" s="94"/>
      <c r="V427" s="94"/>
      <c r="W427" s="94"/>
      <c r="X427" s="94"/>
      <c r="Y427" s="94"/>
      <c r="Z427" s="94"/>
      <c r="AA427" s="94"/>
      <c r="AB427" s="94"/>
      <c r="AC427" s="94"/>
      <c r="AD427" s="94"/>
      <c r="AE427" s="94"/>
      <c r="AF427" s="94"/>
      <c r="AG427" s="94"/>
      <c r="AH427" s="94"/>
      <c r="AI427" s="94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196"/>
      <c r="R428" s="196"/>
      <c r="S428" s="196"/>
      <c r="T428" s="94"/>
      <c r="U428" s="94"/>
      <c r="V428" s="94"/>
      <c r="W428" s="94"/>
      <c r="X428" s="94"/>
      <c r="Y428" s="94"/>
      <c r="Z428" s="94"/>
      <c r="AA428" s="94"/>
      <c r="AB428" s="94"/>
      <c r="AC428" s="94"/>
      <c r="AD428" s="94"/>
      <c r="AE428" s="94"/>
      <c r="AF428" s="94"/>
      <c r="AG428" s="94"/>
      <c r="AH428" s="94"/>
      <c r="AI428" s="94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196"/>
      <c r="R429" s="196"/>
      <c r="S429" s="196"/>
      <c r="T429" s="94"/>
      <c r="U429" s="94"/>
      <c r="V429" s="94"/>
      <c r="W429" s="94"/>
      <c r="X429" s="94"/>
      <c r="Y429" s="94"/>
      <c r="Z429" s="94"/>
      <c r="AA429" s="94"/>
      <c r="AB429" s="94"/>
      <c r="AC429" s="94"/>
      <c r="AD429" s="94"/>
      <c r="AE429" s="94"/>
      <c r="AF429" s="94"/>
      <c r="AG429" s="94"/>
      <c r="AH429" s="94"/>
      <c r="AI429" s="94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196"/>
      <c r="R430" s="196"/>
      <c r="S430" s="196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  <c r="AD430" s="94"/>
      <c r="AE430" s="94"/>
      <c r="AF430" s="94"/>
      <c r="AG430" s="94"/>
      <c r="AH430" s="94"/>
      <c r="AI430" s="94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196"/>
      <c r="R431" s="196"/>
      <c r="S431" s="196"/>
      <c r="T431" s="94"/>
      <c r="U431" s="94"/>
      <c r="V431" s="94"/>
      <c r="W431" s="94"/>
      <c r="X431" s="94"/>
      <c r="Y431" s="94"/>
      <c r="Z431" s="94"/>
      <c r="AA431" s="94"/>
      <c r="AB431" s="94"/>
      <c r="AC431" s="94"/>
      <c r="AD431" s="94"/>
      <c r="AE431" s="94"/>
      <c r="AF431" s="94"/>
      <c r="AG431" s="94"/>
      <c r="AH431" s="94"/>
      <c r="AI431" s="94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196"/>
      <c r="R432" s="196"/>
      <c r="S432" s="196"/>
      <c r="T432" s="94"/>
      <c r="U432" s="94"/>
      <c r="V432" s="94"/>
      <c r="W432" s="94"/>
      <c r="X432" s="94"/>
      <c r="Y432" s="94"/>
      <c r="Z432" s="94"/>
      <c r="AA432" s="94"/>
      <c r="AB432" s="94"/>
      <c r="AC432" s="94"/>
      <c r="AD432" s="94"/>
      <c r="AE432" s="94"/>
      <c r="AF432" s="94"/>
      <c r="AG432" s="94"/>
      <c r="AH432" s="94"/>
      <c r="AI432" s="94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196"/>
      <c r="R433" s="196"/>
      <c r="S433" s="196"/>
      <c r="T433" s="94"/>
      <c r="U433" s="94"/>
      <c r="V433" s="94"/>
      <c r="W433" s="94"/>
      <c r="X433" s="94"/>
      <c r="Y433" s="94"/>
      <c r="Z433" s="94"/>
      <c r="AA433" s="94"/>
      <c r="AB433" s="94"/>
      <c r="AC433" s="94"/>
      <c r="AD433" s="94"/>
      <c r="AE433" s="94"/>
      <c r="AF433" s="94"/>
      <c r="AG433" s="94"/>
      <c r="AH433" s="94"/>
      <c r="AI433" s="94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196"/>
      <c r="R434" s="196"/>
      <c r="S434" s="196"/>
      <c r="T434" s="94"/>
      <c r="U434" s="94"/>
      <c r="V434" s="94"/>
      <c r="W434" s="94"/>
      <c r="X434" s="94"/>
      <c r="Y434" s="94"/>
      <c r="Z434" s="94"/>
      <c r="AA434" s="94"/>
      <c r="AB434" s="94"/>
      <c r="AC434" s="94"/>
      <c r="AD434" s="94"/>
      <c r="AE434" s="94"/>
      <c r="AF434" s="94"/>
      <c r="AG434" s="94"/>
      <c r="AH434" s="94"/>
      <c r="AI434" s="94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196"/>
      <c r="R435" s="196"/>
      <c r="S435" s="196"/>
      <c r="T435" s="94"/>
      <c r="U435" s="94"/>
      <c r="V435" s="94"/>
      <c r="W435" s="94"/>
      <c r="X435" s="94"/>
      <c r="Y435" s="94"/>
      <c r="Z435" s="94"/>
      <c r="AA435" s="94"/>
      <c r="AB435" s="94"/>
      <c r="AC435" s="94"/>
      <c r="AD435" s="94"/>
      <c r="AE435" s="94"/>
      <c r="AF435" s="94"/>
      <c r="AG435" s="94"/>
      <c r="AH435" s="94"/>
      <c r="AI435" s="94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196"/>
      <c r="R436" s="196"/>
      <c r="S436" s="196"/>
      <c r="T436" s="94"/>
      <c r="U436" s="94"/>
      <c r="V436" s="94"/>
      <c r="W436" s="94"/>
      <c r="X436" s="94"/>
      <c r="Y436" s="94"/>
      <c r="Z436" s="94"/>
      <c r="AA436" s="94"/>
      <c r="AB436" s="94"/>
      <c r="AC436" s="94"/>
      <c r="AD436" s="94"/>
      <c r="AE436" s="94"/>
      <c r="AF436" s="94"/>
      <c r="AG436" s="94"/>
      <c r="AH436" s="94"/>
      <c r="AI436" s="94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196"/>
      <c r="R437" s="196"/>
      <c r="S437" s="196"/>
      <c r="T437" s="94"/>
      <c r="U437" s="94"/>
      <c r="V437" s="94"/>
      <c r="W437" s="94"/>
      <c r="X437" s="94"/>
      <c r="Y437" s="94"/>
      <c r="Z437" s="94"/>
      <c r="AA437" s="94"/>
      <c r="AB437" s="94"/>
      <c r="AC437" s="94"/>
      <c r="AD437" s="94"/>
      <c r="AE437" s="94"/>
      <c r="AF437" s="94"/>
      <c r="AG437" s="94"/>
      <c r="AH437" s="94"/>
      <c r="AI437" s="94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196"/>
      <c r="R438" s="196"/>
      <c r="S438" s="196"/>
      <c r="T438" s="94"/>
      <c r="U438" s="94"/>
      <c r="V438" s="94"/>
      <c r="W438" s="94"/>
      <c r="X438" s="94"/>
      <c r="Y438" s="94"/>
      <c r="Z438" s="94"/>
      <c r="AA438" s="94"/>
      <c r="AB438" s="94"/>
      <c r="AC438" s="94"/>
      <c r="AD438" s="94"/>
      <c r="AE438" s="94"/>
      <c r="AF438" s="94"/>
      <c r="AG438" s="94"/>
      <c r="AH438" s="94"/>
      <c r="AI438" s="94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196"/>
      <c r="R439" s="196"/>
      <c r="S439" s="196"/>
      <c r="T439" s="94"/>
      <c r="U439" s="94"/>
      <c r="V439" s="94"/>
      <c r="W439" s="94"/>
      <c r="X439" s="94"/>
      <c r="Y439" s="94"/>
      <c r="Z439" s="94"/>
      <c r="AA439" s="94"/>
      <c r="AB439" s="94"/>
      <c r="AC439" s="94"/>
      <c r="AD439" s="94"/>
      <c r="AE439" s="94"/>
      <c r="AF439" s="94"/>
      <c r="AG439" s="94"/>
      <c r="AH439" s="94"/>
      <c r="AI439" s="94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196"/>
      <c r="R440" s="196"/>
      <c r="S440" s="196"/>
      <c r="T440" s="94"/>
      <c r="U440" s="94"/>
      <c r="V440" s="94"/>
      <c r="W440" s="94"/>
      <c r="X440" s="94"/>
      <c r="Y440" s="94"/>
      <c r="Z440" s="94"/>
      <c r="AA440" s="94"/>
      <c r="AB440" s="94"/>
      <c r="AC440" s="94"/>
      <c r="AD440" s="94"/>
      <c r="AE440" s="94"/>
      <c r="AF440" s="94"/>
      <c r="AG440" s="94"/>
      <c r="AH440" s="94"/>
      <c r="AI440" s="94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196"/>
      <c r="R441" s="196"/>
      <c r="S441" s="196"/>
      <c r="T441" s="94"/>
      <c r="U441" s="94"/>
      <c r="V441" s="94"/>
      <c r="W441" s="94"/>
      <c r="X441" s="94"/>
      <c r="Y441" s="94"/>
      <c r="Z441" s="94"/>
      <c r="AA441" s="94"/>
      <c r="AB441" s="94"/>
      <c r="AC441" s="94"/>
      <c r="AD441" s="94"/>
      <c r="AE441" s="94"/>
      <c r="AF441" s="94"/>
      <c r="AG441" s="94"/>
      <c r="AH441" s="94"/>
      <c r="AI441" s="94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196"/>
      <c r="R442" s="196"/>
      <c r="S442" s="196"/>
      <c r="T442" s="94"/>
      <c r="U442" s="94"/>
      <c r="V442" s="94"/>
      <c r="W442" s="94"/>
      <c r="X442" s="94"/>
      <c r="Y442" s="94"/>
      <c r="Z442" s="94"/>
      <c r="AA442" s="94"/>
      <c r="AB442" s="94"/>
      <c r="AC442" s="94"/>
      <c r="AD442" s="94"/>
      <c r="AE442" s="94"/>
      <c r="AF442" s="94"/>
      <c r="AG442" s="94"/>
      <c r="AH442" s="94"/>
      <c r="AI442" s="94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196"/>
      <c r="R443" s="196"/>
      <c r="S443" s="196"/>
      <c r="T443" s="94"/>
      <c r="U443" s="94"/>
      <c r="V443" s="94"/>
      <c r="W443" s="94"/>
      <c r="X443" s="94"/>
      <c r="Y443" s="94"/>
      <c r="Z443" s="94"/>
      <c r="AA443" s="94"/>
      <c r="AB443" s="94"/>
      <c r="AC443" s="94"/>
      <c r="AD443" s="94"/>
      <c r="AE443" s="94"/>
      <c r="AF443" s="94"/>
      <c r="AG443" s="94"/>
      <c r="AH443" s="94"/>
      <c r="AI443" s="94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196"/>
      <c r="R444" s="196"/>
      <c r="S444" s="196"/>
      <c r="T444" s="94"/>
      <c r="U444" s="94"/>
      <c r="V444" s="94"/>
      <c r="W444" s="94"/>
      <c r="X444" s="94"/>
      <c r="Y444" s="94"/>
      <c r="Z444" s="94"/>
      <c r="AA444" s="94"/>
      <c r="AB444" s="94"/>
      <c r="AC444" s="94"/>
      <c r="AD444" s="94"/>
      <c r="AE444" s="94"/>
      <c r="AF444" s="94"/>
      <c r="AG444" s="94"/>
      <c r="AH444" s="94"/>
      <c r="AI444" s="94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196"/>
      <c r="R445" s="196"/>
      <c r="S445" s="196"/>
      <c r="T445" s="94"/>
      <c r="U445" s="94"/>
      <c r="V445" s="94"/>
      <c r="W445" s="94"/>
      <c r="X445" s="94"/>
      <c r="Y445" s="94"/>
      <c r="Z445" s="94"/>
      <c r="AA445" s="94"/>
      <c r="AB445" s="94"/>
      <c r="AC445" s="94"/>
      <c r="AD445" s="94"/>
      <c r="AE445" s="94"/>
      <c r="AF445" s="94"/>
      <c r="AG445" s="94"/>
      <c r="AH445" s="94"/>
      <c r="AI445" s="94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196"/>
      <c r="R446" s="196"/>
      <c r="S446" s="196"/>
      <c r="T446" s="94"/>
      <c r="U446" s="94"/>
      <c r="V446" s="94"/>
      <c r="W446" s="94"/>
      <c r="X446" s="94"/>
      <c r="Y446" s="94"/>
      <c r="Z446" s="94"/>
      <c r="AA446" s="94"/>
      <c r="AB446" s="94"/>
      <c r="AC446" s="94"/>
      <c r="AD446" s="94"/>
      <c r="AE446" s="94"/>
      <c r="AF446" s="94"/>
      <c r="AG446" s="94"/>
      <c r="AH446" s="94"/>
      <c r="AI446" s="94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196"/>
      <c r="R447" s="196"/>
      <c r="S447" s="196"/>
      <c r="T447" s="94"/>
      <c r="U447" s="94"/>
      <c r="V447" s="94"/>
      <c r="W447" s="94"/>
      <c r="X447" s="94"/>
      <c r="Y447" s="94"/>
      <c r="Z447" s="94"/>
      <c r="AA447" s="94"/>
      <c r="AB447" s="94"/>
      <c r="AC447" s="94"/>
      <c r="AD447" s="94"/>
      <c r="AE447" s="94"/>
      <c r="AF447" s="94"/>
      <c r="AG447" s="94"/>
      <c r="AH447" s="94"/>
      <c r="AI447" s="94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196"/>
      <c r="R448" s="196"/>
      <c r="S448" s="196"/>
      <c r="T448" s="94"/>
      <c r="U448" s="94"/>
      <c r="V448" s="94"/>
      <c r="W448" s="94"/>
      <c r="X448" s="94"/>
      <c r="Y448" s="94"/>
      <c r="Z448" s="94"/>
      <c r="AA448" s="94"/>
      <c r="AB448" s="94"/>
      <c r="AC448" s="94"/>
      <c r="AD448" s="94"/>
      <c r="AE448" s="94"/>
      <c r="AF448" s="94"/>
      <c r="AG448" s="94"/>
      <c r="AH448" s="94"/>
      <c r="AI448" s="94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196"/>
      <c r="R449" s="196"/>
      <c r="S449" s="196"/>
      <c r="T449" s="94"/>
      <c r="U449" s="94"/>
      <c r="V449" s="94"/>
      <c r="W449" s="94"/>
      <c r="X449" s="94"/>
      <c r="Y449" s="94"/>
      <c r="Z449" s="94"/>
      <c r="AA449" s="94"/>
      <c r="AB449" s="94"/>
      <c r="AC449" s="94"/>
      <c r="AD449" s="94"/>
      <c r="AE449" s="94"/>
      <c r="AF449" s="94"/>
      <c r="AG449" s="94"/>
      <c r="AH449" s="94"/>
      <c r="AI449" s="94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196"/>
      <c r="R450" s="196"/>
      <c r="S450" s="196"/>
      <c r="T450" s="94"/>
      <c r="U450" s="94"/>
      <c r="V450" s="94"/>
      <c r="W450" s="94"/>
      <c r="X450" s="94"/>
      <c r="Y450" s="94"/>
      <c r="Z450" s="94"/>
      <c r="AA450" s="94"/>
      <c r="AB450" s="94"/>
      <c r="AC450" s="94"/>
      <c r="AD450" s="94"/>
      <c r="AE450" s="94"/>
      <c r="AF450" s="94"/>
      <c r="AG450" s="94"/>
      <c r="AH450" s="94"/>
      <c r="AI450" s="94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196"/>
      <c r="R451" s="196"/>
      <c r="S451" s="196"/>
      <c r="T451" s="94"/>
      <c r="U451" s="94"/>
      <c r="V451" s="94"/>
      <c r="W451" s="94"/>
      <c r="X451" s="94"/>
      <c r="Y451" s="94"/>
      <c r="Z451" s="94"/>
      <c r="AA451" s="94"/>
      <c r="AB451" s="94"/>
      <c r="AC451" s="94"/>
      <c r="AD451" s="94"/>
      <c r="AE451" s="94"/>
      <c r="AF451" s="94"/>
      <c r="AG451" s="94"/>
      <c r="AH451" s="94"/>
      <c r="AI451" s="94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196"/>
      <c r="R452" s="196"/>
      <c r="S452" s="196"/>
      <c r="T452" s="94"/>
      <c r="U452" s="94"/>
      <c r="V452" s="94"/>
      <c r="W452" s="94"/>
      <c r="X452" s="94"/>
      <c r="Y452" s="94"/>
      <c r="Z452" s="94"/>
      <c r="AA452" s="94"/>
      <c r="AB452" s="94"/>
      <c r="AC452" s="94"/>
      <c r="AD452" s="94"/>
      <c r="AE452" s="94"/>
      <c r="AF452" s="94"/>
      <c r="AG452" s="94"/>
      <c r="AH452" s="94"/>
      <c r="AI452" s="94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196"/>
      <c r="R453" s="196"/>
      <c r="S453" s="196"/>
      <c r="T453" s="94"/>
      <c r="U453" s="94"/>
      <c r="V453" s="94"/>
      <c r="W453" s="94"/>
      <c r="X453" s="94"/>
      <c r="Y453" s="94"/>
      <c r="Z453" s="94"/>
      <c r="AA453" s="94"/>
      <c r="AB453" s="94"/>
      <c r="AC453" s="94"/>
      <c r="AD453" s="94"/>
      <c r="AE453" s="94"/>
      <c r="AF453" s="94"/>
      <c r="AG453" s="94"/>
      <c r="AH453" s="94"/>
      <c r="AI453" s="94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196"/>
      <c r="R454" s="196"/>
      <c r="S454" s="196"/>
      <c r="T454" s="94"/>
      <c r="U454" s="94"/>
      <c r="V454" s="94"/>
      <c r="W454" s="94"/>
      <c r="X454" s="94"/>
      <c r="Y454" s="94"/>
      <c r="Z454" s="94"/>
      <c r="AA454" s="94"/>
      <c r="AB454" s="94"/>
      <c r="AC454" s="94"/>
      <c r="AD454" s="94"/>
      <c r="AE454" s="94"/>
      <c r="AF454" s="94"/>
      <c r="AG454" s="94"/>
      <c r="AH454" s="94"/>
      <c r="AI454" s="94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196"/>
      <c r="R455" s="196"/>
      <c r="S455" s="196"/>
      <c r="T455" s="94"/>
      <c r="U455" s="94"/>
      <c r="V455" s="94"/>
      <c r="W455" s="94"/>
      <c r="X455" s="94"/>
      <c r="Y455" s="94"/>
      <c r="Z455" s="94"/>
      <c r="AA455" s="94"/>
      <c r="AB455" s="94"/>
      <c r="AC455" s="94"/>
      <c r="AD455" s="94"/>
      <c r="AE455" s="94"/>
      <c r="AF455" s="94"/>
      <c r="AG455" s="94"/>
      <c r="AH455" s="94"/>
      <c r="AI455" s="94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196"/>
      <c r="R456" s="196"/>
      <c r="S456" s="196"/>
      <c r="T456" s="94"/>
      <c r="U456" s="94"/>
      <c r="V456" s="94"/>
      <c r="W456" s="94"/>
      <c r="X456" s="94"/>
      <c r="Y456" s="94"/>
      <c r="Z456" s="94"/>
      <c r="AA456" s="94"/>
      <c r="AB456" s="94"/>
      <c r="AC456" s="94"/>
      <c r="AD456" s="94"/>
      <c r="AE456" s="94"/>
      <c r="AF456" s="94"/>
      <c r="AG456" s="94"/>
      <c r="AH456" s="94"/>
      <c r="AI456" s="94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196"/>
      <c r="R457" s="196"/>
      <c r="S457" s="196"/>
      <c r="T457" s="94"/>
      <c r="U457" s="94"/>
      <c r="V457" s="94"/>
      <c r="W457" s="94"/>
      <c r="X457" s="94"/>
      <c r="Y457" s="94"/>
      <c r="Z457" s="94"/>
      <c r="AA457" s="94"/>
      <c r="AB457" s="94"/>
      <c r="AC457" s="94"/>
      <c r="AD457" s="94"/>
      <c r="AE457" s="94"/>
      <c r="AF457" s="94"/>
      <c r="AG457" s="94"/>
      <c r="AH457" s="94"/>
      <c r="AI457" s="94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196"/>
      <c r="R458" s="196"/>
      <c r="S458" s="196"/>
      <c r="T458" s="94"/>
      <c r="U458" s="94"/>
      <c r="V458" s="94"/>
      <c r="W458" s="94"/>
      <c r="X458" s="94"/>
      <c r="Y458" s="94"/>
      <c r="Z458" s="94"/>
      <c r="AA458" s="94"/>
      <c r="AB458" s="94"/>
      <c r="AC458" s="94"/>
      <c r="AD458" s="94"/>
      <c r="AE458" s="94"/>
      <c r="AF458" s="94"/>
      <c r="AG458" s="94"/>
      <c r="AH458" s="94"/>
      <c r="AI458" s="94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196"/>
      <c r="R459" s="196"/>
      <c r="S459" s="196"/>
      <c r="T459" s="94"/>
      <c r="U459" s="94"/>
      <c r="V459" s="94"/>
      <c r="W459" s="94"/>
      <c r="X459" s="94"/>
      <c r="Y459" s="94"/>
      <c r="Z459" s="94"/>
      <c r="AA459" s="94"/>
      <c r="AB459" s="94"/>
      <c r="AC459" s="94"/>
      <c r="AD459" s="94"/>
      <c r="AE459" s="94"/>
      <c r="AF459" s="94"/>
      <c r="AG459" s="94"/>
      <c r="AH459" s="94"/>
      <c r="AI459" s="94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196"/>
      <c r="R460" s="196"/>
      <c r="S460" s="196"/>
      <c r="T460" s="94"/>
      <c r="U460" s="94"/>
      <c r="V460" s="94"/>
      <c r="W460" s="94"/>
      <c r="X460" s="94"/>
      <c r="Y460" s="94"/>
      <c r="Z460" s="94"/>
      <c r="AA460" s="94"/>
      <c r="AB460" s="94"/>
      <c r="AC460" s="94"/>
      <c r="AD460" s="94"/>
      <c r="AE460" s="94"/>
      <c r="AF460" s="94"/>
      <c r="AG460" s="94"/>
      <c r="AH460" s="94"/>
      <c r="AI460" s="94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196"/>
      <c r="R461" s="196"/>
      <c r="S461" s="196"/>
      <c r="T461" s="94"/>
      <c r="U461" s="94"/>
      <c r="V461" s="94"/>
      <c r="W461" s="94"/>
      <c r="X461" s="94"/>
      <c r="Y461" s="94"/>
      <c r="Z461" s="94"/>
      <c r="AA461" s="94"/>
      <c r="AB461" s="94"/>
      <c r="AC461" s="94"/>
      <c r="AD461" s="94"/>
      <c r="AE461" s="94"/>
      <c r="AF461" s="94"/>
      <c r="AG461" s="94"/>
      <c r="AH461" s="94"/>
      <c r="AI461" s="94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196"/>
      <c r="R462" s="196"/>
      <c r="S462" s="196"/>
      <c r="T462" s="94"/>
      <c r="U462" s="94"/>
      <c r="V462" s="94"/>
      <c r="W462" s="94"/>
      <c r="X462" s="94"/>
      <c r="Y462" s="94"/>
      <c r="Z462" s="94"/>
      <c r="AA462" s="94"/>
      <c r="AB462" s="94"/>
      <c r="AC462" s="94"/>
      <c r="AD462" s="94"/>
      <c r="AE462" s="94"/>
      <c r="AF462" s="94"/>
      <c r="AG462" s="94"/>
      <c r="AH462" s="94"/>
      <c r="AI462" s="94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196"/>
      <c r="R463" s="196"/>
      <c r="S463" s="196"/>
      <c r="T463" s="94"/>
      <c r="U463" s="94"/>
      <c r="V463" s="94"/>
      <c r="W463" s="94"/>
      <c r="X463" s="94"/>
      <c r="Y463" s="94"/>
      <c r="Z463" s="94"/>
      <c r="AA463" s="94"/>
      <c r="AB463" s="94"/>
      <c r="AC463" s="94"/>
      <c r="AD463" s="94"/>
      <c r="AE463" s="94"/>
      <c r="AF463" s="94"/>
      <c r="AG463" s="94"/>
      <c r="AH463" s="94"/>
      <c r="AI463" s="94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196"/>
      <c r="R464" s="196"/>
      <c r="S464" s="196"/>
      <c r="T464" s="94"/>
      <c r="U464" s="94"/>
      <c r="V464" s="94"/>
      <c r="W464" s="94"/>
      <c r="X464" s="94"/>
      <c r="Y464" s="94"/>
      <c r="Z464" s="94"/>
      <c r="AA464" s="94"/>
      <c r="AB464" s="94"/>
      <c r="AC464" s="94"/>
      <c r="AD464" s="94"/>
      <c r="AE464" s="94"/>
      <c r="AF464" s="94"/>
      <c r="AG464" s="94"/>
      <c r="AH464" s="94"/>
      <c r="AI464" s="94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196"/>
      <c r="R465" s="196"/>
      <c r="S465" s="196"/>
      <c r="T465" s="94"/>
      <c r="U465" s="94"/>
      <c r="V465" s="94"/>
      <c r="W465" s="94"/>
      <c r="X465" s="94"/>
      <c r="Y465" s="94"/>
      <c r="Z465" s="94"/>
      <c r="AA465" s="94"/>
      <c r="AB465" s="94"/>
      <c r="AC465" s="94"/>
      <c r="AD465" s="94"/>
      <c r="AE465" s="94"/>
      <c r="AF465" s="94"/>
      <c r="AG465" s="94"/>
      <c r="AH465" s="94"/>
      <c r="AI465" s="94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196"/>
      <c r="R466" s="196"/>
      <c r="S466" s="196"/>
      <c r="T466" s="94"/>
      <c r="U466" s="94"/>
      <c r="V466" s="94"/>
      <c r="W466" s="94"/>
      <c r="X466" s="94"/>
      <c r="Y466" s="94"/>
      <c r="Z466" s="94"/>
      <c r="AA466" s="94"/>
      <c r="AB466" s="94"/>
      <c r="AC466" s="94"/>
      <c r="AD466" s="94"/>
      <c r="AE466" s="94"/>
      <c r="AF466" s="94"/>
      <c r="AG466" s="94"/>
      <c r="AH466" s="94"/>
      <c r="AI466" s="94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196"/>
      <c r="R467" s="196"/>
      <c r="S467" s="196"/>
      <c r="T467" s="94"/>
      <c r="U467" s="94"/>
      <c r="V467" s="94"/>
      <c r="W467" s="94"/>
      <c r="X467" s="94"/>
      <c r="Y467" s="94"/>
      <c r="Z467" s="94"/>
      <c r="AA467" s="94"/>
      <c r="AB467" s="94"/>
      <c r="AC467" s="94"/>
      <c r="AD467" s="94"/>
      <c r="AE467" s="94"/>
      <c r="AF467" s="94"/>
      <c r="AG467" s="94"/>
      <c r="AH467" s="94"/>
      <c r="AI467" s="94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196"/>
      <c r="R468" s="196"/>
      <c r="S468" s="196"/>
      <c r="T468" s="94"/>
      <c r="U468" s="94"/>
      <c r="V468" s="94"/>
      <c r="W468" s="94"/>
      <c r="X468" s="94"/>
      <c r="Y468" s="94"/>
      <c r="Z468" s="94"/>
      <c r="AA468" s="94"/>
      <c r="AB468" s="94"/>
      <c r="AC468" s="94"/>
      <c r="AD468" s="94"/>
      <c r="AE468" s="94"/>
      <c r="AF468" s="94"/>
      <c r="AG468" s="94"/>
      <c r="AH468" s="94"/>
      <c r="AI468" s="94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196"/>
      <c r="R469" s="196"/>
      <c r="S469" s="196"/>
      <c r="T469" s="94"/>
      <c r="U469" s="94"/>
      <c r="V469" s="94"/>
      <c r="W469" s="94"/>
      <c r="X469" s="94"/>
      <c r="Y469" s="94"/>
      <c r="Z469" s="94"/>
      <c r="AA469" s="94"/>
      <c r="AB469" s="94"/>
      <c r="AC469" s="94"/>
      <c r="AD469" s="94"/>
      <c r="AE469" s="94"/>
      <c r="AF469" s="94"/>
      <c r="AG469" s="94"/>
      <c r="AH469" s="94"/>
      <c r="AI469" s="94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196"/>
      <c r="R470" s="196"/>
      <c r="S470" s="196"/>
      <c r="T470" s="94"/>
      <c r="U470" s="94"/>
      <c r="V470" s="94"/>
      <c r="W470" s="94"/>
      <c r="X470" s="94"/>
      <c r="Y470" s="94"/>
      <c r="Z470" s="94"/>
      <c r="AA470" s="94"/>
      <c r="AB470" s="94"/>
      <c r="AC470" s="94"/>
      <c r="AD470" s="94"/>
      <c r="AE470" s="94"/>
      <c r="AF470" s="94"/>
      <c r="AG470" s="94"/>
      <c r="AH470" s="94"/>
      <c r="AI470" s="94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196"/>
      <c r="R471" s="196"/>
      <c r="S471" s="196"/>
      <c r="T471" s="94"/>
      <c r="U471" s="94"/>
      <c r="V471" s="94"/>
      <c r="W471" s="94"/>
      <c r="X471" s="94"/>
      <c r="Y471" s="94"/>
      <c r="Z471" s="94"/>
      <c r="AA471" s="94"/>
      <c r="AB471" s="94"/>
      <c r="AC471" s="94"/>
      <c r="AD471" s="94"/>
      <c r="AE471" s="94"/>
      <c r="AF471" s="94"/>
      <c r="AG471" s="94"/>
      <c r="AH471" s="94"/>
      <c r="AI471" s="94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196"/>
      <c r="R472" s="196"/>
      <c r="S472" s="196"/>
      <c r="T472" s="94"/>
      <c r="U472" s="94"/>
      <c r="V472" s="94"/>
      <c r="W472" s="94"/>
      <c r="X472" s="94"/>
      <c r="Y472" s="94"/>
      <c r="Z472" s="94"/>
      <c r="AA472" s="94"/>
      <c r="AB472" s="94"/>
      <c r="AC472" s="94"/>
      <c r="AD472" s="94"/>
      <c r="AE472" s="94"/>
      <c r="AF472" s="94"/>
      <c r="AG472" s="94"/>
      <c r="AH472" s="94"/>
      <c r="AI472" s="94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196"/>
      <c r="R473" s="196"/>
      <c r="S473" s="196"/>
      <c r="T473" s="94"/>
      <c r="U473" s="94"/>
      <c r="V473" s="94"/>
      <c r="W473" s="94"/>
      <c r="X473" s="94"/>
      <c r="Y473" s="94"/>
      <c r="Z473" s="94"/>
      <c r="AA473" s="94"/>
      <c r="AB473" s="94"/>
      <c r="AC473" s="94"/>
      <c r="AD473" s="94"/>
      <c r="AE473" s="94"/>
      <c r="AF473" s="94"/>
      <c r="AG473" s="94"/>
      <c r="AH473" s="94"/>
      <c r="AI473" s="94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196"/>
      <c r="R474" s="196"/>
      <c r="S474" s="196"/>
      <c r="T474" s="94"/>
      <c r="U474" s="94"/>
      <c r="V474" s="94"/>
      <c r="W474" s="94"/>
      <c r="X474" s="94"/>
      <c r="Y474" s="94"/>
      <c r="Z474" s="94"/>
      <c r="AA474" s="94"/>
      <c r="AB474" s="94"/>
      <c r="AC474" s="94"/>
      <c r="AD474" s="94"/>
      <c r="AE474" s="94"/>
      <c r="AF474" s="94"/>
      <c r="AG474" s="94"/>
      <c r="AH474" s="94"/>
      <c r="AI474" s="94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196"/>
      <c r="R475" s="196"/>
      <c r="S475" s="196"/>
      <c r="T475" s="94"/>
      <c r="U475" s="94"/>
      <c r="V475" s="94"/>
      <c r="W475" s="94"/>
      <c r="X475" s="94"/>
      <c r="Y475" s="94"/>
      <c r="Z475" s="94"/>
      <c r="AA475" s="94"/>
      <c r="AB475" s="94"/>
      <c r="AC475" s="94"/>
      <c r="AD475" s="94"/>
      <c r="AE475" s="94"/>
      <c r="AF475" s="94"/>
      <c r="AG475" s="94"/>
      <c r="AH475" s="94"/>
      <c r="AI475" s="94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196"/>
      <c r="R476" s="196"/>
      <c r="S476" s="196"/>
      <c r="T476" s="94"/>
      <c r="U476" s="94"/>
      <c r="V476" s="94"/>
      <c r="W476" s="94"/>
      <c r="X476" s="94"/>
      <c r="Y476" s="94"/>
      <c r="Z476" s="94"/>
      <c r="AA476" s="94"/>
      <c r="AB476" s="94"/>
      <c r="AC476" s="94"/>
      <c r="AD476" s="94"/>
      <c r="AE476" s="94"/>
      <c r="AF476" s="94"/>
      <c r="AG476" s="94"/>
      <c r="AH476" s="94"/>
      <c r="AI476" s="94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196"/>
      <c r="R477" s="196"/>
      <c r="S477" s="196"/>
      <c r="T477" s="94"/>
      <c r="U477" s="94"/>
      <c r="V477" s="94"/>
      <c r="W477" s="94"/>
      <c r="X477" s="94"/>
      <c r="Y477" s="94"/>
      <c r="Z477" s="94"/>
      <c r="AA477" s="94"/>
      <c r="AB477" s="94"/>
      <c r="AC477" s="94"/>
      <c r="AD477" s="94"/>
      <c r="AE477" s="94"/>
      <c r="AF477" s="94"/>
      <c r="AG477" s="94"/>
      <c r="AH477" s="94"/>
      <c r="AI477" s="94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196"/>
      <c r="R478" s="196"/>
      <c r="S478" s="196"/>
      <c r="T478" s="94"/>
      <c r="U478" s="94"/>
      <c r="V478" s="94"/>
      <c r="W478" s="94"/>
      <c r="X478" s="94"/>
      <c r="Y478" s="94"/>
      <c r="Z478" s="94"/>
      <c r="AA478" s="94"/>
      <c r="AB478" s="94"/>
      <c r="AC478" s="94"/>
      <c r="AD478" s="94"/>
      <c r="AE478" s="94"/>
      <c r="AF478" s="94"/>
      <c r="AG478" s="94"/>
      <c r="AH478" s="94"/>
      <c r="AI478" s="94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196"/>
      <c r="R479" s="196"/>
      <c r="S479" s="196"/>
      <c r="T479" s="94"/>
      <c r="U479" s="94"/>
      <c r="V479" s="94"/>
      <c r="W479" s="94"/>
      <c r="X479" s="94"/>
      <c r="Y479" s="94"/>
      <c r="Z479" s="94"/>
      <c r="AA479" s="94"/>
      <c r="AB479" s="94"/>
      <c r="AC479" s="94"/>
      <c r="AD479" s="94"/>
      <c r="AE479" s="94"/>
      <c r="AF479" s="94"/>
      <c r="AG479" s="94"/>
      <c r="AH479" s="94"/>
      <c r="AI479" s="94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196"/>
      <c r="R480" s="196"/>
      <c r="S480" s="196"/>
      <c r="T480" s="94"/>
      <c r="U480" s="94"/>
      <c r="V480" s="94"/>
      <c r="W480" s="94"/>
      <c r="X480" s="94"/>
      <c r="Y480" s="94"/>
      <c r="Z480" s="94"/>
      <c r="AA480" s="94"/>
      <c r="AB480" s="94"/>
      <c r="AC480" s="94"/>
      <c r="AD480" s="94"/>
      <c r="AE480" s="94"/>
      <c r="AF480" s="94"/>
      <c r="AG480" s="94"/>
      <c r="AH480" s="94"/>
      <c r="AI480" s="94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196"/>
      <c r="R481" s="196"/>
      <c r="S481" s="196"/>
      <c r="T481" s="94"/>
      <c r="U481" s="94"/>
      <c r="V481" s="94"/>
      <c r="W481" s="94"/>
      <c r="X481" s="94"/>
      <c r="Y481" s="94"/>
      <c r="Z481" s="94"/>
      <c r="AA481" s="94"/>
      <c r="AB481" s="94"/>
      <c r="AC481" s="94"/>
      <c r="AD481" s="94"/>
      <c r="AE481" s="94"/>
      <c r="AF481" s="94"/>
      <c r="AG481" s="94"/>
      <c r="AH481" s="94"/>
      <c r="AI481" s="94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196"/>
      <c r="R482" s="196"/>
      <c r="S482" s="196"/>
      <c r="T482" s="94"/>
      <c r="U482" s="94"/>
      <c r="V482" s="94"/>
      <c r="W482" s="94"/>
      <c r="X482" s="94"/>
      <c r="Y482" s="94"/>
      <c r="Z482" s="94"/>
      <c r="AA482" s="94"/>
      <c r="AB482" s="94"/>
      <c r="AC482" s="94"/>
      <c r="AD482" s="94"/>
      <c r="AE482" s="94"/>
      <c r="AF482" s="94"/>
      <c r="AG482" s="94"/>
      <c r="AH482" s="94"/>
      <c r="AI482" s="94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196"/>
      <c r="R483" s="196"/>
      <c r="S483" s="196"/>
      <c r="T483" s="94"/>
      <c r="U483" s="94"/>
      <c r="V483" s="94"/>
      <c r="W483" s="94"/>
      <c r="X483" s="94"/>
      <c r="Y483" s="94"/>
      <c r="Z483" s="94"/>
      <c r="AA483" s="94"/>
      <c r="AB483" s="94"/>
      <c r="AC483" s="94"/>
      <c r="AD483" s="94"/>
      <c r="AE483" s="94"/>
      <c r="AF483" s="94"/>
      <c r="AG483" s="94"/>
      <c r="AH483" s="94"/>
      <c r="AI483" s="94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196"/>
      <c r="R484" s="196"/>
      <c r="S484" s="196"/>
      <c r="T484" s="94"/>
      <c r="U484" s="94"/>
      <c r="V484" s="94"/>
      <c r="W484" s="94"/>
      <c r="X484" s="94"/>
      <c r="Y484" s="94"/>
      <c r="Z484" s="94"/>
      <c r="AA484" s="94"/>
      <c r="AB484" s="94"/>
      <c r="AC484" s="94"/>
      <c r="AD484" s="94"/>
      <c r="AE484" s="94"/>
      <c r="AF484" s="94"/>
      <c r="AG484" s="94"/>
      <c r="AH484" s="94"/>
      <c r="AI484" s="94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196"/>
      <c r="R485" s="196"/>
      <c r="S485" s="196"/>
      <c r="T485" s="94"/>
      <c r="U485" s="94"/>
      <c r="V485" s="94"/>
      <c r="W485" s="94"/>
      <c r="X485" s="94"/>
      <c r="Y485" s="94"/>
      <c r="Z485" s="94"/>
      <c r="AA485" s="94"/>
      <c r="AB485" s="94"/>
      <c r="AC485" s="94"/>
      <c r="AD485" s="94"/>
      <c r="AE485" s="94"/>
      <c r="AF485" s="94"/>
      <c r="AG485" s="94"/>
      <c r="AH485" s="94"/>
      <c r="AI485" s="94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196"/>
      <c r="R486" s="196"/>
      <c r="S486" s="196"/>
      <c r="T486" s="94"/>
      <c r="U486" s="94"/>
      <c r="V486" s="94"/>
      <c r="W486" s="94"/>
      <c r="X486" s="94"/>
      <c r="Y486" s="94"/>
      <c r="Z486" s="94"/>
      <c r="AA486" s="94"/>
      <c r="AB486" s="94"/>
      <c r="AC486" s="94"/>
      <c r="AD486" s="94"/>
      <c r="AE486" s="94"/>
      <c r="AF486" s="94"/>
      <c r="AG486" s="94"/>
      <c r="AH486" s="94"/>
      <c r="AI486" s="94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196"/>
      <c r="R487" s="196"/>
      <c r="S487" s="196"/>
      <c r="T487" s="94"/>
      <c r="U487" s="94"/>
      <c r="V487" s="94"/>
      <c r="W487" s="94"/>
      <c r="X487" s="94"/>
      <c r="Y487" s="94"/>
      <c r="Z487" s="94"/>
      <c r="AA487" s="94"/>
      <c r="AB487" s="94"/>
      <c r="AC487" s="94"/>
      <c r="AD487" s="94"/>
      <c r="AE487" s="94"/>
      <c r="AF487" s="94"/>
      <c r="AG487" s="94"/>
      <c r="AH487" s="94"/>
      <c r="AI487" s="94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196"/>
      <c r="R488" s="196"/>
      <c r="S488" s="196"/>
      <c r="T488" s="94"/>
      <c r="U488" s="94"/>
      <c r="V488" s="94"/>
      <c r="W488" s="94"/>
      <c r="X488" s="94"/>
      <c r="Y488" s="94"/>
      <c r="Z488" s="94"/>
      <c r="AA488" s="94"/>
      <c r="AB488" s="94"/>
      <c r="AC488" s="94"/>
      <c r="AD488" s="94"/>
      <c r="AE488" s="94"/>
      <c r="AF488" s="94"/>
      <c r="AG488" s="94"/>
      <c r="AH488" s="94"/>
      <c r="AI488" s="94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196"/>
      <c r="R489" s="196"/>
      <c r="S489" s="196"/>
      <c r="T489" s="94"/>
      <c r="U489" s="94"/>
      <c r="V489" s="94"/>
      <c r="W489" s="94"/>
      <c r="X489" s="94"/>
      <c r="Y489" s="94"/>
      <c r="Z489" s="94"/>
      <c r="AA489" s="94"/>
      <c r="AB489" s="94"/>
      <c r="AC489" s="94"/>
      <c r="AD489" s="94"/>
      <c r="AE489" s="94"/>
      <c r="AF489" s="94"/>
      <c r="AG489" s="94"/>
      <c r="AH489" s="94"/>
      <c r="AI489" s="94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196"/>
      <c r="R490" s="196"/>
      <c r="S490" s="196"/>
      <c r="T490" s="94"/>
      <c r="U490" s="94"/>
      <c r="V490" s="94"/>
      <c r="W490" s="94"/>
      <c r="X490" s="94"/>
      <c r="Y490" s="94"/>
      <c r="Z490" s="94"/>
      <c r="AA490" s="94"/>
      <c r="AB490" s="94"/>
      <c r="AC490" s="94"/>
      <c r="AD490" s="94"/>
      <c r="AE490" s="94"/>
      <c r="AF490" s="94"/>
      <c r="AG490" s="94"/>
      <c r="AH490" s="94"/>
      <c r="AI490" s="94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196"/>
      <c r="R491" s="196"/>
      <c r="S491" s="196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  <c r="AE491" s="94"/>
      <c r="AF491" s="94"/>
      <c r="AG491" s="94"/>
      <c r="AH491" s="94"/>
      <c r="AI491" s="94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196"/>
      <c r="R492" s="196"/>
      <c r="S492" s="196"/>
      <c r="T492" s="94"/>
      <c r="U492" s="94"/>
      <c r="V492" s="94"/>
      <c r="W492" s="94"/>
      <c r="X492" s="94"/>
      <c r="Y492" s="94"/>
      <c r="Z492" s="94"/>
      <c r="AA492" s="94"/>
      <c r="AB492" s="94"/>
      <c r="AC492" s="94"/>
      <c r="AD492" s="94"/>
      <c r="AE492" s="94"/>
      <c r="AF492" s="94"/>
      <c r="AG492" s="94"/>
      <c r="AH492" s="94"/>
      <c r="AI492" s="94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196"/>
      <c r="R493" s="196"/>
      <c r="S493" s="196"/>
      <c r="T493" s="94"/>
      <c r="U493" s="94"/>
      <c r="V493" s="94"/>
      <c r="W493" s="94"/>
      <c r="X493" s="94"/>
      <c r="Y493" s="94"/>
      <c r="Z493" s="94"/>
      <c r="AA493" s="94"/>
      <c r="AB493" s="94"/>
      <c r="AC493" s="94"/>
      <c r="AD493" s="94"/>
      <c r="AE493" s="94"/>
      <c r="AF493" s="94"/>
      <c r="AG493" s="94"/>
      <c r="AH493" s="94"/>
      <c r="AI493" s="94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196"/>
      <c r="R494" s="196"/>
      <c r="S494" s="196"/>
      <c r="T494" s="94"/>
      <c r="U494" s="94"/>
      <c r="V494" s="94"/>
      <c r="W494" s="94"/>
      <c r="X494" s="94"/>
      <c r="Y494" s="94"/>
      <c r="Z494" s="94"/>
      <c r="AA494" s="94"/>
      <c r="AB494" s="94"/>
      <c r="AC494" s="94"/>
      <c r="AD494" s="94"/>
      <c r="AE494" s="94"/>
      <c r="AF494" s="94"/>
      <c r="AG494" s="94"/>
      <c r="AH494" s="94"/>
      <c r="AI494" s="94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196"/>
      <c r="R495" s="196"/>
      <c r="S495" s="196"/>
      <c r="T495" s="94"/>
      <c r="U495" s="94"/>
      <c r="V495" s="94"/>
      <c r="W495" s="94"/>
      <c r="X495" s="94"/>
      <c r="Y495" s="94"/>
      <c r="Z495" s="94"/>
      <c r="AA495" s="94"/>
      <c r="AB495" s="94"/>
      <c r="AC495" s="94"/>
      <c r="AD495" s="94"/>
      <c r="AE495" s="94"/>
      <c r="AF495" s="94"/>
      <c r="AG495" s="94"/>
      <c r="AH495" s="94"/>
      <c r="AI495" s="94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196"/>
      <c r="R496" s="196"/>
      <c r="S496" s="196"/>
      <c r="T496" s="94"/>
      <c r="U496" s="94"/>
      <c r="V496" s="94"/>
      <c r="W496" s="94"/>
      <c r="X496" s="94"/>
      <c r="Y496" s="94"/>
      <c r="Z496" s="94"/>
      <c r="AA496" s="94"/>
      <c r="AB496" s="94"/>
      <c r="AC496" s="94"/>
      <c r="AD496" s="94"/>
      <c r="AE496" s="94"/>
      <c r="AF496" s="94"/>
      <c r="AG496" s="94"/>
      <c r="AH496" s="94"/>
      <c r="AI496" s="94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196"/>
      <c r="R497" s="196"/>
      <c r="S497" s="196"/>
      <c r="T497" s="94"/>
      <c r="U497" s="94"/>
      <c r="V497" s="94"/>
      <c r="W497" s="94"/>
      <c r="X497" s="94"/>
      <c r="Y497" s="94"/>
      <c r="Z497" s="94"/>
      <c r="AA497" s="94"/>
      <c r="AB497" s="94"/>
      <c r="AC497" s="94"/>
      <c r="AD497" s="94"/>
      <c r="AE497" s="94"/>
      <c r="AF497" s="94"/>
      <c r="AG497" s="94"/>
      <c r="AH497" s="94"/>
      <c r="AI497" s="94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196"/>
      <c r="R498" s="196"/>
      <c r="S498" s="196"/>
      <c r="T498" s="94"/>
      <c r="U498" s="94"/>
      <c r="V498" s="94"/>
      <c r="W498" s="94"/>
      <c r="X498" s="94"/>
      <c r="Y498" s="94"/>
      <c r="Z498" s="94"/>
      <c r="AA498" s="94"/>
      <c r="AB498" s="94"/>
      <c r="AC498" s="94"/>
      <c r="AD498" s="94"/>
      <c r="AE498" s="94"/>
      <c r="AF498" s="94"/>
      <c r="AG498" s="94"/>
      <c r="AH498" s="94"/>
      <c r="AI498" s="94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196"/>
      <c r="R499" s="196"/>
      <c r="S499" s="196"/>
      <c r="T499" s="94"/>
      <c r="U499" s="94"/>
      <c r="V499" s="94"/>
      <c r="W499" s="94"/>
      <c r="X499" s="94"/>
      <c r="Y499" s="94"/>
      <c r="Z499" s="94"/>
      <c r="AA499" s="94"/>
      <c r="AB499" s="94"/>
      <c r="AC499" s="94"/>
      <c r="AD499" s="94"/>
      <c r="AE499" s="94"/>
      <c r="AF499" s="94"/>
      <c r="AG499" s="94"/>
      <c r="AH499" s="94"/>
      <c r="AI499" s="94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196"/>
      <c r="R500" s="196"/>
      <c r="S500" s="196"/>
      <c r="T500" s="94"/>
      <c r="U500" s="94"/>
      <c r="V500" s="94"/>
      <c r="W500" s="94"/>
      <c r="X500" s="94"/>
      <c r="Y500" s="94"/>
      <c r="Z500" s="94"/>
      <c r="AA500" s="94"/>
      <c r="AB500" s="94"/>
      <c r="AC500" s="94"/>
      <c r="AD500" s="94"/>
      <c r="AE500" s="94"/>
      <c r="AF500" s="94"/>
      <c r="AG500" s="94"/>
      <c r="AH500" s="94"/>
      <c r="AI500" s="94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196"/>
      <c r="R501" s="196"/>
      <c r="S501" s="196"/>
      <c r="T501" s="94"/>
      <c r="U501" s="94"/>
      <c r="V501" s="94"/>
      <c r="W501" s="94"/>
      <c r="X501" s="94"/>
      <c r="Y501" s="94"/>
      <c r="Z501" s="94"/>
      <c r="AA501" s="94"/>
      <c r="AB501" s="94"/>
      <c r="AC501" s="94"/>
      <c r="AD501" s="94"/>
      <c r="AE501" s="94"/>
      <c r="AF501" s="94"/>
      <c r="AG501" s="94"/>
      <c r="AH501" s="94"/>
      <c r="AI501" s="94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196"/>
      <c r="R502" s="196"/>
      <c r="S502" s="196"/>
      <c r="T502" s="94"/>
      <c r="U502" s="94"/>
      <c r="V502" s="94"/>
      <c r="W502" s="94"/>
      <c r="X502" s="94"/>
      <c r="Y502" s="94"/>
      <c r="Z502" s="94"/>
      <c r="AA502" s="94"/>
      <c r="AB502" s="94"/>
      <c r="AC502" s="94"/>
      <c r="AD502" s="94"/>
      <c r="AE502" s="94"/>
      <c r="AF502" s="94"/>
      <c r="AG502" s="94"/>
      <c r="AH502" s="94"/>
      <c r="AI502" s="94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196"/>
      <c r="R503" s="196"/>
      <c r="S503" s="196"/>
      <c r="T503" s="94"/>
      <c r="U503" s="94"/>
      <c r="V503" s="94"/>
      <c r="W503" s="94"/>
      <c r="X503" s="94"/>
      <c r="Y503" s="94"/>
      <c r="Z503" s="94"/>
      <c r="AA503" s="94"/>
      <c r="AB503" s="94"/>
      <c r="AC503" s="94"/>
      <c r="AD503" s="94"/>
      <c r="AE503" s="94"/>
      <c r="AF503" s="94"/>
      <c r="AG503" s="94"/>
      <c r="AH503" s="94"/>
      <c r="AI503" s="94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196"/>
      <c r="R504" s="196"/>
      <c r="S504" s="196"/>
      <c r="T504" s="94"/>
      <c r="U504" s="94"/>
      <c r="V504" s="94"/>
      <c r="W504" s="94"/>
      <c r="X504" s="94"/>
      <c r="Y504" s="94"/>
      <c r="Z504" s="94"/>
      <c r="AA504" s="94"/>
      <c r="AB504" s="94"/>
      <c r="AC504" s="94"/>
      <c r="AD504" s="94"/>
      <c r="AE504" s="94"/>
      <c r="AF504" s="94"/>
      <c r="AG504" s="94"/>
      <c r="AH504" s="94"/>
      <c r="AI504" s="94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196"/>
      <c r="R505" s="196"/>
      <c r="S505" s="196"/>
      <c r="T505" s="94"/>
      <c r="U505" s="94"/>
      <c r="V505" s="94"/>
      <c r="W505" s="94"/>
      <c r="X505" s="94"/>
      <c r="Y505" s="94"/>
      <c r="Z505" s="94"/>
      <c r="AA505" s="94"/>
      <c r="AB505" s="94"/>
      <c r="AC505" s="94"/>
      <c r="AD505" s="94"/>
      <c r="AE505" s="94"/>
      <c r="AF505" s="94"/>
      <c r="AG505" s="94"/>
      <c r="AH505" s="94"/>
      <c r="AI505" s="94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196"/>
      <c r="R506" s="196"/>
      <c r="S506" s="196"/>
      <c r="T506" s="94"/>
      <c r="U506" s="94"/>
      <c r="V506" s="94"/>
      <c r="W506" s="94"/>
      <c r="X506" s="94"/>
      <c r="Y506" s="94"/>
      <c r="Z506" s="94"/>
      <c r="AA506" s="94"/>
      <c r="AB506" s="94"/>
      <c r="AC506" s="94"/>
      <c r="AD506" s="94"/>
      <c r="AE506" s="94"/>
      <c r="AF506" s="94"/>
      <c r="AG506" s="94"/>
      <c r="AH506" s="94"/>
      <c r="AI506" s="94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196"/>
      <c r="R507" s="196"/>
      <c r="S507" s="196"/>
      <c r="T507" s="94"/>
      <c r="U507" s="94"/>
      <c r="V507" s="94"/>
      <c r="W507" s="94"/>
      <c r="X507" s="94"/>
      <c r="Y507" s="94"/>
      <c r="Z507" s="94"/>
      <c r="AA507" s="94"/>
      <c r="AB507" s="94"/>
      <c r="AC507" s="94"/>
      <c r="AD507" s="94"/>
      <c r="AE507" s="94"/>
      <c r="AF507" s="94"/>
      <c r="AG507" s="94"/>
      <c r="AH507" s="94"/>
      <c r="AI507" s="94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196"/>
      <c r="R508" s="196"/>
      <c r="S508" s="196"/>
      <c r="T508" s="94"/>
      <c r="U508" s="94"/>
      <c r="V508" s="94"/>
      <c r="W508" s="94"/>
      <c r="X508" s="94"/>
      <c r="Y508" s="94"/>
      <c r="Z508" s="94"/>
      <c r="AA508" s="94"/>
      <c r="AB508" s="94"/>
      <c r="AC508" s="94"/>
      <c r="AD508" s="94"/>
      <c r="AE508" s="94"/>
      <c r="AF508" s="94"/>
      <c r="AG508" s="94"/>
      <c r="AH508" s="94"/>
      <c r="AI508" s="94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196"/>
      <c r="R509" s="196"/>
      <c r="S509" s="196"/>
      <c r="T509" s="94"/>
      <c r="U509" s="94"/>
      <c r="V509" s="94"/>
      <c r="W509" s="94"/>
      <c r="X509" s="94"/>
      <c r="Y509" s="94"/>
      <c r="Z509" s="94"/>
      <c r="AA509" s="94"/>
      <c r="AB509" s="94"/>
      <c r="AC509" s="94"/>
      <c r="AD509" s="94"/>
      <c r="AE509" s="94"/>
      <c r="AF509" s="94"/>
      <c r="AG509" s="94"/>
      <c r="AH509" s="94"/>
      <c r="AI509" s="94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196"/>
      <c r="R510" s="196"/>
      <c r="S510" s="196"/>
      <c r="T510" s="94"/>
      <c r="U510" s="94"/>
      <c r="V510" s="94"/>
      <c r="W510" s="94"/>
      <c r="X510" s="94"/>
      <c r="Y510" s="94"/>
      <c r="Z510" s="94"/>
      <c r="AA510" s="94"/>
      <c r="AB510" s="94"/>
      <c r="AC510" s="94"/>
      <c r="AD510" s="94"/>
      <c r="AE510" s="94"/>
      <c r="AF510" s="94"/>
      <c r="AG510" s="94"/>
      <c r="AH510" s="94"/>
      <c r="AI510" s="94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196"/>
      <c r="R511" s="196"/>
      <c r="S511" s="196"/>
      <c r="T511" s="94"/>
      <c r="U511" s="94"/>
      <c r="V511" s="94"/>
      <c r="W511" s="94"/>
      <c r="X511" s="94"/>
      <c r="Y511" s="94"/>
      <c r="Z511" s="94"/>
      <c r="AA511" s="94"/>
      <c r="AB511" s="94"/>
      <c r="AC511" s="94"/>
      <c r="AD511" s="94"/>
      <c r="AE511" s="94"/>
      <c r="AF511" s="94"/>
      <c r="AG511" s="94"/>
      <c r="AH511" s="94"/>
      <c r="AI511" s="94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196"/>
      <c r="R512" s="196"/>
      <c r="S512" s="196"/>
      <c r="T512" s="94"/>
      <c r="U512" s="94"/>
      <c r="V512" s="94"/>
      <c r="W512" s="94"/>
      <c r="X512" s="94"/>
      <c r="Y512" s="94"/>
      <c r="Z512" s="94"/>
      <c r="AA512" s="94"/>
      <c r="AB512" s="94"/>
      <c r="AC512" s="94"/>
      <c r="AD512" s="94"/>
      <c r="AE512" s="94"/>
      <c r="AF512" s="94"/>
      <c r="AG512" s="94"/>
      <c r="AH512" s="94"/>
      <c r="AI512" s="94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196"/>
      <c r="R513" s="196"/>
      <c r="S513" s="196"/>
      <c r="T513" s="94"/>
      <c r="U513" s="94"/>
      <c r="V513" s="94"/>
      <c r="W513" s="94"/>
      <c r="X513" s="94"/>
      <c r="Y513" s="94"/>
      <c r="Z513" s="94"/>
      <c r="AA513" s="94"/>
      <c r="AB513" s="94"/>
      <c r="AC513" s="94"/>
      <c r="AD513" s="94"/>
      <c r="AE513" s="94"/>
      <c r="AF513" s="94"/>
      <c r="AG513" s="94"/>
      <c r="AH513" s="94"/>
      <c r="AI513" s="94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196"/>
      <c r="R514" s="196"/>
      <c r="S514" s="196"/>
      <c r="T514" s="94"/>
      <c r="U514" s="94"/>
      <c r="V514" s="94"/>
      <c r="W514" s="94"/>
      <c r="X514" s="94"/>
      <c r="Y514" s="94"/>
      <c r="Z514" s="94"/>
      <c r="AA514" s="94"/>
      <c r="AB514" s="94"/>
      <c r="AC514" s="94"/>
      <c r="AD514" s="94"/>
      <c r="AE514" s="94"/>
      <c r="AF514" s="94"/>
      <c r="AG514" s="94"/>
      <c r="AH514" s="94"/>
      <c r="AI514" s="94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196"/>
      <c r="R515" s="196"/>
      <c r="S515" s="196"/>
      <c r="T515" s="94"/>
      <c r="U515" s="94"/>
      <c r="V515" s="94"/>
      <c r="W515" s="94"/>
      <c r="X515" s="94"/>
      <c r="Y515" s="94"/>
      <c r="Z515" s="94"/>
      <c r="AA515" s="94"/>
      <c r="AB515" s="94"/>
      <c r="AC515" s="94"/>
      <c r="AD515" s="94"/>
      <c r="AE515" s="94"/>
      <c r="AF515" s="94"/>
      <c r="AG515" s="94"/>
      <c r="AH515" s="94"/>
      <c r="AI515" s="94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196"/>
      <c r="R516" s="196"/>
      <c r="S516" s="196"/>
      <c r="T516" s="94"/>
      <c r="U516" s="94"/>
      <c r="V516" s="94"/>
      <c r="W516" s="94"/>
      <c r="X516" s="94"/>
      <c r="Y516" s="94"/>
      <c r="Z516" s="94"/>
      <c r="AA516" s="94"/>
      <c r="AB516" s="94"/>
      <c r="AC516" s="94"/>
      <c r="AD516" s="94"/>
      <c r="AE516" s="94"/>
      <c r="AF516" s="94"/>
      <c r="AG516" s="94"/>
      <c r="AH516" s="94"/>
      <c r="AI516" s="94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196"/>
      <c r="R517" s="196"/>
      <c r="S517" s="196"/>
      <c r="T517" s="94"/>
      <c r="U517" s="94"/>
      <c r="V517" s="94"/>
      <c r="W517" s="94"/>
      <c r="X517" s="94"/>
      <c r="Y517" s="94"/>
      <c r="Z517" s="94"/>
      <c r="AA517" s="94"/>
      <c r="AB517" s="94"/>
      <c r="AC517" s="94"/>
      <c r="AD517" s="94"/>
      <c r="AE517" s="94"/>
      <c r="AF517" s="94"/>
      <c r="AG517" s="94"/>
      <c r="AH517" s="94"/>
      <c r="AI517" s="94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196"/>
      <c r="R518" s="196"/>
      <c r="S518" s="196"/>
      <c r="T518" s="94"/>
      <c r="U518" s="94"/>
      <c r="V518" s="94"/>
      <c r="W518" s="94"/>
      <c r="X518" s="94"/>
      <c r="Y518" s="94"/>
      <c r="Z518" s="94"/>
      <c r="AA518" s="94"/>
      <c r="AB518" s="94"/>
      <c r="AC518" s="94"/>
      <c r="AD518" s="94"/>
      <c r="AE518" s="94"/>
      <c r="AF518" s="94"/>
      <c r="AG518" s="94"/>
      <c r="AH518" s="94"/>
      <c r="AI518" s="94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196"/>
      <c r="R519" s="196"/>
      <c r="S519" s="196"/>
      <c r="T519" s="94"/>
      <c r="U519" s="94"/>
      <c r="V519" s="94"/>
      <c r="W519" s="94"/>
      <c r="X519" s="94"/>
      <c r="Y519" s="94"/>
      <c r="Z519" s="94"/>
      <c r="AA519" s="94"/>
      <c r="AB519" s="94"/>
      <c r="AC519" s="94"/>
      <c r="AD519" s="94"/>
      <c r="AE519" s="94"/>
      <c r="AF519" s="94"/>
      <c r="AG519" s="94"/>
      <c r="AH519" s="94"/>
      <c r="AI519" s="94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196"/>
      <c r="R520" s="196"/>
      <c r="S520" s="196"/>
      <c r="T520" s="94"/>
      <c r="U520" s="94"/>
      <c r="V520" s="94"/>
      <c r="W520" s="94"/>
      <c r="X520" s="94"/>
      <c r="Y520" s="94"/>
      <c r="Z520" s="94"/>
      <c r="AA520" s="94"/>
      <c r="AB520" s="94"/>
      <c r="AC520" s="94"/>
      <c r="AD520" s="94"/>
      <c r="AE520" s="94"/>
      <c r="AF520" s="94"/>
      <c r="AG520" s="94"/>
      <c r="AH520" s="94"/>
      <c r="AI520" s="94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196"/>
      <c r="R521" s="196"/>
      <c r="S521" s="196"/>
      <c r="T521" s="94"/>
      <c r="U521" s="94"/>
      <c r="V521" s="94"/>
      <c r="W521" s="94"/>
      <c r="X521" s="94"/>
      <c r="Y521" s="94"/>
      <c r="Z521" s="94"/>
      <c r="AA521" s="94"/>
      <c r="AB521" s="94"/>
      <c r="AC521" s="94"/>
      <c r="AD521" s="94"/>
      <c r="AE521" s="94"/>
      <c r="AF521" s="94"/>
      <c r="AG521" s="94"/>
      <c r="AH521" s="94"/>
      <c r="AI521" s="94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196"/>
      <c r="R522" s="196"/>
      <c r="S522" s="196"/>
      <c r="T522" s="94"/>
      <c r="U522" s="94"/>
      <c r="V522" s="94"/>
      <c r="W522" s="94"/>
      <c r="X522" s="94"/>
      <c r="Y522" s="94"/>
      <c r="Z522" s="94"/>
      <c r="AA522" s="94"/>
      <c r="AB522" s="94"/>
      <c r="AC522" s="94"/>
      <c r="AD522" s="94"/>
      <c r="AE522" s="94"/>
      <c r="AF522" s="94"/>
      <c r="AG522" s="94"/>
      <c r="AH522" s="94"/>
      <c r="AI522" s="94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196"/>
      <c r="R523" s="196"/>
      <c r="S523" s="196"/>
      <c r="T523" s="94"/>
      <c r="U523" s="94"/>
      <c r="V523" s="94"/>
      <c r="W523" s="94"/>
      <c r="X523" s="94"/>
      <c r="Y523" s="94"/>
      <c r="Z523" s="94"/>
      <c r="AA523" s="94"/>
      <c r="AB523" s="94"/>
      <c r="AC523" s="94"/>
      <c r="AD523" s="94"/>
      <c r="AE523" s="94"/>
      <c r="AF523" s="94"/>
      <c r="AG523" s="94"/>
      <c r="AH523" s="94"/>
      <c r="AI523" s="94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196"/>
      <c r="R524" s="196"/>
      <c r="S524" s="196"/>
      <c r="T524" s="94"/>
      <c r="U524" s="94"/>
      <c r="V524" s="94"/>
      <c r="W524" s="94"/>
      <c r="X524" s="94"/>
      <c r="Y524" s="94"/>
      <c r="Z524" s="94"/>
      <c r="AA524" s="94"/>
      <c r="AB524" s="94"/>
      <c r="AC524" s="94"/>
      <c r="AD524" s="94"/>
      <c r="AE524" s="94"/>
      <c r="AF524" s="94"/>
      <c r="AG524" s="94"/>
      <c r="AH524" s="94"/>
      <c r="AI524" s="94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196"/>
      <c r="R525" s="196"/>
      <c r="S525" s="196"/>
      <c r="T525" s="94"/>
      <c r="U525" s="94"/>
      <c r="V525" s="94"/>
      <c r="W525" s="94"/>
      <c r="X525" s="94"/>
      <c r="Y525" s="94"/>
      <c r="Z525" s="94"/>
      <c r="AA525" s="94"/>
      <c r="AB525" s="94"/>
      <c r="AC525" s="94"/>
      <c r="AD525" s="94"/>
      <c r="AE525" s="94"/>
      <c r="AF525" s="94"/>
      <c r="AG525" s="94"/>
      <c r="AH525" s="94"/>
      <c r="AI525" s="94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196"/>
      <c r="R526" s="196"/>
      <c r="S526" s="196"/>
      <c r="T526" s="94"/>
      <c r="U526" s="94"/>
      <c r="V526" s="94"/>
      <c r="W526" s="94"/>
      <c r="X526" s="94"/>
      <c r="Y526" s="94"/>
      <c r="Z526" s="94"/>
      <c r="AA526" s="94"/>
      <c r="AB526" s="94"/>
      <c r="AC526" s="94"/>
      <c r="AD526" s="94"/>
      <c r="AE526" s="94"/>
      <c r="AF526" s="94"/>
      <c r="AG526" s="94"/>
      <c r="AH526" s="94"/>
      <c r="AI526" s="94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196"/>
      <c r="R527" s="196"/>
      <c r="S527" s="196"/>
      <c r="T527" s="94"/>
      <c r="U527" s="94"/>
      <c r="V527" s="94"/>
      <c r="W527" s="94"/>
      <c r="X527" s="94"/>
      <c r="Y527" s="94"/>
      <c r="Z527" s="94"/>
      <c r="AA527" s="94"/>
      <c r="AB527" s="94"/>
      <c r="AC527" s="94"/>
      <c r="AD527" s="94"/>
      <c r="AE527" s="94"/>
      <c r="AF527" s="94"/>
      <c r="AG527" s="94"/>
      <c r="AH527" s="94"/>
      <c r="AI527" s="94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196"/>
      <c r="R528" s="196"/>
      <c r="S528" s="196"/>
      <c r="T528" s="94"/>
      <c r="U528" s="94"/>
      <c r="V528" s="94"/>
      <c r="W528" s="94"/>
      <c r="X528" s="94"/>
      <c r="Y528" s="94"/>
      <c r="Z528" s="94"/>
      <c r="AA528" s="94"/>
      <c r="AB528" s="94"/>
      <c r="AC528" s="94"/>
      <c r="AD528" s="94"/>
      <c r="AE528" s="94"/>
      <c r="AF528" s="94"/>
      <c r="AG528" s="94"/>
      <c r="AH528" s="94"/>
      <c r="AI528" s="94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196"/>
      <c r="R529" s="196"/>
      <c r="S529" s="196"/>
      <c r="T529" s="94"/>
      <c r="U529" s="94"/>
      <c r="V529" s="94"/>
      <c r="W529" s="94"/>
      <c r="X529" s="94"/>
      <c r="Y529" s="94"/>
      <c r="Z529" s="94"/>
      <c r="AA529" s="94"/>
      <c r="AB529" s="94"/>
      <c r="AC529" s="94"/>
      <c r="AD529" s="94"/>
      <c r="AE529" s="94"/>
      <c r="AF529" s="94"/>
      <c r="AG529" s="94"/>
      <c r="AH529" s="94"/>
      <c r="AI529" s="94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196"/>
      <c r="R530" s="196"/>
      <c r="S530" s="196"/>
      <c r="T530" s="94"/>
      <c r="U530" s="94"/>
      <c r="V530" s="94"/>
      <c r="W530" s="94"/>
      <c r="X530" s="94"/>
      <c r="Y530" s="94"/>
      <c r="Z530" s="94"/>
      <c r="AA530" s="94"/>
      <c r="AB530" s="94"/>
      <c r="AC530" s="94"/>
      <c r="AD530" s="94"/>
      <c r="AE530" s="94"/>
      <c r="AF530" s="94"/>
      <c r="AG530" s="94"/>
      <c r="AH530" s="94"/>
      <c r="AI530" s="94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196"/>
      <c r="R531" s="196"/>
      <c r="S531" s="196"/>
      <c r="T531" s="94"/>
      <c r="U531" s="94"/>
      <c r="V531" s="94"/>
      <c r="W531" s="94"/>
      <c r="X531" s="94"/>
      <c r="Y531" s="94"/>
      <c r="Z531" s="94"/>
      <c r="AA531" s="94"/>
      <c r="AB531" s="94"/>
      <c r="AC531" s="94"/>
      <c r="AD531" s="94"/>
      <c r="AE531" s="94"/>
      <c r="AF531" s="94"/>
      <c r="AG531" s="94"/>
      <c r="AH531" s="94"/>
      <c r="AI531" s="94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196"/>
      <c r="R532" s="196"/>
      <c r="S532" s="196"/>
      <c r="T532" s="94"/>
      <c r="U532" s="94"/>
      <c r="V532" s="94"/>
      <c r="W532" s="94"/>
      <c r="X532" s="94"/>
      <c r="Y532" s="94"/>
      <c r="Z532" s="94"/>
      <c r="AA532" s="94"/>
      <c r="AB532" s="94"/>
      <c r="AC532" s="94"/>
      <c r="AD532" s="94"/>
      <c r="AE532" s="94"/>
      <c r="AF532" s="94"/>
      <c r="AG532" s="94"/>
      <c r="AH532" s="94"/>
      <c r="AI532" s="94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196"/>
      <c r="R533" s="196"/>
      <c r="S533" s="196"/>
      <c r="T533" s="94"/>
      <c r="U533" s="94"/>
      <c r="V533" s="94"/>
      <c r="W533" s="94"/>
      <c r="X533" s="94"/>
      <c r="Y533" s="94"/>
      <c r="Z533" s="94"/>
      <c r="AA533" s="94"/>
      <c r="AB533" s="94"/>
      <c r="AC533" s="94"/>
      <c r="AD533" s="94"/>
      <c r="AE533" s="94"/>
      <c r="AF533" s="94"/>
      <c r="AG533" s="94"/>
      <c r="AH533" s="94"/>
      <c r="AI533" s="94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196"/>
      <c r="R534" s="196"/>
      <c r="S534" s="196"/>
      <c r="T534" s="94"/>
      <c r="U534" s="94"/>
      <c r="V534" s="94"/>
      <c r="W534" s="94"/>
      <c r="X534" s="94"/>
      <c r="Y534" s="94"/>
      <c r="Z534" s="94"/>
      <c r="AA534" s="94"/>
      <c r="AB534" s="94"/>
      <c r="AC534" s="94"/>
      <c r="AD534" s="94"/>
      <c r="AE534" s="94"/>
      <c r="AF534" s="94"/>
      <c r="AG534" s="94"/>
      <c r="AH534" s="94"/>
      <c r="AI534" s="94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196"/>
      <c r="R535" s="196"/>
      <c r="S535" s="196"/>
      <c r="T535" s="94"/>
      <c r="U535" s="94"/>
      <c r="V535" s="94"/>
      <c r="W535" s="94"/>
      <c r="X535" s="94"/>
      <c r="Y535" s="94"/>
      <c r="Z535" s="94"/>
      <c r="AA535" s="94"/>
      <c r="AB535" s="94"/>
      <c r="AC535" s="94"/>
      <c r="AD535" s="94"/>
      <c r="AE535" s="94"/>
      <c r="AF535" s="94"/>
      <c r="AG535" s="94"/>
      <c r="AH535" s="94"/>
      <c r="AI535" s="94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196"/>
      <c r="R536" s="196"/>
      <c r="S536" s="196"/>
      <c r="T536" s="94"/>
      <c r="U536" s="94"/>
      <c r="V536" s="94"/>
      <c r="W536" s="94"/>
      <c r="X536" s="94"/>
      <c r="Y536" s="94"/>
      <c r="Z536" s="94"/>
      <c r="AA536" s="94"/>
      <c r="AB536" s="94"/>
      <c r="AC536" s="94"/>
      <c r="AD536" s="94"/>
      <c r="AE536" s="94"/>
      <c r="AF536" s="94"/>
      <c r="AG536" s="94"/>
      <c r="AH536" s="94"/>
      <c r="AI536" s="94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196"/>
      <c r="R537" s="196"/>
      <c r="S537" s="196"/>
      <c r="T537" s="94"/>
      <c r="U537" s="94"/>
      <c r="V537" s="94"/>
      <c r="W537" s="94"/>
      <c r="X537" s="94"/>
      <c r="Y537" s="94"/>
      <c r="Z537" s="94"/>
      <c r="AA537" s="94"/>
      <c r="AB537" s="94"/>
      <c r="AC537" s="94"/>
      <c r="AD537" s="94"/>
      <c r="AE537" s="94"/>
      <c r="AF537" s="94"/>
      <c r="AG537" s="94"/>
      <c r="AH537" s="94"/>
      <c r="AI537" s="94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196"/>
      <c r="R538" s="196"/>
      <c r="S538" s="196"/>
      <c r="T538" s="94"/>
      <c r="U538" s="94"/>
      <c r="V538" s="94"/>
      <c r="W538" s="94"/>
      <c r="X538" s="94"/>
      <c r="Y538" s="94"/>
      <c r="Z538" s="94"/>
      <c r="AA538" s="94"/>
      <c r="AB538" s="94"/>
      <c r="AC538" s="94"/>
      <c r="AD538" s="94"/>
      <c r="AE538" s="94"/>
      <c r="AF538" s="94"/>
      <c r="AG538" s="94"/>
      <c r="AH538" s="94"/>
      <c r="AI538" s="94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196"/>
      <c r="R539" s="196"/>
      <c r="S539" s="196"/>
      <c r="T539" s="94"/>
      <c r="U539" s="94"/>
      <c r="V539" s="94"/>
      <c r="W539" s="94"/>
      <c r="X539" s="94"/>
      <c r="Y539" s="94"/>
      <c r="Z539" s="94"/>
      <c r="AA539" s="94"/>
      <c r="AB539" s="94"/>
      <c r="AC539" s="94"/>
      <c r="AD539" s="94"/>
      <c r="AE539" s="94"/>
      <c r="AF539" s="94"/>
      <c r="AG539" s="94"/>
      <c r="AH539" s="94"/>
      <c r="AI539" s="94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196"/>
      <c r="R540" s="196"/>
      <c r="S540" s="196"/>
      <c r="T540" s="94"/>
      <c r="U540" s="94"/>
      <c r="V540" s="94"/>
      <c r="W540" s="94"/>
      <c r="X540" s="94"/>
      <c r="Y540" s="94"/>
      <c r="Z540" s="94"/>
      <c r="AA540" s="94"/>
      <c r="AB540" s="94"/>
      <c r="AC540" s="94"/>
      <c r="AD540" s="94"/>
      <c r="AE540" s="94"/>
      <c r="AF540" s="94"/>
      <c r="AG540" s="94"/>
      <c r="AH540" s="94"/>
      <c r="AI540" s="94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196"/>
      <c r="R541" s="196"/>
      <c r="S541" s="196"/>
      <c r="T541" s="94"/>
      <c r="U541" s="94"/>
      <c r="V541" s="94"/>
      <c r="W541" s="94"/>
      <c r="X541" s="94"/>
      <c r="Y541" s="94"/>
      <c r="Z541" s="94"/>
      <c r="AA541" s="94"/>
      <c r="AB541" s="94"/>
      <c r="AC541" s="94"/>
      <c r="AD541" s="94"/>
      <c r="AE541" s="94"/>
      <c r="AF541" s="94"/>
      <c r="AG541" s="94"/>
      <c r="AH541" s="94"/>
      <c r="AI541" s="94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196"/>
      <c r="R542" s="196"/>
      <c r="S542" s="196"/>
      <c r="T542" s="94"/>
      <c r="U542" s="94"/>
      <c r="V542" s="94"/>
      <c r="W542" s="94"/>
      <c r="X542" s="94"/>
      <c r="Y542" s="94"/>
      <c r="Z542" s="94"/>
      <c r="AA542" s="94"/>
      <c r="AB542" s="94"/>
      <c r="AC542" s="94"/>
      <c r="AD542" s="94"/>
      <c r="AE542" s="94"/>
      <c r="AF542" s="94"/>
      <c r="AG542" s="94"/>
      <c r="AH542" s="94"/>
      <c r="AI542" s="94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196"/>
      <c r="R543" s="196"/>
      <c r="S543" s="196"/>
      <c r="T543" s="94"/>
      <c r="U543" s="94"/>
      <c r="V543" s="94"/>
      <c r="W543" s="94"/>
      <c r="X543" s="94"/>
      <c r="Y543" s="94"/>
      <c r="Z543" s="94"/>
      <c r="AA543" s="94"/>
      <c r="AB543" s="94"/>
      <c r="AC543" s="94"/>
      <c r="AD543" s="94"/>
      <c r="AE543" s="94"/>
      <c r="AF543" s="94"/>
      <c r="AG543" s="94"/>
      <c r="AH543" s="94"/>
      <c r="AI543" s="94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196"/>
      <c r="R544" s="196"/>
      <c r="S544" s="196"/>
      <c r="T544" s="94"/>
      <c r="U544" s="94"/>
      <c r="V544" s="94"/>
      <c r="W544" s="94"/>
      <c r="X544" s="94"/>
      <c r="Y544" s="94"/>
      <c r="Z544" s="94"/>
      <c r="AA544" s="94"/>
      <c r="AB544" s="94"/>
      <c r="AC544" s="94"/>
      <c r="AD544" s="94"/>
      <c r="AE544" s="94"/>
      <c r="AF544" s="94"/>
      <c r="AG544" s="94"/>
      <c r="AH544" s="94"/>
      <c r="AI544" s="94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196"/>
      <c r="R545" s="196"/>
      <c r="S545" s="196"/>
      <c r="T545" s="94"/>
      <c r="U545" s="94"/>
      <c r="V545" s="94"/>
      <c r="W545" s="94"/>
      <c r="X545" s="94"/>
      <c r="Y545" s="94"/>
      <c r="Z545" s="94"/>
      <c r="AA545" s="94"/>
      <c r="AB545" s="94"/>
      <c r="AC545" s="94"/>
      <c r="AD545" s="94"/>
      <c r="AE545" s="94"/>
      <c r="AF545" s="94"/>
      <c r="AG545" s="94"/>
      <c r="AH545" s="94"/>
      <c r="AI545" s="94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196"/>
      <c r="R546" s="196"/>
      <c r="S546" s="196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  <c r="AD546" s="94"/>
      <c r="AE546" s="94"/>
      <c r="AF546" s="94"/>
      <c r="AG546" s="94"/>
      <c r="AH546" s="94"/>
      <c r="AI546" s="94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196"/>
      <c r="R547" s="196"/>
      <c r="S547" s="196"/>
      <c r="T547" s="94"/>
      <c r="U547" s="94"/>
      <c r="V547" s="94"/>
      <c r="W547" s="94"/>
      <c r="X547" s="94"/>
      <c r="Y547" s="94"/>
      <c r="Z547" s="94"/>
      <c r="AA547" s="94"/>
      <c r="AB547" s="94"/>
      <c r="AC547" s="94"/>
      <c r="AD547" s="94"/>
      <c r="AE547" s="94"/>
      <c r="AF547" s="94"/>
      <c r="AG547" s="94"/>
      <c r="AH547" s="94"/>
      <c r="AI547" s="94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196"/>
      <c r="R548" s="196"/>
      <c r="S548" s="196"/>
      <c r="T548" s="94"/>
      <c r="U548" s="94"/>
      <c r="V548" s="94"/>
      <c r="W548" s="94"/>
      <c r="X548" s="94"/>
      <c r="Y548" s="94"/>
      <c r="Z548" s="94"/>
      <c r="AA548" s="94"/>
      <c r="AB548" s="94"/>
      <c r="AC548" s="94"/>
      <c r="AD548" s="94"/>
      <c r="AE548" s="94"/>
      <c r="AF548" s="94"/>
      <c r="AG548" s="94"/>
      <c r="AH548" s="94"/>
      <c r="AI548" s="94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196"/>
      <c r="R549" s="196"/>
      <c r="S549" s="196"/>
      <c r="T549" s="94"/>
      <c r="U549" s="94"/>
      <c r="V549" s="94"/>
      <c r="W549" s="94"/>
      <c r="X549" s="94"/>
      <c r="Y549" s="94"/>
      <c r="Z549" s="94"/>
      <c r="AA549" s="94"/>
      <c r="AB549" s="94"/>
      <c r="AC549" s="94"/>
      <c r="AD549" s="94"/>
      <c r="AE549" s="94"/>
      <c r="AF549" s="94"/>
      <c r="AG549" s="94"/>
      <c r="AH549" s="94"/>
      <c r="AI549" s="94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196"/>
      <c r="R550" s="196"/>
      <c r="S550" s="196"/>
      <c r="T550" s="94"/>
      <c r="U550" s="94"/>
      <c r="V550" s="94"/>
      <c r="W550" s="94"/>
      <c r="X550" s="94"/>
      <c r="Y550" s="94"/>
      <c r="Z550" s="94"/>
      <c r="AA550" s="94"/>
      <c r="AB550" s="94"/>
      <c r="AC550" s="94"/>
      <c r="AD550" s="94"/>
      <c r="AE550" s="94"/>
      <c r="AF550" s="94"/>
      <c r="AG550" s="94"/>
      <c r="AH550" s="94"/>
      <c r="AI550" s="94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196"/>
      <c r="R551" s="196"/>
      <c r="S551" s="196"/>
      <c r="T551" s="94"/>
      <c r="U551" s="94"/>
      <c r="V551" s="94"/>
      <c r="W551" s="94"/>
      <c r="X551" s="94"/>
      <c r="Y551" s="94"/>
      <c r="Z551" s="94"/>
      <c r="AA551" s="94"/>
      <c r="AB551" s="94"/>
      <c r="AC551" s="94"/>
      <c r="AD551" s="94"/>
      <c r="AE551" s="94"/>
      <c r="AF551" s="94"/>
      <c r="AG551" s="94"/>
      <c r="AH551" s="94"/>
      <c r="AI551" s="94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196"/>
      <c r="R552" s="196"/>
      <c r="S552" s="196"/>
      <c r="T552" s="94"/>
      <c r="U552" s="94"/>
      <c r="V552" s="94"/>
      <c r="W552" s="94"/>
      <c r="X552" s="94"/>
      <c r="Y552" s="94"/>
      <c r="Z552" s="94"/>
      <c r="AA552" s="94"/>
      <c r="AB552" s="94"/>
      <c r="AC552" s="94"/>
      <c r="AD552" s="94"/>
      <c r="AE552" s="94"/>
      <c r="AF552" s="94"/>
      <c r="AG552" s="94"/>
      <c r="AH552" s="94"/>
      <c r="AI552" s="94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196"/>
      <c r="R553" s="196"/>
      <c r="S553" s="196"/>
      <c r="T553" s="94"/>
      <c r="U553" s="94"/>
      <c r="V553" s="94"/>
      <c r="W553" s="94"/>
      <c r="X553" s="94"/>
      <c r="Y553" s="94"/>
      <c r="Z553" s="94"/>
      <c r="AA553" s="94"/>
      <c r="AB553" s="94"/>
      <c r="AC553" s="94"/>
      <c r="AD553" s="94"/>
      <c r="AE553" s="94"/>
      <c r="AF553" s="94"/>
      <c r="AG553" s="94"/>
      <c r="AH553" s="94"/>
      <c r="AI553" s="94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196"/>
      <c r="R554" s="196"/>
      <c r="S554" s="196"/>
      <c r="T554" s="94"/>
      <c r="U554" s="94"/>
      <c r="V554" s="94"/>
      <c r="W554" s="94"/>
      <c r="X554" s="94"/>
      <c r="Y554" s="94"/>
      <c r="Z554" s="94"/>
      <c r="AA554" s="94"/>
      <c r="AB554" s="94"/>
      <c r="AC554" s="94"/>
      <c r="AD554" s="94"/>
      <c r="AE554" s="94"/>
      <c r="AF554" s="94"/>
      <c r="AG554" s="94"/>
      <c r="AH554" s="94"/>
      <c r="AI554" s="94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196"/>
      <c r="R555" s="196"/>
      <c r="S555" s="196"/>
      <c r="T555" s="94"/>
      <c r="U555" s="94"/>
      <c r="V555" s="94"/>
      <c r="W555" s="94"/>
      <c r="X555" s="94"/>
      <c r="Y555" s="94"/>
      <c r="Z555" s="94"/>
      <c r="AA555" s="94"/>
      <c r="AB555" s="94"/>
      <c r="AC555" s="94"/>
      <c r="AD555" s="94"/>
      <c r="AE555" s="94"/>
      <c r="AF555" s="94"/>
      <c r="AG555" s="94"/>
      <c r="AH555" s="94"/>
      <c r="AI555" s="94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196"/>
      <c r="R556" s="196"/>
      <c r="S556" s="196"/>
      <c r="T556" s="94"/>
      <c r="U556" s="94"/>
      <c r="V556" s="94"/>
      <c r="W556" s="94"/>
      <c r="X556" s="94"/>
      <c r="Y556" s="94"/>
      <c r="Z556" s="94"/>
      <c r="AA556" s="94"/>
      <c r="AB556" s="94"/>
      <c r="AC556" s="94"/>
      <c r="AD556" s="94"/>
      <c r="AE556" s="94"/>
      <c r="AF556" s="94"/>
      <c r="AG556" s="94"/>
      <c r="AH556" s="94"/>
      <c r="AI556" s="94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196"/>
      <c r="R557" s="196"/>
      <c r="S557" s="196"/>
      <c r="T557" s="94"/>
      <c r="U557" s="94"/>
      <c r="V557" s="94"/>
      <c r="W557" s="94"/>
      <c r="X557" s="94"/>
      <c r="Y557" s="94"/>
      <c r="Z557" s="94"/>
      <c r="AA557" s="94"/>
      <c r="AB557" s="94"/>
      <c r="AC557" s="94"/>
      <c r="AD557" s="94"/>
      <c r="AE557" s="94"/>
      <c r="AF557" s="94"/>
      <c r="AG557" s="94"/>
      <c r="AH557" s="94"/>
      <c r="AI557" s="94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196"/>
      <c r="R558" s="196"/>
      <c r="S558" s="196"/>
      <c r="T558" s="94"/>
      <c r="U558" s="94"/>
      <c r="V558" s="94"/>
      <c r="W558" s="94"/>
      <c r="X558" s="94"/>
      <c r="Y558" s="94"/>
      <c r="Z558" s="94"/>
      <c r="AA558" s="94"/>
      <c r="AB558" s="94"/>
      <c r="AC558" s="94"/>
      <c r="AD558" s="94"/>
      <c r="AE558" s="94"/>
      <c r="AF558" s="94"/>
      <c r="AG558" s="94"/>
      <c r="AH558" s="94"/>
      <c r="AI558" s="94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196"/>
      <c r="R559" s="196"/>
      <c r="S559" s="196"/>
      <c r="T559" s="94"/>
      <c r="U559" s="94"/>
      <c r="V559" s="94"/>
      <c r="W559" s="94"/>
      <c r="X559" s="94"/>
      <c r="Y559" s="94"/>
      <c r="Z559" s="94"/>
      <c r="AA559" s="94"/>
      <c r="AB559" s="94"/>
      <c r="AC559" s="94"/>
      <c r="AD559" s="94"/>
      <c r="AE559" s="94"/>
      <c r="AF559" s="94"/>
      <c r="AG559" s="94"/>
      <c r="AH559" s="94"/>
      <c r="AI559" s="94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196"/>
      <c r="R560" s="196"/>
      <c r="S560" s="196"/>
      <c r="T560" s="94"/>
      <c r="U560" s="94"/>
      <c r="V560" s="94"/>
      <c r="W560" s="94"/>
      <c r="X560" s="94"/>
      <c r="Y560" s="94"/>
      <c r="Z560" s="94"/>
      <c r="AA560" s="94"/>
      <c r="AB560" s="94"/>
      <c r="AC560" s="94"/>
      <c r="AD560" s="94"/>
      <c r="AE560" s="94"/>
      <c r="AF560" s="94"/>
      <c r="AG560" s="94"/>
      <c r="AH560" s="94"/>
      <c r="AI560" s="94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196"/>
      <c r="R561" s="196"/>
      <c r="S561" s="196"/>
      <c r="T561" s="94"/>
      <c r="U561" s="94"/>
      <c r="V561" s="94"/>
      <c r="W561" s="94"/>
      <c r="X561" s="94"/>
      <c r="Y561" s="94"/>
      <c r="Z561" s="94"/>
      <c r="AA561" s="94"/>
      <c r="AB561" s="94"/>
      <c r="AC561" s="94"/>
      <c r="AD561" s="94"/>
      <c r="AE561" s="94"/>
      <c r="AF561" s="94"/>
      <c r="AG561" s="94"/>
      <c r="AH561" s="94"/>
      <c r="AI561" s="94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196"/>
      <c r="R562" s="196"/>
      <c r="S562" s="196"/>
      <c r="T562" s="94"/>
      <c r="U562" s="94"/>
      <c r="V562" s="94"/>
      <c r="W562" s="94"/>
      <c r="X562" s="94"/>
      <c r="Y562" s="94"/>
      <c r="Z562" s="94"/>
      <c r="AA562" s="94"/>
      <c r="AB562" s="94"/>
      <c r="AC562" s="94"/>
      <c r="AD562" s="94"/>
      <c r="AE562" s="94"/>
      <c r="AF562" s="94"/>
      <c r="AG562" s="94"/>
      <c r="AH562" s="94"/>
      <c r="AI562" s="94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196"/>
      <c r="R563" s="196"/>
      <c r="S563" s="196"/>
      <c r="T563" s="94"/>
      <c r="U563" s="94"/>
      <c r="V563" s="94"/>
      <c r="W563" s="94"/>
      <c r="X563" s="94"/>
      <c r="Y563" s="94"/>
      <c r="Z563" s="94"/>
      <c r="AA563" s="94"/>
      <c r="AB563" s="94"/>
      <c r="AC563" s="94"/>
      <c r="AD563" s="94"/>
      <c r="AE563" s="94"/>
      <c r="AF563" s="94"/>
      <c r="AG563" s="94"/>
      <c r="AH563" s="94"/>
      <c r="AI563" s="94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196"/>
      <c r="R564" s="196"/>
      <c r="S564" s="196"/>
      <c r="T564" s="94"/>
      <c r="U564" s="94"/>
      <c r="V564" s="94"/>
      <c r="W564" s="94"/>
      <c r="X564" s="94"/>
      <c r="Y564" s="94"/>
      <c r="Z564" s="94"/>
      <c r="AA564" s="94"/>
      <c r="AB564" s="94"/>
      <c r="AC564" s="94"/>
      <c r="AD564" s="94"/>
      <c r="AE564" s="94"/>
      <c r="AF564" s="94"/>
      <c r="AG564" s="94"/>
      <c r="AH564" s="94"/>
      <c r="AI564" s="94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196"/>
      <c r="R565" s="196"/>
      <c r="S565" s="196"/>
      <c r="T565" s="94"/>
      <c r="U565" s="94"/>
      <c r="V565" s="94"/>
      <c r="W565" s="94"/>
      <c r="X565" s="94"/>
      <c r="Y565" s="94"/>
      <c r="Z565" s="94"/>
      <c r="AA565" s="94"/>
      <c r="AB565" s="94"/>
      <c r="AC565" s="94"/>
      <c r="AD565" s="94"/>
      <c r="AE565" s="94"/>
      <c r="AF565" s="94"/>
      <c r="AG565" s="94"/>
      <c r="AH565" s="94"/>
      <c r="AI565" s="94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196"/>
      <c r="R566" s="196"/>
      <c r="S566" s="196"/>
      <c r="T566" s="94"/>
      <c r="U566" s="94"/>
      <c r="V566" s="94"/>
      <c r="W566" s="94"/>
      <c r="X566" s="94"/>
      <c r="Y566" s="94"/>
      <c r="Z566" s="94"/>
      <c r="AA566" s="94"/>
      <c r="AB566" s="94"/>
      <c r="AC566" s="94"/>
      <c r="AD566" s="94"/>
      <c r="AE566" s="94"/>
      <c r="AF566" s="94"/>
      <c r="AG566" s="94"/>
      <c r="AH566" s="94"/>
      <c r="AI566" s="94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196"/>
      <c r="R567" s="196"/>
      <c r="S567" s="196"/>
      <c r="T567" s="94"/>
      <c r="U567" s="94"/>
      <c r="V567" s="94"/>
      <c r="W567" s="94"/>
      <c r="X567" s="94"/>
      <c r="Y567" s="94"/>
      <c r="Z567" s="94"/>
      <c r="AA567" s="94"/>
      <c r="AB567" s="94"/>
      <c r="AC567" s="94"/>
      <c r="AD567" s="94"/>
      <c r="AE567" s="94"/>
      <c r="AF567" s="94"/>
      <c r="AG567" s="94"/>
      <c r="AH567" s="94"/>
      <c r="AI567" s="94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196"/>
      <c r="R568" s="196"/>
      <c r="S568" s="196"/>
      <c r="T568" s="94"/>
      <c r="U568" s="94"/>
      <c r="V568" s="94"/>
      <c r="W568" s="94"/>
      <c r="X568" s="94"/>
      <c r="Y568" s="94"/>
      <c r="Z568" s="94"/>
      <c r="AA568" s="94"/>
      <c r="AB568" s="94"/>
      <c r="AC568" s="94"/>
      <c r="AD568" s="94"/>
      <c r="AE568" s="94"/>
      <c r="AF568" s="94"/>
      <c r="AG568" s="94"/>
      <c r="AH568" s="94"/>
      <c r="AI568" s="94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196"/>
      <c r="R569" s="196"/>
      <c r="S569" s="196"/>
      <c r="T569" s="94"/>
      <c r="U569" s="94"/>
      <c r="V569" s="94"/>
      <c r="W569" s="94"/>
      <c r="X569" s="94"/>
      <c r="Y569" s="94"/>
      <c r="Z569" s="94"/>
      <c r="AA569" s="94"/>
      <c r="AB569" s="94"/>
      <c r="AC569" s="94"/>
      <c r="AD569" s="94"/>
      <c r="AE569" s="94"/>
      <c r="AF569" s="94"/>
      <c r="AG569" s="94"/>
      <c r="AH569" s="94"/>
      <c r="AI569" s="94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196"/>
      <c r="R570" s="196"/>
      <c r="S570" s="196"/>
      <c r="T570" s="94"/>
      <c r="U570" s="94"/>
      <c r="V570" s="94"/>
      <c r="W570" s="94"/>
      <c r="X570" s="94"/>
      <c r="Y570" s="94"/>
      <c r="Z570" s="94"/>
      <c r="AA570" s="94"/>
      <c r="AB570" s="94"/>
      <c r="AC570" s="94"/>
      <c r="AD570" s="94"/>
      <c r="AE570" s="94"/>
      <c r="AF570" s="94"/>
      <c r="AG570" s="94"/>
      <c r="AH570" s="94"/>
      <c r="AI570" s="94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196"/>
      <c r="R571" s="196"/>
      <c r="S571" s="196"/>
      <c r="T571" s="94"/>
      <c r="U571" s="94"/>
      <c r="V571" s="94"/>
      <c r="W571" s="94"/>
      <c r="X571" s="94"/>
      <c r="Y571" s="94"/>
      <c r="Z571" s="94"/>
      <c r="AA571" s="94"/>
      <c r="AB571" s="94"/>
      <c r="AC571" s="94"/>
      <c r="AD571" s="94"/>
      <c r="AE571" s="94"/>
      <c r="AF571" s="94"/>
      <c r="AG571" s="94"/>
      <c r="AH571" s="94"/>
      <c r="AI571" s="94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196"/>
      <c r="R572" s="196"/>
      <c r="S572" s="196"/>
      <c r="T572" s="94"/>
      <c r="U572" s="94"/>
      <c r="V572" s="94"/>
      <c r="W572" s="94"/>
      <c r="X572" s="94"/>
      <c r="Y572" s="94"/>
      <c r="Z572" s="94"/>
      <c r="AA572" s="94"/>
      <c r="AB572" s="94"/>
      <c r="AC572" s="94"/>
      <c r="AD572" s="94"/>
      <c r="AE572" s="94"/>
      <c r="AF572" s="94"/>
      <c r="AG572" s="94"/>
      <c r="AH572" s="94"/>
      <c r="AI572" s="94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196"/>
      <c r="R573" s="196"/>
      <c r="S573" s="196"/>
      <c r="T573" s="94"/>
      <c r="U573" s="94"/>
      <c r="V573" s="94"/>
      <c r="W573" s="94"/>
      <c r="X573" s="94"/>
      <c r="Y573" s="94"/>
      <c r="Z573" s="94"/>
      <c r="AA573" s="94"/>
      <c r="AB573" s="94"/>
      <c r="AC573" s="94"/>
      <c r="AD573" s="94"/>
      <c r="AE573" s="94"/>
      <c r="AF573" s="94"/>
      <c r="AG573" s="94"/>
      <c r="AH573" s="94"/>
      <c r="AI573" s="94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196"/>
      <c r="R574" s="196"/>
      <c r="S574" s="196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  <c r="AD574" s="94"/>
      <c r="AE574" s="94"/>
      <c r="AF574" s="94"/>
      <c r="AG574" s="94"/>
      <c r="AH574" s="94"/>
      <c r="AI574" s="94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196"/>
      <c r="R575" s="196"/>
      <c r="S575" s="196"/>
      <c r="T575" s="94"/>
      <c r="U575" s="94"/>
      <c r="V575" s="94"/>
      <c r="W575" s="94"/>
      <c r="X575" s="94"/>
      <c r="Y575" s="94"/>
      <c r="Z575" s="94"/>
      <c r="AA575" s="94"/>
      <c r="AB575" s="94"/>
      <c r="AC575" s="94"/>
      <c r="AD575" s="94"/>
      <c r="AE575" s="94"/>
      <c r="AF575" s="94"/>
      <c r="AG575" s="94"/>
      <c r="AH575" s="94"/>
      <c r="AI575" s="94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196"/>
      <c r="R576" s="196"/>
      <c r="S576" s="196"/>
      <c r="T576" s="94"/>
      <c r="U576" s="94"/>
      <c r="V576" s="94"/>
      <c r="W576" s="94"/>
      <c r="X576" s="94"/>
      <c r="Y576" s="94"/>
      <c r="Z576" s="94"/>
      <c r="AA576" s="94"/>
      <c r="AB576" s="94"/>
      <c r="AC576" s="94"/>
      <c r="AD576" s="94"/>
      <c r="AE576" s="94"/>
      <c r="AF576" s="94"/>
      <c r="AG576" s="94"/>
      <c r="AH576" s="94"/>
      <c r="AI576" s="94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196"/>
      <c r="R577" s="196"/>
      <c r="S577" s="196"/>
      <c r="T577" s="94"/>
      <c r="U577" s="94"/>
      <c r="V577" s="94"/>
      <c r="W577" s="94"/>
      <c r="X577" s="94"/>
      <c r="Y577" s="94"/>
      <c r="Z577" s="94"/>
      <c r="AA577" s="94"/>
      <c r="AB577" s="94"/>
      <c r="AC577" s="94"/>
      <c r="AD577" s="94"/>
      <c r="AE577" s="94"/>
      <c r="AF577" s="94"/>
      <c r="AG577" s="94"/>
      <c r="AH577" s="94"/>
      <c r="AI577" s="94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196"/>
      <c r="R578" s="196"/>
      <c r="S578" s="196"/>
      <c r="T578" s="94"/>
      <c r="U578" s="94"/>
      <c r="V578" s="94"/>
      <c r="W578" s="94"/>
      <c r="X578" s="94"/>
      <c r="Y578" s="94"/>
      <c r="Z578" s="94"/>
      <c r="AA578" s="94"/>
      <c r="AB578" s="94"/>
      <c r="AC578" s="94"/>
      <c r="AD578" s="94"/>
      <c r="AE578" s="94"/>
      <c r="AF578" s="94"/>
      <c r="AG578" s="94"/>
      <c r="AH578" s="94"/>
      <c r="AI578" s="94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196"/>
      <c r="R579" s="196"/>
      <c r="S579" s="196"/>
      <c r="T579" s="94"/>
      <c r="U579" s="94"/>
      <c r="V579" s="94"/>
      <c r="W579" s="94"/>
      <c r="X579" s="94"/>
      <c r="Y579" s="94"/>
      <c r="Z579" s="94"/>
      <c r="AA579" s="94"/>
      <c r="AB579" s="94"/>
      <c r="AC579" s="94"/>
      <c r="AD579" s="94"/>
      <c r="AE579" s="94"/>
      <c r="AF579" s="94"/>
      <c r="AG579" s="94"/>
      <c r="AH579" s="94"/>
      <c r="AI579" s="94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196"/>
      <c r="R580" s="196"/>
      <c r="S580" s="196"/>
      <c r="T580" s="94"/>
      <c r="U580" s="94"/>
      <c r="V580" s="94"/>
      <c r="W580" s="94"/>
      <c r="X580" s="94"/>
      <c r="Y580" s="94"/>
      <c r="Z580" s="94"/>
      <c r="AA580" s="94"/>
      <c r="AB580" s="94"/>
      <c r="AC580" s="94"/>
      <c r="AD580" s="94"/>
      <c r="AE580" s="94"/>
      <c r="AF580" s="94"/>
      <c r="AG580" s="94"/>
      <c r="AH580" s="94"/>
      <c r="AI580" s="94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196"/>
      <c r="R581" s="196"/>
      <c r="S581" s="196"/>
      <c r="T581" s="94"/>
      <c r="U581" s="94"/>
      <c r="V581" s="94"/>
      <c r="W581" s="94"/>
      <c r="X581" s="94"/>
      <c r="Y581" s="94"/>
      <c r="Z581" s="94"/>
      <c r="AA581" s="94"/>
      <c r="AB581" s="94"/>
      <c r="AC581" s="94"/>
      <c r="AD581" s="94"/>
      <c r="AE581" s="94"/>
      <c r="AF581" s="94"/>
      <c r="AG581" s="94"/>
      <c r="AH581" s="94"/>
      <c r="AI581" s="94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196"/>
      <c r="R582" s="196"/>
      <c r="S582" s="196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  <c r="AD582" s="94"/>
      <c r="AE582" s="94"/>
      <c r="AF582" s="94"/>
      <c r="AG582" s="94"/>
      <c r="AH582" s="94"/>
      <c r="AI582" s="94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196"/>
      <c r="R583" s="196"/>
      <c r="S583" s="196"/>
      <c r="T583" s="94"/>
      <c r="U583" s="94"/>
      <c r="V583" s="94"/>
      <c r="W583" s="94"/>
      <c r="X583" s="94"/>
      <c r="Y583" s="94"/>
      <c r="Z583" s="94"/>
      <c r="AA583" s="94"/>
      <c r="AB583" s="94"/>
      <c r="AC583" s="94"/>
      <c r="AD583" s="94"/>
      <c r="AE583" s="94"/>
      <c r="AF583" s="94"/>
      <c r="AG583" s="94"/>
      <c r="AH583" s="94"/>
      <c r="AI583" s="94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196"/>
      <c r="R584" s="196"/>
      <c r="S584" s="196"/>
      <c r="T584" s="94"/>
      <c r="U584" s="94"/>
      <c r="V584" s="94"/>
      <c r="W584" s="94"/>
      <c r="X584" s="94"/>
      <c r="Y584" s="94"/>
      <c r="Z584" s="94"/>
      <c r="AA584" s="94"/>
      <c r="AB584" s="94"/>
      <c r="AC584" s="94"/>
      <c r="AD584" s="94"/>
      <c r="AE584" s="94"/>
      <c r="AF584" s="94"/>
      <c r="AG584" s="94"/>
      <c r="AH584" s="94"/>
      <c r="AI584" s="94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196"/>
      <c r="R585" s="196"/>
      <c r="S585" s="196"/>
      <c r="T585" s="94"/>
      <c r="U585" s="94"/>
      <c r="V585" s="94"/>
      <c r="W585" s="94"/>
      <c r="X585" s="94"/>
      <c r="Y585" s="94"/>
      <c r="Z585" s="94"/>
      <c r="AA585" s="94"/>
      <c r="AB585" s="94"/>
      <c r="AC585" s="94"/>
      <c r="AD585" s="94"/>
      <c r="AE585" s="94"/>
      <c r="AF585" s="94"/>
      <c r="AG585" s="94"/>
      <c r="AH585" s="94"/>
      <c r="AI585" s="94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196"/>
      <c r="R586" s="196"/>
      <c r="S586" s="196"/>
      <c r="T586" s="94"/>
      <c r="U586" s="94"/>
      <c r="V586" s="94"/>
      <c r="W586" s="94"/>
      <c r="X586" s="94"/>
      <c r="Y586" s="94"/>
      <c r="Z586" s="94"/>
      <c r="AA586" s="94"/>
      <c r="AB586" s="94"/>
      <c r="AC586" s="94"/>
      <c r="AD586" s="94"/>
      <c r="AE586" s="94"/>
      <c r="AF586" s="94"/>
      <c r="AG586" s="94"/>
      <c r="AH586" s="94"/>
      <c r="AI586" s="94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196"/>
      <c r="R587" s="196"/>
      <c r="S587" s="196"/>
      <c r="T587" s="94"/>
      <c r="U587" s="94"/>
      <c r="V587" s="94"/>
      <c r="W587" s="94"/>
      <c r="X587" s="94"/>
      <c r="Y587" s="94"/>
      <c r="Z587" s="94"/>
      <c r="AA587" s="94"/>
      <c r="AB587" s="94"/>
      <c r="AC587" s="94"/>
      <c r="AD587" s="94"/>
      <c r="AE587" s="94"/>
      <c r="AF587" s="94"/>
      <c r="AG587" s="94"/>
      <c r="AH587" s="94"/>
      <c r="AI587" s="94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196"/>
      <c r="R588" s="196"/>
      <c r="S588" s="196"/>
      <c r="T588" s="94"/>
      <c r="U588" s="94"/>
      <c r="V588" s="94"/>
      <c r="W588" s="94"/>
      <c r="X588" s="94"/>
      <c r="Y588" s="94"/>
      <c r="Z588" s="94"/>
      <c r="AA588" s="94"/>
      <c r="AB588" s="94"/>
      <c r="AC588" s="94"/>
      <c r="AD588" s="94"/>
      <c r="AE588" s="94"/>
      <c r="AF588" s="94"/>
      <c r="AG588" s="94"/>
      <c r="AH588" s="94"/>
      <c r="AI588" s="94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196"/>
      <c r="R589" s="196"/>
      <c r="S589" s="196"/>
      <c r="T589" s="94"/>
      <c r="U589" s="94"/>
      <c r="V589" s="94"/>
      <c r="W589" s="94"/>
      <c r="X589" s="94"/>
      <c r="Y589" s="94"/>
      <c r="Z589" s="94"/>
      <c r="AA589" s="94"/>
      <c r="AB589" s="94"/>
      <c r="AC589" s="94"/>
      <c r="AD589" s="94"/>
      <c r="AE589" s="94"/>
      <c r="AF589" s="94"/>
      <c r="AG589" s="94"/>
      <c r="AH589" s="94"/>
      <c r="AI589" s="94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196"/>
      <c r="R590" s="196"/>
      <c r="S590" s="196"/>
      <c r="T590" s="94"/>
      <c r="U590" s="94"/>
      <c r="V590" s="94"/>
      <c r="W590" s="94"/>
      <c r="X590" s="94"/>
      <c r="Y590" s="94"/>
      <c r="Z590" s="94"/>
      <c r="AA590" s="94"/>
      <c r="AB590" s="94"/>
      <c r="AC590" s="94"/>
      <c r="AD590" s="94"/>
      <c r="AE590" s="94"/>
      <c r="AF590" s="94"/>
      <c r="AG590" s="94"/>
      <c r="AH590" s="94"/>
      <c r="AI590" s="94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196"/>
      <c r="R591" s="196"/>
      <c r="S591" s="196"/>
      <c r="T591" s="94"/>
      <c r="U591" s="94"/>
      <c r="V591" s="94"/>
      <c r="W591" s="94"/>
      <c r="X591" s="94"/>
      <c r="Y591" s="94"/>
      <c r="Z591" s="94"/>
      <c r="AA591" s="94"/>
      <c r="AB591" s="94"/>
      <c r="AC591" s="94"/>
      <c r="AD591" s="94"/>
      <c r="AE591" s="94"/>
      <c r="AF591" s="94"/>
      <c r="AG591" s="94"/>
      <c r="AH591" s="94"/>
      <c r="AI591" s="94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196"/>
      <c r="R592" s="196"/>
      <c r="S592" s="196"/>
      <c r="T592" s="94"/>
      <c r="U592" s="94"/>
      <c r="V592" s="94"/>
      <c r="W592" s="94"/>
      <c r="X592" s="94"/>
      <c r="Y592" s="94"/>
      <c r="Z592" s="94"/>
      <c r="AA592" s="94"/>
      <c r="AB592" s="94"/>
      <c r="AC592" s="94"/>
      <c r="AD592" s="94"/>
      <c r="AE592" s="94"/>
      <c r="AF592" s="94"/>
      <c r="AG592" s="94"/>
      <c r="AH592" s="94"/>
      <c r="AI592" s="94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196"/>
      <c r="R593" s="196"/>
      <c r="S593" s="196"/>
      <c r="T593" s="94"/>
      <c r="U593" s="94"/>
      <c r="V593" s="94"/>
      <c r="W593" s="94"/>
      <c r="X593" s="94"/>
      <c r="Y593" s="94"/>
      <c r="Z593" s="94"/>
      <c r="AA593" s="94"/>
      <c r="AB593" s="94"/>
      <c r="AC593" s="94"/>
      <c r="AD593" s="94"/>
      <c r="AE593" s="94"/>
      <c r="AF593" s="94"/>
      <c r="AG593" s="94"/>
      <c r="AH593" s="94"/>
      <c r="AI593" s="94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196"/>
      <c r="R594" s="196"/>
      <c r="S594" s="196"/>
      <c r="T594" s="94"/>
      <c r="U594" s="94"/>
      <c r="V594" s="94"/>
      <c r="W594" s="94"/>
      <c r="X594" s="94"/>
      <c r="Y594" s="94"/>
      <c r="Z594" s="94"/>
      <c r="AA594" s="94"/>
      <c r="AB594" s="94"/>
      <c r="AC594" s="94"/>
      <c r="AD594" s="94"/>
      <c r="AE594" s="94"/>
      <c r="AF594" s="94"/>
      <c r="AG594" s="94"/>
      <c r="AH594" s="94"/>
      <c r="AI594" s="94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196"/>
      <c r="R595" s="196"/>
      <c r="S595" s="196"/>
      <c r="T595" s="94"/>
      <c r="U595" s="94"/>
      <c r="V595" s="94"/>
      <c r="W595" s="94"/>
      <c r="X595" s="94"/>
      <c r="Y595" s="94"/>
      <c r="Z595" s="94"/>
      <c r="AA595" s="94"/>
      <c r="AB595" s="94"/>
      <c r="AC595" s="94"/>
      <c r="AD595" s="94"/>
      <c r="AE595" s="94"/>
      <c r="AF595" s="94"/>
      <c r="AG595" s="94"/>
      <c r="AH595" s="94"/>
      <c r="AI595" s="94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196"/>
      <c r="R596" s="196"/>
      <c r="S596" s="196"/>
      <c r="T596" s="94"/>
      <c r="U596" s="94"/>
      <c r="V596" s="94"/>
      <c r="W596" s="94"/>
      <c r="X596" s="94"/>
      <c r="Y596" s="94"/>
      <c r="Z596" s="94"/>
      <c r="AA596" s="94"/>
      <c r="AB596" s="94"/>
      <c r="AC596" s="94"/>
      <c r="AD596" s="94"/>
      <c r="AE596" s="94"/>
      <c r="AF596" s="94"/>
      <c r="AG596" s="94"/>
      <c r="AH596" s="94"/>
      <c r="AI596" s="94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196"/>
      <c r="R597" s="196"/>
      <c r="S597" s="196"/>
      <c r="T597" s="94"/>
      <c r="U597" s="94"/>
      <c r="V597" s="94"/>
      <c r="W597" s="94"/>
      <c r="X597" s="94"/>
      <c r="Y597" s="94"/>
      <c r="Z597" s="94"/>
      <c r="AA597" s="94"/>
      <c r="AB597" s="94"/>
      <c r="AC597" s="94"/>
      <c r="AD597" s="94"/>
      <c r="AE597" s="94"/>
      <c r="AF597" s="94"/>
      <c r="AG597" s="94"/>
      <c r="AH597" s="94"/>
      <c r="AI597" s="94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196"/>
      <c r="R598" s="196"/>
      <c r="S598" s="196"/>
      <c r="T598" s="94"/>
      <c r="U598" s="94"/>
      <c r="V598" s="94"/>
      <c r="W598" s="94"/>
      <c r="X598" s="94"/>
      <c r="Y598" s="94"/>
      <c r="Z598" s="94"/>
      <c r="AA598" s="94"/>
      <c r="AB598" s="94"/>
      <c r="AC598" s="94"/>
      <c r="AD598" s="94"/>
      <c r="AE598" s="94"/>
      <c r="AF598" s="94"/>
      <c r="AG598" s="94"/>
      <c r="AH598" s="94"/>
      <c r="AI598" s="94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196"/>
      <c r="R599" s="196"/>
      <c r="S599" s="196"/>
      <c r="T599" s="94"/>
      <c r="U599" s="94"/>
      <c r="V599" s="94"/>
      <c r="W599" s="94"/>
      <c r="X599" s="94"/>
      <c r="Y599" s="94"/>
      <c r="Z599" s="94"/>
      <c r="AA599" s="94"/>
      <c r="AB599" s="94"/>
      <c r="AC599" s="94"/>
      <c r="AD599" s="94"/>
      <c r="AE599" s="94"/>
      <c r="AF599" s="94"/>
      <c r="AG599" s="94"/>
      <c r="AH599" s="94"/>
      <c r="AI599" s="94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196"/>
      <c r="R600" s="196"/>
      <c r="S600" s="196"/>
      <c r="T600" s="94"/>
      <c r="U600" s="94"/>
      <c r="V600" s="94"/>
      <c r="W600" s="94"/>
      <c r="X600" s="94"/>
      <c r="Y600" s="94"/>
      <c r="Z600" s="94"/>
      <c r="AA600" s="94"/>
      <c r="AB600" s="94"/>
      <c r="AC600" s="94"/>
      <c r="AD600" s="94"/>
      <c r="AE600" s="94"/>
      <c r="AF600" s="94"/>
      <c r="AG600" s="94"/>
      <c r="AH600" s="94"/>
      <c r="AI600" s="94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196"/>
      <c r="R601" s="196"/>
      <c r="S601" s="196"/>
      <c r="T601" s="94"/>
      <c r="U601" s="94"/>
      <c r="V601" s="94"/>
      <c r="W601" s="94"/>
      <c r="X601" s="94"/>
      <c r="Y601" s="94"/>
      <c r="Z601" s="94"/>
      <c r="AA601" s="94"/>
      <c r="AB601" s="94"/>
      <c r="AC601" s="94"/>
      <c r="AD601" s="94"/>
      <c r="AE601" s="94"/>
      <c r="AF601" s="94"/>
      <c r="AG601" s="94"/>
      <c r="AH601" s="94"/>
      <c r="AI601" s="94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196"/>
      <c r="R602" s="196"/>
      <c r="S602" s="196"/>
      <c r="T602" s="94"/>
      <c r="U602" s="94"/>
      <c r="V602" s="94"/>
      <c r="W602" s="94"/>
      <c r="X602" s="94"/>
      <c r="Y602" s="94"/>
      <c r="Z602" s="94"/>
      <c r="AA602" s="94"/>
      <c r="AB602" s="94"/>
      <c r="AC602" s="94"/>
      <c r="AD602" s="94"/>
      <c r="AE602" s="94"/>
      <c r="AF602" s="94"/>
      <c r="AG602" s="94"/>
      <c r="AH602" s="94"/>
      <c r="AI602" s="94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196"/>
      <c r="R603" s="196"/>
      <c r="S603" s="196"/>
      <c r="T603" s="94"/>
      <c r="U603" s="94"/>
      <c r="V603" s="94"/>
      <c r="W603" s="94"/>
      <c r="X603" s="94"/>
      <c r="Y603" s="94"/>
      <c r="Z603" s="94"/>
      <c r="AA603" s="94"/>
      <c r="AB603" s="94"/>
      <c r="AC603" s="94"/>
      <c r="AD603" s="94"/>
      <c r="AE603" s="94"/>
      <c r="AF603" s="94"/>
      <c r="AG603" s="94"/>
      <c r="AH603" s="94"/>
      <c r="AI603" s="94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196"/>
      <c r="R604" s="196"/>
      <c r="S604" s="196"/>
      <c r="T604" s="94"/>
      <c r="U604" s="94"/>
      <c r="V604" s="94"/>
      <c r="W604" s="94"/>
      <c r="X604" s="94"/>
      <c r="Y604" s="94"/>
      <c r="Z604" s="94"/>
      <c r="AA604" s="94"/>
      <c r="AB604" s="94"/>
      <c r="AC604" s="94"/>
      <c r="AD604" s="94"/>
      <c r="AE604" s="94"/>
      <c r="AF604" s="94"/>
      <c r="AG604" s="94"/>
      <c r="AH604" s="94"/>
      <c r="AI604" s="94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196"/>
      <c r="R605" s="196"/>
      <c r="S605" s="196"/>
      <c r="T605" s="94"/>
      <c r="U605" s="94"/>
      <c r="V605" s="94"/>
      <c r="W605" s="94"/>
      <c r="X605" s="94"/>
      <c r="Y605" s="94"/>
      <c r="Z605" s="94"/>
      <c r="AA605" s="94"/>
      <c r="AB605" s="94"/>
      <c r="AC605" s="94"/>
      <c r="AD605" s="94"/>
      <c r="AE605" s="94"/>
      <c r="AF605" s="94"/>
      <c r="AG605" s="94"/>
      <c r="AH605" s="94"/>
      <c r="AI605" s="94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196"/>
      <c r="R606" s="196"/>
      <c r="S606" s="196"/>
      <c r="T606" s="94"/>
      <c r="U606" s="94"/>
      <c r="V606" s="94"/>
      <c r="W606" s="94"/>
      <c r="X606" s="94"/>
      <c r="Y606" s="94"/>
      <c r="Z606" s="94"/>
      <c r="AA606" s="94"/>
      <c r="AB606" s="94"/>
      <c r="AC606" s="94"/>
      <c r="AD606" s="94"/>
      <c r="AE606" s="94"/>
      <c r="AF606" s="94"/>
      <c r="AG606" s="94"/>
      <c r="AH606" s="94"/>
      <c r="AI606" s="94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196"/>
      <c r="R607" s="196"/>
      <c r="S607" s="196"/>
      <c r="T607" s="94"/>
      <c r="U607" s="94"/>
      <c r="V607" s="94"/>
      <c r="W607" s="94"/>
      <c r="X607" s="94"/>
      <c r="Y607" s="94"/>
      <c r="Z607" s="94"/>
      <c r="AA607" s="94"/>
      <c r="AB607" s="94"/>
      <c r="AC607" s="94"/>
      <c r="AD607" s="94"/>
      <c r="AE607" s="94"/>
      <c r="AF607" s="94"/>
      <c r="AG607" s="94"/>
      <c r="AH607" s="94"/>
      <c r="AI607" s="94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196"/>
      <c r="R608" s="196"/>
      <c r="S608" s="196"/>
      <c r="T608" s="94"/>
      <c r="U608" s="94"/>
      <c r="V608" s="94"/>
      <c r="W608" s="94"/>
      <c r="X608" s="94"/>
      <c r="Y608" s="94"/>
      <c r="Z608" s="94"/>
      <c r="AA608" s="94"/>
      <c r="AB608" s="94"/>
      <c r="AC608" s="94"/>
      <c r="AD608" s="94"/>
      <c r="AE608" s="94"/>
      <c r="AF608" s="94"/>
      <c r="AG608" s="94"/>
      <c r="AH608" s="94"/>
      <c r="AI608" s="94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196"/>
      <c r="R609" s="196"/>
      <c r="S609" s="196"/>
      <c r="T609" s="94"/>
      <c r="U609" s="94"/>
      <c r="V609" s="94"/>
      <c r="W609" s="94"/>
      <c r="X609" s="94"/>
      <c r="Y609" s="94"/>
      <c r="Z609" s="94"/>
      <c r="AA609" s="94"/>
      <c r="AB609" s="94"/>
      <c r="AC609" s="94"/>
      <c r="AD609" s="94"/>
      <c r="AE609" s="94"/>
      <c r="AF609" s="94"/>
      <c r="AG609" s="94"/>
      <c r="AH609" s="94"/>
      <c r="AI609" s="94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196"/>
      <c r="R610" s="196"/>
      <c r="S610" s="196"/>
      <c r="T610" s="94"/>
      <c r="U610" s="94"/>
      <c r="V610" s="94"/>
      <c r="W610" s="94"/>
      <c r="X610" s="94"/>
      <c r="Y610" s="94"/>
      <c r="Z610" s="94"/>
      <c r="AA610" s="94"/>
      <c r="AB610" s="94"/>
      <c r="AC610" s="94"/>
      <c r="AD610" s="94"/>
      <c r="AE610" s="94"/>
      <c r="AF610" s="94"/>
      <c r="AG610" s="94"/>
      <c r="AH610" s="94"/>
      <c r="AI610" s="94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196"/>
      <c r="R611" s="196"/>
      <c r="S611" s="196"/>
      <c r="T611" s="94"/>
      <c r="U611" s="94"/>
      <c r="V611" s="94"/>
      <c r="W611" s="94"/>
      <c r="X611" s="94"/>
      <c r="Y611" s="94"/>
      <c r="Z611" s="94"/>
      <c r="AA611" s="94"/>
      <c r="AB611" s="94"/>
      <c r="AC611" s="94"/>
      <c r="AD611" s="94"/>
      <c r="AE611" s="94"/>
      <c r="AF611" s="94"/>
      <c r="AG611" s="94"/>
      <c r="AH611" s="94"/>
      <c r="AI611" s="94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196"/>
      <c r="R612" s="196"/>
      <c r="S612" s="196"/>
      <c r="T612" s="94"/>
      <c r="U612" s="94"/>
      <c r="V612" s="94"/>
      <c r="W612" s="94"/>
      <c r="X612" s="94"/>
      <c r="Y612" s="94"/>
      <c r="Z612" s="94"/>
      <c r="AA612" s="94"/>
      <c r="AB612" s="94"/>
      <c r="AC612" s="94"/>
      <c r="AD612" s="94"/>
      <c r="AE612" s="94"/>
      <c r="AF612" s="94"/>
      <c r="AG612" s="94"/>
      <c r="AH612" s="94"/>
      <c r="AI612" s="94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196"/>
      <c r="R613" s="196"/>
      <c r="S613" s="196"/>
      <c r="T613" s="94"/>
      <c r="U613" s="94"/>
      <c r="V613" s="94"/>
      <c r="W613" s="94"/>
      <c r="X613" s="94"/>
      <c r="Y613" s="94"/>
      <c r="Z613" s="94"/>
      <c r="AA613" s="94"/>
      <c r="AB613" s="94"/>
      <c r="AC613" s="94"/>
      <c r="AD613" s="94"/>
      <c r="AE613" s="94"/>
      <c r="AF613" s="94"/>
      <c r="AG613" s="94"/>
      <c r="AH613" s="94"/>
      <c r="AI613" s="94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196"/>
      <c r="R614" s="196"/>
      <c r="S614" s="196"/>
      <c r="T614" s="94"/>
      <c r="U614" s="94"/>
      <c r="V614" s="94"/>
      <c r="W614" s="94"/>
      <c r="X614" s="94"/>
      <c r="Y614" s="94"/>
      <c r="Z614" s="94"/>
      <c r="AA614" s="94"/>
      <c r="AB614" s="94"/>
      <c r="AC614" s="94"/>
      <c r="AD614" s="94"/>
      <c r="AE614" s="94"/>
      <c r="AF614" s="94"/>
      <c r="AG614" s="94"/>
      <c r="AH614" s="94"/>
      <c r="AI614" s="94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196"/>
      <c r="R615" s="196"/>
      <c r="S615" s="196"/>
      <c r="T615" s="94"/>
      <c r="U615" s="94"/>
      <c r="V615" s="94"/>
      <c r="W615" s="94"/>
      <c r="X615" s="94"/>
      <c r="Y615" s="94"/>
      <c r="Z615" s="94"/>
      <c r="AA615" s="94"/>
      <c r="AB615" s="94"/>
      <c r="AC615" s="94"/>
      <c r="AD615" s="94"/>
      <c r="AE615" s="94"/>
      <c r="AF615" s="94"/>
      <c r="AG615" s="94"/>
      <c r="AH615" s="94"/>
      <c r="AI615" s="94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196"/>
      <c r="R616" s="196"/>
      <c r="S616" s="196"/>
      <c r="T616" s="94"/>
      <c r="U616" s="94"/>
      <c r="V616" s="94"/>
      <c r="W616" s="94"/>
      <c r="X616" s="94"/>
      <c r="Y616" s="94"/>
      <c r="Z616" s="94"/>
      <c r="AA616" s="94"/>
      <c r="AB616" s="94"/>
      <c r="AC616" s="94"/>
      <c r="AD616" s="94"/>
      <c r="AE616" s="94"/>
      <c r="AF616" s="94"/>
      <c r="AG616" s="94"/>
      <c r="AH616" s="94"/>
      <c r="AI616" s="94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196"/>
      <c r="R617" s="196"/>
      <c r="S617" s="196"/>
      <c r="T617" s="94"/>
      <c r="U617" s="94"/>
      <c r="V617" s="94"/>
      <c r="W617" s="94"/>
      <c r="X617" s="94"/>
      <c r="Y617" s="94"/>
      <c r="Z617" s="94"/>
      <c r="AA617" s="94"/>
      <c r="AB617" s="94"/>
      <c r="AC617" s="94"/>
      <c r="AD617" s="94"/>
      <c r="AE617" s="94"/>
      <c r="AF617" s="94"/>
      <c r="AG617" s="94"/>
      <c r="AH617" s="94"/>
      <c r="AI617" s="94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196"/>
      <c r="R618" s="196"/>
      <c r="S618" s="196"/>
      <c r="T618" s="94"/>
      <c r="U618" s="94"/>
      <c r="V618" s="94"/>
      <c r="W618" s="94"/>
      <c r="X618" s="94"/>
      <c r="Y618" s="94"/>
      <c r="Z618" s="94"/>
      <c r="AA618" s="94"/>
      <c r="AB618" s="94"/>
      <c r="AC618" s="94"/>
      <c r="AD618" s="94"/>
      <c r="AE618" s="94"/>
      <c r="AF618" s="94"/>
      <c r="AG618" s="94"/>
      <c r="AH618" s="94"/>
      <c r="AI618" s="94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196"/>
      <c r="R619" s="196"/>
      <c r="S619" s="196"/>
      <c r="T619" s="94"/>
      <c r="U619" s="94"/>
      <c r="V619" s="94"/>
      <c r="W619" s="94"/>
      <c r="X619" s="94"/>
      <c r="Y619" s="94"/>
      <c r="Z619" s="94"/>
      <c r="AA619" s="94"/>
      <c r="AB619" s="94"/>
      <c r="AC619" s="94"/>
      <c r="AD619" s="94"/>
      <c r="AE619" s="94"/>
      <c r="AF619" s="94"/>
      <c r="AG619" s="94"/>
      <c r="AH619" s="94"/>
      <c r="AI619" s="94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196"/>
      <c r="R620" s="196"/>
      <c r="S620" s="196"/>
      <c r="T620" s="94"/>
      <c r="U620" s="94"/>
      <c r="V620" s="94"/>
      <c r="W620" s="94"/>
      <c r="X620" s="94"/>
      <c r="Y620" s="94"/>
      <c r="Z620" s="94"/>
      <c r="AA620" s="94"/>
      <c r="AB620" s="94"/>
      <c r="AC620" s="94"/>
      <c r="AD620" s="94"/>
      <c r="AE620" s="94"/>
      <c r="AF620" s="94"/>
      <c r="AG620" s="94"/>
      <c r="AH620" s="94"/>
      <c r="AI620" s="94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196"/>
      <c r="R621" s="196"/>
      <c r="S621" s="196"/>
      <c r="T621" s="94"/>
      <c r="U621" s="94"/>
      <c r="V621" s="94"/>
      <c r="W621" s="94"/>
      <c r="X621" s="94"/>
      <c r="Y621" s="94"/>
      <c r="Z621" s="94"/>
      <c r="AA621" s="94"/>
      <c r="AB621" s="94"/>
      <c r="AC621" s="94"/>
      <c r="AD621" s="94"/>
      <c r="AE621" s="94"/>
      <c r="AF621" s="94"/>
      <c r="AG621" s="94"/>
      <c r="AH621" s="94"/>
      <c r="AI621" s="94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196"/>
      <c r="R622" s="196"/>
      <c r="S622" s="196"/>
      <c r="T622" s="94"/>
      <c r="U622" s="94"/>
      <c r="V622" s="94"/>
      <c r="W622" s="94"/>
      <c r="X622" s="94"/>
      <c r="Y622" s="94"/>
      <c r="Z622" s="94"/>
      <c r="AA622" s="94"/>
      <c r="AB622" s="94"/>
      <c r="AC622" s="94"/>
      <c r="AD622" s="94"/>
      <c r="AE622" s="94"/>
      <c r="AF622" s="94"/>
      <c r="AG622" s="94"/>
      <c r="AH622" s="94"/>
      <c r="AI622" s="94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196"/>
      <c r="R623" s="196"/>
      <c r="S623" s="196"/>
      <c r="T623" s="94"/>
      <c r="U623" s="94"/>
      <c r="V623" s="94"/>
      <c r="W623" s="94"/>
      <c r="X623" s="94"/>
      <c r="Y623" s="94"/>
      <c r="Z623" s="94"/>
      <c r="AA623" s="94"/>
      <c r="AB623" s="94"/>
      <c r="AC623" s="94"/>
      <c r="AD623" s="94"/>
      <c r="AE623" s="94"/>
      <c r="AF623" s="94"/>
      <c r="AG623" s="94"/>
      <c r="AH623" s="94"/>
      <c r="AI623" s="94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196"/>
      <c r="R624" s="196"/>
      <c r="S624" s="196"/>
      <c r="T624" s="94"/>
      <c r="U624" s="94"/>
      <c r="V624" s="94"/>
      <c r="W624" s="94"/>
      <c r="X624" s="94"/>
      <c r="Y624" s="94"/>
      <c r="Z624" s="94"/>
      <c r="AA624" s="94"/>
      <c r="AB624" s="94"/>
      <c r="AC624" s="94"/>
      <c r="AD624" s="94"/>
      <c r="AE624" s="94"/>
      <c r="AF624" s="94"/>
      <c r="AG624" s="94"/>
      <c r="AH624" s="94"/>
      <c r="AI624" s="94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196"/>
      <c r="R625" s="196"/>
      <c r="S625" s="196"/>
      <c r="T625" s="94"/>
      <c r="U625" s="94"/>
      <c r="V625" s="94"/>
      <c r="W625" s="94"/>
      <c r="X625" s="94"/>
      <c r="Y625" s="94"/>
      <c r="Z625" s="94"/>
      <c r="AA625" s="94"/>
      <c r="AB625" s="94"/>
      <c r="AC625" s="94"/>
      <c r="AD625" s="94"/>
      <c r="AE625" s="94"/>
      <c r="AF625" s="94"/>
      <c r="AG625" s="94"/>
      <c r="AH625" s="94"/>
      <c r="AI625" s="94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196"/>
      <c r="R626" s="196"/>
      <c r="S626" s="196"/>
      <c r="T626" s="94"/>
      <c r="U626" s="94"/>
      <c r="V626" s="94"/>
      <c r="W626" s="94"/>
      <c r="X626" s="94"/>
      <c r="Y626" s="94"/>
      <c r="Z626" s="94"/>
      <c r="AA626" s="94"/>
      <c r="AB626" s="94"/>
      <c r="AC626" s="94"/>
      <c r="AD626" s="94"/>
      <c r="AE626" s="94"/>
      <c r="AF626" s="94"/>
      <c r="AG626" s="94"/>
      <c r="AH626" s="94"/>
      <c r="AI626" s="94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196"/>
      <c r="R627" s="196"/>
      <c r="S627" s="196"/>
      <c r="T627" s="94"/>
      <c r="U627" s="94"/>
      <c r="V627" s="94"/>
      <c r="W627" s="94"/>
      <c r="X627" s="94"/>
      <c r="Y627" s="94"/>
      <c r="Z627" s="94"/>
      <c r="AA627" s="94"/>
      <c r="AB627" s="94"/>
      <c r="AC627" s="94"/>
      <c r="AD627" s="94"/>
      <c r="AE627" s="94"/>
      <c r="AF627" s="94"/>
      <c r="AG627" s="94"/>
      <c r="AH627" s="94"/>
      <c r="AI627" s="94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196"/>
      <c r="R628" s="196"/>
      <c r="S628" s="196"/>
      <c r="T628" s="94"/>
      <c r="U628" s="94"/>
      <c r="V628" s="94"/>
      <c r="W628" s="94"/>
      <c r="X628" s="94"/>
      <c r="Y628" s="94"/>
      <c r="Z628" s="94"/>
      <c r="AA628" s="94"/>
      <c r="AB628" s="94"/>
      <c r="AC628" s="94"/>
      <c r="AD628" s="94"/>
      <c r="AE628" s="94"/>
      <c r="AF628" s="94"/>
      <c r="AG628" s="94"/>
      <c r="AH628" s="94"/>
      <c r="AI628" s="94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196"/>
      <c r="R629" s="196"/>
      <c r="S629" s="196"/>
      <c r="T629" s="94"/>
      <c r="U629" s="94"/>
      <c r="V629" s="94"/>
      <c r="W629" s="94"/>
      <c r="X629" s="94"/>
      <c r="Y629" s="94"/>
      <c r="Z629" s="94"/>
      <c r="AA629" s="94"/>
      <c r="AB629" s="94"/>
      <c r="AC629" s="94"/>
      <c r="AD629" s="94"/>
      <c r="AE629" s="94"/>
      <c r="AF629" s="94"/>
      <c r="AG629" s="94"/>
      <c r="AH629" s="94"/>
      <c r="AI629" s="94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196"/>
      <c r="R630" s="196"/>
      <c r="S630" s="196"/>
      <c r="T630" s="94"/>
      <c r="U630" s="94"/>
      <c r="V630" s="94"/>
      <c r="W630" s="94"/>
      <c r="X630" s="94"/>
      <c r="Y630" s="94"/>
      <c r="Z630" s="94"/>
      <c r="AA630" s="94"/>
      <c r="AB630" s="94"/>
      <c r="AC630" s="94"/>
      <c r="AD630" s="94"/>
      <c r="AE630" s="94"/>
      <c r="AF630" s="94"/>
      <c r="AG630" s="94"/>
      <c r="AH630" s="94"/>
      <c r="AI630" s="94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196"/>
      <c r="R631" s="196"/>
      <c r="S631" s="196"/>
      <c r="T631" s="94"/>
      <c r="U631" s="94"/>
      <c r="V631" s="94"/>
      <c r="W631" s="94"/>
      <c r="X631" s="94"/>
      <c r="Y631" s="94"/>
      <c r="Z631" s="94"/>
      <c r="AA631" s="94"/>
      <c r="AB631" s="94"/>
      <c r="AC631" s="94"/>
      <c r="AD631" s="94"/>
      <c r="AE631" s="94"/>
      <c r="AF631" s="94"/>
      <c r="AG631" s="94"/>
      <c r="AH631" s="94"/>
      <c r="AI631" s="94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196"/>
      <c r="R632" s="196"/>
      <c r="S632" s="196"/>
      <c r="T632" s="94"/>
      <c r="U632" s="94"/>
      <c r="V632" s="94"/>
      <c r="W632" s="94"/>
      <c r="X632" s="94"/>
      <c r="Y632" s="94"/>
      <c r="Z632" s="94"/>
      <c r="AA632" s="94"/>
      <c r="AB632" s="94"/>
      <c r="AC632" s="94"/>
      <c r="AD632" s="94"/>
      <c r="AE632" s="94"/>
      <c r="AF632" s="94"/>
      <c r="AG632" s="94"/>
      <c r="AH632" s="94"/>
      <c r="AI632" s="94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196"/>
      <c r="R633" s="196"/>
      <c r="S633" s="196"/>
      <c r="T633" s="94"/>
      <c r="U633" s="94"/>
      <c r="V633" s="94"/>
      <c r="W633" s="94"/>
      <c r="X633" s="94"/>
      <c r="Y633" s="94"/>
      <c r="Z633" s="94"/>
      <c r="AA633" s="94"/>
      <c r="AB633" s="94"/>
      <c r="AC633" s="94"/>
      <c r="AD633" s="94"/>
      <c r="AE633" s="94"/>
      <c r="AF633" s="94"/>
      <c r="AG633" s="94"/>
      <c r="AH633" s="94"/>
      <c r="AI633" s="94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196"/>
      <c r="R634" s="196"/>
      <c r="S634" s="196"/>
      <c r="T634" s="94"/>
      <c r="U634" s="94"/>
      <c r="V634" s="94"/>
      <c r="W634" s="94"/>
      <c r="X634" s="94"/>
      <c r="Y634" s="94"/>
      <c r="Z634" s="94"/>
      <c r="AA634" s="94"/>
      <c r="AB634" s="94"/>
      <c r="AC634" s="94"/>
      <c r="AD634" s="94"/>
      <c r="AE634" s="94"/>
      <c r="AF634" s="94"/>
      <c r="AG634" s="94"/>
      <c r="AH634" s="94"/>
      <c r="AI634" s="94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196"/>
      <c r="R635" s="196"/>
      <c r="S635" s="196"/>
      <c r="T635" s="94"/>
      <c r="U635" s="94"/>
      <c r="V635" s="94"/>
      <c r="W635" s="94"/>
      <c r="X635" s="94"/>
      <c r="Y635" s="94"/>
      <c r="Z635" s="94"/>
      <c r="AA635" s="94"/>
      <c r="AB635" s="94"/>
      <c r="AC635" s="94"/>
      <c r="AD635" s="94"/>
      <c r="AE635" s="94"/>
      <c r="AF635" s="94"/>
      <c r="AG635" s="94"/>
      <c r="AH635" s="94"/>
      <c r="AI635" s="94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196"/>
      <c r="R636" s="196"/>
      <c r="S636" s="196"/>
      <c r="T636" s="94"/>
      <c r="U636" s="94"/>
      <c r="V636" s="94"/>
      <c r="W636" s="94"/>
      <c r="X636" s="94"/>
      <c r="Y636" s="94"/>
      <c r="Z636" s="94"/>
      <c r="AA636" s="94"/>
      <c r="AB636" s="94"/>
      <c r="AC636" s="94"/>
      <c r="AD636" s="94"/>
      <c r="AE636" s="94"/>
      <c r="AF636" s="94"/>
      <c r="AG636" s="94"/>
      <c r="AH636" s="94"/>
      <c r="AI636" s="94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196"/>
      <c r="R637" s="196"/>
      <c r="S637" s="196"/>
      <c r="T637" s="94"/>
      <c r="U637" s="94"/>
      <c r="V637" s="94"/>
      <c r="W637" s="94"/>
      <c r="X637" s="94"/>
      <c r="Y637" s="94"/>
      <c r="Z637" s="94"/>
      <c r="AA637" s="94"/>
      <c r="AB637" s="94"/>
      <c r="AC637" s="94"/>
      <c r="AD637" s="94"/>
      <c r="AE637" s="94"/>
      <c r="AF637" s="94"/>
      <c r="AG637" s="94"/>
      <c r="AH637" s="94"/>
      <c r="AI637" s="94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196"/>
      <c r="R638" s="196"/>
      <c r="S638" s="196"/>
      <c r="T638" s="94"/>
      <c r="U638" s="94"/>
      <c r="V638" s="94"/>
      <c r="W638" s="94"/>
      <c r="X638" s="94"/>
      <c r="Y638" s="94"/>
      <c r="Z638" s="94"/>
      <c r="AA638" s="94"/>
      <c r="AB638" s="94"/>
      <c r="AC638" s="94"/>
      <c r="AD638" s="94"/>
      <c r="AE638" s="94"/>
      <c r="AF638" s="94"/>
      <c r="AG638" s="94"/>
      <c r="AH638" s="94"/>
      <c r="AI638" s="94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196"/>
      <c r="R639" s="196"/>
      <c r="S639" s="196"/>
      <c r="T639" s="94"/>
      <c r="U639" s="94"/>
      <c r="V639" s="94"/>
      <c r="W639" s="94"/>
      <c r="X639" s="94"/>
      <c r="Y639" s="94"/>
      <c r="Z639" s="94"/>
      <c r="AA639" s="94"/>
      <c r="AB639" s="94"/>
      <c r="AC639" s="94"/>
      <c r="AD639" s="94"/>
      <c r="AE639" s="94"/>
      <c r="AF639" s="94"/>
      <c r="AG639" s="94"/>
      <c r="AH639" s="94"/>
      <c r="AI639" s="94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196"/>
      <c r="R640" s="196"/>
      <c r="S640" s="196"/>
      <c r="T640" s="94"/>
      <c r="U640" s="94"/>
      <c r="V640" s="94"/>
      <c r="W640" s="94"/>
      <c r="X640" s="94"/>
      <c r="Y640" s="94"/>
      <c r="Z640" s="94"/>
      <c r="AA640" s="94"/>
      <c r="AB640" s="94"/>
      <c r="AC640" s="94"/>
      <c r="AD640" s="94"/>
      <c r="AE640" s="94"/>
      <c r="AF640" s="94"/>
      <c r="AG640" s="94"/>
      <c r="AH640" s="94"/>
      <c r="AI640" s="94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196"/>
      <c r="R641" s="196"/>
      <c r="S641" s="196"/>
      <c r="T641" s="94"/>
      <c r="U641" s="94"/>
      <c r="V641" s="94"/>
      <c r="W641" s="94"/>
      <c r="X641" s="94"/>
      <c r="Y641" s="94"/>
      <c r="Z641" s="94"/>
      <c r="AA641" s="94"/>
      <c r="AB641" s="94"/>
      <c r="AC641" s="94"/>
      <c r="AD641" s="94"/>
      <c r="AE641" s="94"/>
      <c r="AF641" s="94"/>
      <c r="AG641" s="94"/>
      <c r="AH641" s="94"/>
      <c r="AI641" s="94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196"/>
      <c r="R642" s="196"/>
      <c r="S642" s="196"/>
      <c r="T642" s="94"/>
      <c r="U642" s="94"/>
      <c r="V642" s="94"/>
      <c r="W642" s="94"/>
      <c r="X642" s="94"/>
      <c r="Y642" s="94"/>
      <c r="Z642" s="94"/>
      <c r="AA642" s="94"/>
      <c r="AB642" s="94"/>
      <c r="AC642" s="94"/>
      <c r="AD642" s="94"/>
      <c r="AE642" s="94"/>
      <c r="AF642" s="94"/>
      <c r="AG642" s="94"/>
      <c r="AH642" s="94"/>
      <c r="AI642" s="94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196"/>
      <c r="R643" s="196"/>
      <c r="S643" s="196"/>
      <c r="T643" s="94"/>
      <c r="U643" s="94"/>
      <c r="V643" s="94"/>
      <c r="W643" s="94"/>
      <c r="X643" s="94"/>
      <c r="Y643" s="94"/>
      <c r="Z643" s="94"/>
      <c r="AA643" s="94"/>
      <c r="AB643" s="94"/>
      <c r="AC643" s="94"/>
      <c r="AD643" s="94"/>
      <c r="AE643" s="94"/>
      <c r="AF643" s="94"/>
      <c r="AG643" s="94"/>
      <c r="AH643" s="94"/>
      <c r="AI643" s="94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196"/>
      <c r="R644" s="196"/>
      <c r="S644" s="196"/>
      <c r="T644" s="94"/>
      <c r="U644" s="94"/>
      <c r="V644" s="94"/>
      <c r="W644" s="94"/>
      <c r="X644" s="94"/>
      <c r="Y644" s="94"/>
      <c r="Z644" s="94"/>
      <c r="AA644" s="94"/>
      <c r="AB644" s="94"/>
      <c r="AC644" s="94"/>
      <c r="AD644" s="94"/>
      <c r="AE644" s="94"/>
      <c r="AF644" s="94"/>
      <c r="AG644" s="94"/>
      <c r="AH644" s="94"/>
      <c r="AI644" s="94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196"/>
      <c r="R645" s="196"/>
      <c r="S645" s="196"/>
      <c r="T645" s="94"/>
      <c r="U645" s="94"/>
      <c r="V645" s="94"/>
      <c r="W645" s="94"/>
      <c r="X645" s="94"/>
      <c r="Y645" s="94"/>
      <c r="Z645" s="94"/>
      <c r="AA645" s="94"/>
      <c r="AB645" s="94"/>
      <c r="AC645" s="94"/>
      <c r="AD645" s="94"/>
      <c r="AE645" s="94"/>
      <c r="AF645" s="94"/>
      <c r="AG645" s="94"/>
      <c r="AH645" s="94"/>
      <c r="AI645" s="94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196"/>
      <c r="R646" s="196"/>
      <c r="S646" s="196"/>
      <c r="T646" s="94"/>
      <c r="U646" s="94"/>
      <c r="V646" s="94"/>
      <c r="W646" s="94"/>
      <c r="X646" s="94"/>
      <c r="Y646" s="94"/>
      <c r="Z646" s="94"/>
      <c r="AA646" s="94"/>
      <c r="AB646" s="94"/>
      <c r="AC646" s="94"/>
      <c r="AD646" s="94"/>
      <c r="AE646" s="94"/>
      <c r="AF646" s="94"/>
      <c r="AG646" s="94"/>
      <c r="AH646" s="94"/>
      <c r="AI646" s="94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196"/>
      <c r="R647" s="196"/>
      <c r="S647" s="196"/>
      <c r="T647" s="94"/>
      <c r="U647" s="94"/>
      <c r="V647" s="94"/>
      <c r="W647" s="94"/>
      <c r="X647" s="94"/>
      <c r="Y647" s="94"/>
      <c r="Z647" s="94"/>
      <c r="AA647" s="94"/>
      <c r="AB647" s="94"/>
      <c r="AC647" s="94"/>
      <c r="AD647" s="94"/>
      <c r="AE647" s="94"/>
      <c r="AF647" s="94"/>
      <c r="AG647" s="94"/>
      <c r="AH647" s="94"/>
      <c r="AI647" s="94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196"/>
      <c r="R648" s="196"/>
      <c r="S648" s="196"/>
      <c r="T648" s="94"/>
      <c r="U648" s="94"/>
      <c r="V648" s="94"/>
      <c r="W648" s="94"/>
      <c r="X648" s="94"/>
      <c r="Y648" s="94"/>
      <c r="Z648" s="94"/>
      <c r="AA648" s="94"/>
      <c r="AB648" s="94"/>
      <c r="AC648" s="94"/>
      <c r="AD648" s="94"/>
      <c r="AE648" s="94"/>
      <c r="AF648" s="94"/>
      <c r="AG648" s="94"/>
      <c r="AH648" s="94"/>
      <c r="AI648" s="94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196"/>
      <c r="R649" s="196"/>
      <c r="S649" s="196"/>
      <c r="T649" s="94"/>
      <c r="U649" s="94"/>
      <c r="V649" s="94"/>
      <c r="W649" s="94"/>
      <c r="X649" s="94"/>
      <c r="Y649" s="94"/>
      <c r="Z649" s="94"/>
      <c r="AA649" s="94"/>
      <c r="AB649" s="94"/>
      <c r="AC649" s="94"/>
      <c r="AD649" s="94"/>
      <c r="AE649" s="94"/>
      <c r="AF649" s="94"/>
      <c r="AG649" s="94"/>
      <c r="AH649" s="94"/>
      <c r="AI649" s="94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196"/>
      <c r="R650" s="196"/>
      <c r="S650" s="196"/>
      <c r="T650" s="94"/>
      <c r="U650" s="94"/>
      <c r="V650" s="94"/>
      <c r="W650" s="94"/>
      <c r="X650" s="94"/>
      <c r="Y650" s="94"/>
      <c r="Z650" s="94"/>
      <c r="AA650" s="94"/>
      <c r="AB650" s="94"/>
      <c r="AC650" s="94"/>
      <c r="AD650" s="94"/>
      <c r="AE650" s="94"/>
      <c r="AF650" s="94"/>
      <c r="AG650" s="94"/>
      <c r="AH650" s="94"/>
      <c r="AI650" s="94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196"/>
      <c r="R651" s="196"/>
      <c r="S651" s="196"/>
      <c r="T651" s="94"/>
      <c r="U651" s="94"/>
      <c r="V651" s="94"/>
      <c r="W651" s="94"/>
      <c r="X651" s="94"/>
      <c r="Y651" s="94"/>
      <c r="Z651" s="94"/>
      <c r="AA651" s="94"/>
      <c r="AB651" s="94"/>
      <c r="AC651" s="94"/>
      <c r="AD651" s="94"/>
      <c r="AE651" s="94"/>
      <c r="AF651" s="94"/>
      <c r="AG651" s="94"/>
      <c r="AH651" s="94"/>
      <c r="AI651" s="94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196"/>
      <c r="R652" s="196"/>
      <c r="S652" s="196"/>
      <c r="T652" s="94"/>
      <c r="U652" s="94"/>
      <c r="V652" s="94"/>
      <c r="W652" s="94"/>
      <c r="X652" s="94"/>
      <c r="Y652" s="94"/>
      <c r="Z652" s="94"/>
      <c r="AA652" s="94"/>
      <c r="AB652" s="94"/>
      <c r="AC652" s="94"/>
      <c r="AD652" s="94"/>
      <c r="AE652" s="94"/>
      <c r="AF652" s="94"/>
      <c r="AG652" s="94"/>
      <c r="AH652" s="94"/>
      <c r="AI652" s="94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196"/>
      <c r="R653" s="196"/>
      <c r="S653" s="196"/>
      <c r="T653" s="94"/>
      <c r="U653" s="94"/>
      <c r="V653" s="94"/>
      <c r="W653" s="94"/>
      <c r="X653" s="94"/>
      <c r="Y653" s="94"/>
      <c r="Z653" s="94"/>
      <c r="AA653" s="94"/>
      <c r="AB653" s="94"/>
      <c r="AC653" s="94"/>
      <c r="AD653" s="94"/>
      <c r="AE653" s="94"/>
      <c r="AF653" s="94"/>
      <c r="AG653" s="94"/>
      <c r="AH653" s="94"/>
      <c r="AI653" s="94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196"/>
      <c r="R654" s="196"/>
      <c r="S654" s="196"/>
      <c r="T654" s="94"/>
      <c r="U654" s="94"/>
      <c r="V654" s="94"/>
      <c r="W654" s="94"/>
      <c r="X654" s="94"/>
      <c r="Y654" s="94"/>
      <c r="Z654" s="94"/>
      <c r="AA654" s="94"/>
      <c r="AB654" s="94"/>
      <c r="AC654" s="94"/>
      <c r="AD654" s="94"/>
      <c r="AE654" s="94"/>
      <c r="AF654" s="94"/>
      <c r="AG654" s="94"/>
      <c r="AH654" s="94"/>
      <c r="AI654" s="94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196"/>
      <c r="R655" s="196"/>
      <c r="S655" s="196"/>
      <c r="T655" s="94"/>
      <c r="U655" s="94"/>
      <c r="V655" s="94"/>
      <c r="W655" s="94"/>
      <c r="X655" s="94"/>
      <c r="Y655" s="94"/>
      <c r="Z655" s="94"/>
      <c r="AA655" s="94"/>
      <c r="AB655" s="94"/>
      <c r="AC655" s="94"/>
      <c r="AD655" s="94"/>
      <c r="AE655" s="94"/>
      <c r="AF655" s="94"/>
      <c r="AG655" s="94"/>
      <c r="AH655" s="94"/>
      <c r="AI655" s="94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196"/>
      <c r="R656" s="196"/>
      <c r="S656" s="196"/>
      <c r="T656" s="94"/>
      <c r="U656" s="94"/>
      <c r="V656" s="94"/>
      <c r="W656" s="94"/>
      <c r="X656" s="94"/>
      <c r="Y656" s="94"/>
      <c r="Z656" s="94"/>
      <c r="AA656" s="94"/>
      <c r="AB656" s="94"/>
      <c r="AC656" s="94"/>
      <c r="AD656" s="94"/>
      <c r="AE656" s="94"/>
      <c r="AF656" s="94"/>
      <c r="AG656" s="94"/>
      <c r="AH656" s="94"/>
      <c r="AI656" s="94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196"/>
      <c r="R657" s="196"/>
      <c r="S657" s="196"/>
      <c r="T657" s="94"/>
      <c r="U657" s="94"/>
      <c r="V657" s="94"/>
      <c r="W657" s="94"/>
      <c r="X657" s="94"/>
      <c r="Y657" s="94"/>
      <c r="Z657" s="94"/>
      <c r="AA657" s="94"/>
      <c r="AB657" s="94"/>
      <c r="AC657" s="94"/>
      <c r="AD657" s="94"/>
      <c r="AE657" s="94"/>
      <c r="AF657" s="94"/>
      <c r="AG657" s="94"/>
      <c r="AH657" s="94"/>
      <c r="AI657" s="94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196"/>
      <c r="R658" s="196"/>
      <c r="S658" s="196"/>
      <c r="T658" s="94"/>
      <c r="U658" s="94"/>
      <c r="V658" s="94"/>
      <c r="W658" s="94"/>
      <c r="X658" s="94"/>
      <c r="Y658" s="94"/>
      <c r="Z658" s="94"/>
      <c r="AA658" s="94"/>
      <c r="AB658" s="94"/>
      <c r="AC658" s="94"/>
      <c r="AD658" s="94"/>
      <c r="AE658" s="94"/>
      <c r="AF658" s="94"/>
      <c r="AG658" s="94"/>
      <c r="AH658" s="94"/>
      <c r="AI658" s="94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196"/>
      <c r="R659" s="196"/>
      <c r="S659" s="196"/>
      <c r="T659" s="94"/>
      <c r="U659" s="94"/>
      <c r="V659" s="94"/>
      <c r="W659" s="94"/>
      <c r="X659" s="94"/>
      <c r="Y659" s="94"/>
      <c r="Z659" s="94"/>
      <c r="AA659" s="94"/>
      <c r="AB659" s="94"/>
      <c r="AC659" s="94"/>
      <c r="AD659" s="94"/>
      <c r="AE659" s="94"/>
      <c r="AF659" s="94"/>
      <c r="AG659" s="94"/>
      <c r="AH659" s="94"/>
      <c r="AI659" s="94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196"/>
      <c r="R660" s="196"/>
      <c r="S660" s="196"/>
      <c r="T660" s="94"/>
      <c r="U660" s="94"/>
      <c r="V660" s="94"/>
      <c r="W660" s="94"/>
      <c r="X660" s="94"/>
      <c r="Y660" s="94"/>
      <c r="Z660" s="94"/>
      <c r="AA660" s="94"/>
      <c r="AB660" s="94"/>
      <c r="AC660" s="94"/>
      <c r="AD660" s="94"/>
      <c r="AE660" s="94"/>
      <c r="AF660" s="94"/>
      <c r="AG660" s="94"/>
      <c r="AH660" s="94"/>
      <c r="AI660" s="94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196"/>
      <c r="R661" s="196"/>
      <c r="S661" s="196"/>
      <c r="T661" s="94"/>
      <c r="U661" s="94"/>
      <c r="V661" s="94"/>
      <c r="W661" s="94"/>
      <c r="X661" s="94"/>
      <c r="Y661" s="94"/>
      <c r="Z661" s="94"/>
      <c r="AA661" s="94"/>
      <c r="AB661" s="94"/>
      <c r="AC661" s="94"/>
      <c r="AD661" s="94"/>
      <c r="AE661" s="94"/>
      <c r="AF661" s="94"/>
      <c r="AG661" s="94"/>
      <c r="AH661" s="94"/>
      <c r="AI661" s="94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196"/>
      <c r="R662" s="196"/>
      <c r="S662" s="196"/>
      <c r="T662" s="94"/>
      <c r="U662" s="94"/>
      <c r="V662" s="94"/>
      <c r="W662" s="94"/>
      <c r="X662" s="94"/>
      <c r="Y662" s="94"/>
      <c r="Z662" s="94"/>
      <c r="AA662" s="94"/>
      <c r="AB662" s="94"/>
      <c r="AC662" s="94"/>
      <c r="AD662" s="94"/>
      <c r="AE662" s="94"/>
      <c r="AF662" s="94"/>
      <c r="AG662" s="94"/>
      <c r="AH662" s="94"/>
      <c r="AI662" s="94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196"/>
      <c r="R663" s="196"/>
      <c r="S663" s="196"/>
      <c r="T663" s="94"/>
      <c r="U663" s="94"/>
      <c r="V663" s="94"/>
      <c r="W663" s="94"/>
      <c r="X663" s="94"/>
      <c r="Y663" s="94"/>
      <c r="Z663" s="94"/>
      <c r="AA663" s="94"/>
      <c r="AB663" s="94"/>
      <c r="AC663" s="94"/>
      <c r="AD663" s="94"/>
      <c r="AE663" s="94"/>
      <c r="AF663" s="94"/>
      <c r="AG663" s="94"/>
      <c r="AH663" s="94"/>
      <c r="AI663" s="94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196"/>
      <c r="R664" s="196"/>
      <c r="S664" s="196"/>
      <c r="T664" s="94"/>
      <c r="U664" s="94"/>
      <c r="V664" s="94"/>
      <c r="W664" s="94"/>
      <c r="X664" s="94"/>
      <c r="Y664" s="94"/>
      <c r="Z664" s="94"/>
      <c r="AA664" s="94"/>
      <c r="AB664" s="94"/>
      <c r="AC664" s="94"/>
      <c r="AD664" s="94"/>
      <c r="AE664" s="94"/>
      <c r="AF664" s="94"/>
      <c r="AG664" s="94"/>
      <c r="AH664" s="94"/>
      <c r="AI664" s="94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196"/>
      <c r="R665" s="196"/>
      <c r="S665" s="196"/>
      <c r="T665" s="94"/>
      <c r="U665" s="94"/>
      <c r="V665" s="94"/>
      <c r="W665" s="94"/>
      <c r="X665" s="94"/>
      <c r="Y665" s="94"/>
      <c r="Z665" s="94"/>
      <c r="AA665" s="94"/>
      <c r="AB665" s="94"/>
      <c r="AC665" s="94"/>
      <c r="AD665" s="94"/>
      <c r="AE665" s="94"/>
      <c r="AF665" s="94"/>
      <c r="AG665" s="94"/>
      <c r="AH665" s="94"/>
      <c r="AI665" s="94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196"/>
      <c r="R666" s="196"/>
      <c r="S666" s="196"/>
      <c r="T666" s="94"/>
      <c r="U666" s="94"/>
      <c r="V666" s="94"/>
      <c r="W666" s="94"/>
      <c r="X666" s="94"/>
      <c r="Y666" s="94"/>
      <c r="Z666" s="94"/>
      <c r="AA666" s="94"/>
      <c r="AB666" s="94"/>
      <c r="AC666" s="94"/>
      <c r="AD666" s="94"/>
      <c r="AE666" s="94"/>
      <c r="AF666" s="94"/>
      <c r="AG666" s="94"/>
      <c r="AH666" s="94"/>
      <c r="AI666" s="94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196"/>
      <c r="R667" s="196"/>
      <c r="S667" s="196"/>
      <c r="T667" s="94"/>
      <c r="U667" s="94"/>
      <c r="V667" s="94"/>
      <c r="W667" s="94"/>
      <c r="X667" s="94"/>
      <c r="Y667" s="94"/>
      <c r="Z667" s="94"/>
      <c r="AA667" s="94"/>
      <c r="AB667" s="94"/>
      <c r="AC667" s="94"/>
      <c r="AD667" s="94"/>
      <c r="AE667" s="94"/>
      <c r="AF667" s="94"/>
      <c r="AG667" s="94"/>
      <c r="AH667" s="94"/>
      <c r="AI667" s="94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196"/>
      <c r="R668" s="196"/>
      <c r="S668" s="196"/>
      <c r="T668" s="94"/>
      <c r="U668" s="94"/>
      <c r="V668" s="94"/>
      <c r="W668" s="94"/>
      <c r="X668" s="94"/>
      <c r="Y668" s="94"/>
      <c r="Z668" s="94"/>
      <c r="AA668" s="94"/>
      <c r="AB668" s="94"/>
      <c r="AC668" s="94"/>
      <c r="AD668" s="94"/>
      <c r="AE668" s="94"/>
      <c r="AF668" s="94"/>
      <c r="AG668" s="94"/>
      <c r="AH668" s="94"/>
      <c r="AI668" s="94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196"/>
      <c r="R669" s="196"/>
      <c r="S669" s="196"/>
      <c r="T669" s="94"/>
      <c r="U669" s="94"/>
      <c r="V669" s="94"/>
      <c r="W669" s="94"/>
      <c r="X669" s="94"/>
      <c r="Y669" s="94"/>
      <c r="Z669" s="94"/>
      <c r="AA669" s="94"/>
      <c r="AB669" s="94"/>
      <c r="AC669" s="94"/>
      <c r="AD669" s="94"/>
      <c r="AE669" s="94"/>
      <c r="AF669" s="94"/>
      <c r="AG669" s="94"/>
      <c r="AH669" s="94"/>
      <c r="AI669" s="94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196"/>
      <c r="R670" s="196"/>
      <c r="S670" s="196"/>
      <c r="T670" s="94"/>
      <c r="U670" s="94"/>
      <c r="V670" s="94"/>
      <c r="W670" s="94"/>
      <c r="X670" s="94"/>
      <c r="Y670" s="94"/>
      <c r="Z670" s="94"/>
      <c r="AA670" s="94"/>
      <c r="AB670" s="94"/>
      <c r="AC670" s="94"/>
      <c r="AD670" s="94"/>
      <c r="AE670" s="94"/>
      <c r="AF670" s="94"/>
      <c r="AG670" s="94"/>
      <c r="AH670" s="94"/>
      <c r="AI670" s="94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196"/>
      <c r="R671" s="196"/>
      <c r="S671" s="196"/>
      <c r="T671" s="94"/>
      <c r="U671" s="94"/>
      <c r="V671" s="94"/>
      <c r="W671" s="94"/>
      <c r="X671" s="94"/>
      <c r="Y671" s="94"/>
      <c r="Z671" s="94"/>
      <c r="AA671" s="94"/>
      <c r="AB671" s="94"/>
      <c r="AC671" s="94"/>
      <c r="AD671" s="94"/>
      <c r="AE671" s="94"/>
      <c r="AF671" s="94"/>
      <c r="AG671" s="94"/>
      <c r="AH671" s="94"/>
      <c r="AI671" s="94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196"/>
      <c r="R672" s="196"/>
      <c r="S672" s="196"/>
      <c r="T672" s="94"/>
      <c r="U672" s="94"/>
      <c r="V672" s="94"/>
      <c r="W672" s="94"/>
      <c r="X672" s="94"/>
      <c r="Y672" s="94"/>
      <c r="Z672" s="94"/>
      <c r="AA672" s="94"/>
      <c r="AB672" s="94"/>
      <c r="AC672" s="94"/>
      <c r="AD672" s="94"/>
      <c r="AE672" s="94"/>
      <c r="AF672" s="94"/>
      <c r="AG672" s="94"/>
      <c r="AH672" s="94"/>
      <c r="AI672" s="94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196"/>
      <c r="R673" s="196"/>
      <c r="S673" s="196"/>
      <c r="T673" s="94"/>
      <c r="U673" s="94"/>
      <c r="V673" s="94"/>
      <c r="W673" s="94"/>
      <c r="X673" s="94"/>
      <c r="Y673" s="94"/>
      <c r="Z673" s="94"/>
      <c r="AA673" s="94"/>
      <c r="AB673" s="94"/>
      <c r="AC673" s="94"/>
      <c r="AD673" s="94"/>
      <c r="AE673" s="94"/>
      <c r="AF673" s="94"/>
      <c r="AG673" s="94"/>
      <c r="AH673" s="94"/>
      <c r="AI673" s="94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196"/>
      <c r="R674" s="196"/>
      <c r="S674" s="196"/>
      <c r="T674" s="94"/>
      <c r="U674" s="94"/>
      <c r="V674" s="94"/>
      <c r="W674" s="94"/>
      <c r="X674" s="94"/>
      <c r="Y674" s="94"/>
      <c r="Z674" s="94"/>
      <c r="AA674" s="94"/>
      <c r="AB674" s="94"/>
      <c r="AC674" s="94"/>
      <c r="AD674" s="94"/>
      <c r="AE674" s="94"/>
      <c r="AF674" s="94"/>
      <c r="AG674" s="94"/>
      <c r="AH674" s="94"/>
      <c r="AI674" s="94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196"/>
      <c r="R675" s="196"/>
      <c r="S675" s="196"/>
      <c r="T675" s="94"/>
      <c r="U675" s="94"/>
      <c r="V675" s="94"/>
      <c r="W675" s="94"/>
      <c r="X675" s="94"/>
      <c r="Y675" s="94"/>
      <c r="Z675" s="94"/>
      <c r="AA675" s="94"/>
      <c r="AB675" s="94"/>
      <c r="AC675" s="94"/>
      <c r="AD675" s="94"/>
      <c r="AE675" s="94"/>
      <c r="AF675" s="94"/>
      <c r="AG675" s="94"/>
      <c r="AH675" s="94"/>
      <c r="AI675" s="94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196"/>
      <c r="R676" s="196"/>
      <c r="S676" s="196"/>
      <c r="T676" s="94"/>
      <c r="U676" s="94"/>
      <c r="V676" s="94"/>
      <c r="W676" s="94"/>
      <c r="X676" s="94"/>
      <c r="Y676" s="94"/>
      <c r="Z676" s="94"/>
      <c r="AA676" s="94"/>
      <c r="AB676" s="94"/>
      <c r="AC676" s="94"/>
      <c r="AD676" s="94"/>
      <c r="AE676" s="94"/>
      <c r="AF676" s="94"/>
      <c r="AG676" s="94"/>
      <c r="AH676" s="94"/>
      <c r="AI676" s="94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196"/>
      <c r="R677" s="196"/>
      <c r="S677" s="196"/>
      <c r="T677" s="94"/>
      <c r="U677" s="94"/>
      <c r="V677" s="94"/>
      <c r="W677" s="94"/>
      <c r="X677" s="94"/>
      <c r="Y677" s="94"/>
      <c r="Z677" s="94"/>
      <c r="AA677" s="94"/>
      <c r="AB677" s="94"/>
      <c r="AC677" s="94"/>
      <c r="AD677" s="94"/>
      <c r="AE677" s="94"/>
      <c r="AF677" s="94"/>
      <c r="AG677" s="94"/>
      <c r="AH677" s="94"/>
      <c r="AI677" s="94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196"/>
      <c r="R678" s="196"/>
      <c r="S678" s="196"/>
      <c r="T678" s="94"/>
      <c r="U678" s="94"/>
      <c r="V678" s="94"/>
      <c r="W678" s="94"/>
      <c r="X678" s="94"/>
      <c r="Y678" s="94"/>
      <c r="Z678" s="94"/>
      <c r="AA678" s="94"/>
      <c r="AB678" s="94"/>
      <c r="AC678" s="94"/>
      <c r="AD678" s="94"/>
      <c r="AE678" s="94"/>
      <c r="AF678" s="94"/>
      <c r="AG678" s="94"/>
      <c r="AH678" s="94"/>
      <c r="AI678" s="94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196"/>
      <c r="R679" s="196"/>
      <c r="S679" s="196"/>
      <c r="T679" s="94"/>
      <c r="U679" s="94"/>
      <c r="V679" s="94"/>
      <c r="W679" s="94"/>
      <c r="X679" s="94"/>
      <c r="Y679" s="94"/>
      <c r="Z679" s="94"/>
      <c r="AA679" s="94"/>
      <c r="AB679" s="94"/>
      <c r="AC679" s="94"/>
      <c r="AD679" s="94"/>
      <c r="AE679" s="94"/>
      <c r="AF679" s="94"/>
      <c r="AG679" s="94"/>
      <c r="AH679" s="94"/>
      <c r="AI679" s="94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196"/>
      <c r="R680" s="196"/>
      <c r="S680" s="196"/>
      <c r="T680" s="94"/>
      <c r="U680" s="94"/>
      <c r="V680" s="94"/>
      <c r="W680" s="94"/>
      <c r="X680" s="94"/>
      <c r="Y680" s="94"/>
      <c r="Z680" s="94"/>
      <c r="AA680" s="94"/>
      <c r="AB680" s="94"/>
      <c r="AC680" s="94"/>
      <c r="AD680" s="94"/>
      <c r="AE680" s="94"/>
      <c r="AF680" s="94"/>
      <c r="AG680" s="94"/>
      <c r="AH680" s="94"/>
      <c r="AI680" s="94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196"/>
      <c r="R681" s="196"/>
      <c r="S681" s="196"/>
      <c r="T681" s="94"/>
      <c r="U681" s="94"/>
      <c r="V681" s="94"/>
      <c r="W681" s="94"/>
      <c r="X681" s="94"/>
      <c r="Y681" s="94"/>
      <c r="Z681" s="94"/>
      <c r="AA681" s="94"/>
      <c r="AB681" s="94"/>
      <c r="AC681" s="94"/>
      <c r="AD681" s="94"/>
      <c r="AE681" s="94"/>
      <c r="AF681" s="94"/>
      <c r="AG681" s="94"/>
      <c r="AH681" s="94"/>
      <c r="AI681" s="94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196"/>
      <c r="R682" s="196"/>
      <c r="S682" s="196"/>
      <c r="T682" s="94"/>
      <c r="U682" s="94"/>
      <c r="V682" s="94"/>
      <c r="W682" s="94"/>
      <c r="X682" s="94"/>
      <c r="Y682" s="94"/>
      <c r="Z682" s="94"/>
      <c r="AA682" s="94"/>
      <c r="AB682" s="94"/>
      <c r="AC682" s="94"/>
      <c r="AD682" s="94"/>
      <c r="AE682" s="94"/>
      <c r="AF682" s="94"/>
      <c r="AG682" s="94"/>
      <c r="AH682" s="94"/>
      <c r="AI682" s="94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196"/>
      <c r="R683" s="196"/>
      <c r="S683" s="196"/>
      <c r="T683" s="94"/>
      <c r="U683" s="94"/>
      <c r="V683" s="94"/>
      <c r="W683" s="94"/>
      <c r="X683" s="94"/>
      <c r="Y683" s="94"/>
      <c r="Z683" s="94"/>
      <c r="AA683" s="94"/>
      <c r="AB683" s="94"/>
      <c r="AC683" s="94"/>
      <c r="AD683" s="94"/>
      <c r="AE683" s="94"/>
      <c r="AF683" s="94"/>
      <c r="AG683" s="94"/>
      <c r="AH683" s="94"/>
      <c r="AI683" s="94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196"/>
      <c r="R684" s="196"/>
      <c r="S684" s="196"/>
      <c r="T684" s="94"/>
      <c r="U684" s="94"/>
      <c r="V684" s="94"/>
      <c r="W684" s="94"/>
      <c r="X684" s="94"/>
      <c r="Y684" s="94"/>
      <c r="Z684" s="94"/>
      <c r="AA684" s="94"/>
      <c r="AB684" s="94"/>
      <c r="AC684" s="94"/>
      <c r="AD684" s="94"/>
      <c r="AE684" s="94"/>
      <c r="AF684" s="94"/>
      <c r="AG684" s="94"/>
      <c r="AH684" s="94"/>
      <c r="AI684" s="94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196"/>
      <c r="R685" s="196"/>
      <c r="S685" s="196"/>
      <c r="T685" s="94"/>
      <c r="U685" s="94"/>
      <c r="V685" s="94"/>
      <c r="W685" s="94"/>
      <c r="X685" s="94"/>
      <c r="Y685" s="94"/>
      <c r="Z685" s="94"/>
      <c r="AA685" s="94"/>
      <c r="AB685" s="94"/>
      <c r="AC685" s="94"/>
      <c r="AD685" s="94"/>
      <c r="AE685" s="94"/>
      <c r="AF685" s="94"/>
      <c r="AG685" s="94"/>
      <c r="AH685" s="94"/>
      <c r="AI685" s="94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196"/>
      <c r="R686" s="196"/>
      <c r="S686" s="196"/>
      <c r="T686" s="94"/>
      <c r="U686" s="94"/>
      <c r="V686" s="94"/>
      <c r="W686" s="94"/>
      <c r="X686" s="94"/>
      <c r="Y686" s="94"/>
      <c r="Z686" s="94"/>
      <c r="AA686" s="94"/>
      <c r="AB686" s="94"/>
      <c r="AC686" s="94"/>
      <c r="AD686" s="94"/>
      <c r="AE686" s="94"/>
      <c r="AF686" s="94"/>
      <c r="AG686" s="94"/>
      <c r="AH686" s="94"/>
      <c r="AI686" s="94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196"/>
      <c r="R687" s="196"/>
      <c r="S687" s="196"/>
      <c r="T687" s="94"/>
      <c r="U687" s="94"/>
      <c r="V687" s="94"/>
      <c r="W687" s="94"/>
      <c r="X687" s="94"/>
      <c r="Y687" s="94"/>
      <c r="Z687" s="94"/>
      <c r="AA687" s="94"/>
      <c r="AB687" s="94"/>
      <c r="AC687" s="94"/>
      <c r="AD687" s="94"/>
      <c r="AE687" s="94"/>
      <c r="AF687" s="94"/>
      <c r="AG687" s="94"/>
      <c r="AH687" s="94"/>
      <c r="AI687" s="94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196"/>
      <c r="R688" s="196"/>
      <c r="S688" s="196"/>
      <c r="T688" s="94"/>
      <c r="U688" s="94"/>
      <c r="V688" s="94"/>
      <c r="W688" s="94"/>
      <c r="X688" s="94"/>
      <c r="Y688" s="94"/>
      <c r="Z688" s="94"/>
      <c r="AA688" s="94"/>
      <c r="AB688" s="94"/>
      <c r="AC688" s="94"/>
      <c r="AD688" s="94"/>
      <c r="AE688" s="94"/>
      <c r="AF688" s="94"/>
      <c r="AG688" s="94"/>
      <c r="AH688" s="94"/>
      <c r="AI688" s="94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196"/>
      <c r="R689" s="196"/>
      <c r="S689" s="196"/>
      <c r="T689" s="94"/>
      <c r="U689" s="94"/>
      <c r="V689" s="94"/>
      <c r="W689" s="94"/>
      <c r="X689" s="94"/>
      <c r="Y689" s="94"/>
      <c r="Z689" s="94"/>
      <c r="AA689" s="94"/>
      <c r="AB689" s="94"/>
      <c r="AC689" s="94"/>
      <c r="AD689" s="94"/>
      <c r="AE689" s="94"/>
      <c r="AF689" s="94"/>
      <c r="AG689" s="94"/>
      <c r="AH689" s="94"/>
      <c r="AI689" s="94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196"/>
      <c r="R690" s="196"/>
      <c r="S690" s="196"/>
      <c r="T690" s="94"/>
      <c r="U690" s="94"/>
      <c r="V690" s="94"/>
      <c r="W690" s="94"/>
      <c r="X690" s="94"/>
      <c r="Y690" s="94"/>
      <c r="Z690" s="94"/>
      <c r="AA690" s="94"/>
      <c r="AB690" s="94"/>
      <c r="AC690" s="94"/>
      <c r="AD690" s="94"/>
      <c r="AE690" s="94"/>
      <c r="AF690" s="94"/>
      <c r="AG690" s="94"/>
      <c r="AH690" s="94"/>
      <c r="AI690" s="94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196"/>
      <c r="R691" s="196"/>
      <c r="S691" s="196"/>
      <c r="T691" s="94"/>
      <c r="U691" s="94"/>
      <c r="V691" s="94"/>
      <c r="W691" s="94"/>
      <c r="X691" s="94"/>
      <c r="Y691" s="94"/>
      <c r="Z691" s="94"/>
      <c r="AA691" s="94"/>
      <c r="AB691" s="94"/>
      <c r="AC691" s="94"/>
      <c r="AD691" s="94"/>
      <c r="AE691" s="94"/>
      <c r="AF691" s="94"/>
      <c r="AG691" s="94"/>
      <c r="AH691" s="94"/>
      <c r="AI691" s="94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196"/>
      <c r="R692" s="196"/>
      <c r="S692" s="196"/>
      <c r="T692" s="94"/>
      <c r="U692" s="94"/>
      <c r="V692" s="94"/>
      <c r="W692" s="94"/>
      <c r="X692" s="94"/>
      <c r="Y692" s="94"/>
      <c r="Z692" s="94"/>
      <c r="AA692" s="94"/>
      <c r="AB692" s="94"/>
      <c r="AC692" s="94"/>
      <c r="AD692" s="94"/>
      <c r="AE692" s="94"/>
      <c r="AF692" s="94"/>
      <c r="AG692" s="94"/>
      <c r="AH692" s="94"/>
      <c r="AI692" s="94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196"/>
      <c r="R693" s="196"/>
      <c r="S693" s="196"/>
      <c r="T693" s="94"/>
      <c r="U693" s="94"/>
      <c r="V693" s="94"/>
      <c r="W693" s="94"/>
      <c r="X693" s="94"/>
      <c r="Y693" s="94"/>
      <c r="Z693" s="94"/>
      <c r="AA693" s="94"/>
      <c r="AB693" s="94"/>
      <c r="AC693" s="94"/>
      <c r="AD693" s="94"/>
      <c r="AE693" s="94"/>
      <c r="AF693" s="94"/>
      <c r="AG693" s="94"/>
      <c r="AH693" s="94"/>
      <c r="AI693" s="94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196"/>
      <c r="R694" s="196"/>
      <c r="S694" s="196"/>
      <c r="T694" s="94"/>
      <c r="U694" s="94"/>
      <c r="V694" s="94"/>
      <c r="W694" s="94"/>
      <c r="X694" s="94"/>
      <c r="Y694" s="94"/>
      <c r="Z694" s="94"/>
      <c r="AA694" s="94"/>
      <c r="AB694" s="94"/>
      <c r="AC694" s="94"/>
      <c r="AD694" s="94"/>
      <c r="AE694" s="94"/>
      <c r="AF694" s="94"/>
      <c r="AG694" s="94"/>
      <c r="AH694" s="94"/>
      <c r="AI694" s="94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196"/>
      <c r="R695" s="196"/>
      <c r="S695" s="196"/>
      <c r="T695" s="94"/>
      <c r="U695" s="94"/>
      <c r="V695" s="94"/>
      <c r="W695" s="94"/>
      <c r="X695" s="94"/>
      <c r="Y695" s="94"/>
      <c r="Z695" s="94"/>
      <c r="AA695" s="94"/>
      <c r="AB695" s="94"/>
      <c r="AC695" s="94"/>
      <c r="AD695" s="94"/>
      <c r="AE695" s="94"/>
      <c r="AF695" s="94"/>
      <c r="AG695" s="94"/>
      <c r="AH695" s="94"/>
      <c r="AI695" s="94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196"/>
      <c r="R696" s="196"/>
      <c r="S696" s="196"/>
      <c r="T696" s="94"/>
      <c r="U696" s="94"/>
      <c r="V696" s="94"/>
      <c r="W696" s="94"/>
      <c r="X696" s="94"/>
      <c r="Y696" s="94"/>
      <c r="Z696" s="94"/>
      <c r="AA696" s="94"/>
      <c r="AB696" s="94"/>
      <c r="AC696" s="94"/>
      <c r="AD696" s="94"/>
      <c r="AE696" s="94"/>
      <c r="AF696" s="94"/>
      <c r="AG696" s="94"/>
      <c r="AH696" s="94"/>
      <c r="AI696" s="94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196"/>
      <c r="R697" s="196"/>
      <c r="S697" s="196"/>
      <c r="T697" s="94"/>
      <c r="U697" s="94"/>
      <c r="V697" s="94"/>
      <c r="W697" s="94"/>
      <c r="X697" s="94"/>
      <c r="Y697" s="94"/>
      <c r="Z697" s="94"/>
      <c r="AA697" s="94"/>
      <c r="AB697" s="94"/>
      <c r="AC697" s="94"/>
      <c r="AD697" s="94"/>
      <c r="AE697" s="94"/>
      <c r="AF697" s="94"/>
      <c r="AG697" s="94"/>
      <c r="AH697" s="94"/>
      <c r="AI697" s="94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196"/>
      <c r="R698" s="196"/>
      <c r="S698" s="196"/>
      <c r="T698" s="94"/>
      <c r="U698" s="94"/>
      <c r="V698" s="94"/>
      <c r="W698" s="94"/>
      <c r="X698" s="94"/>
      <c r="Y698" s="94"/>
      <c r="Z698" s="94"/>
      <c r="AA698" s="94"/>
      <c r="AB698" s="94"/>
      <c r="AC698" s="94"/>
      <c r="AD698" s="94"/>
      <c r="AE698" s="94"/>
      <c r="AF698" s="94"/>
      <c r="AG698" s="94"/>
      <c r="AH698" s="94"/>
      <c r="AI698" s="94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196"/>
      <c r="R699" s="196"/>
      <c r="S699" s="196"/>
      <c r="T699" s="94"/>
      <c r="U699" s="94"/>
      <c r="V699" s="94"/>
      <c r="W699" s="94"/>
      <c r="X699" s="94"/>
      <c r="Y699" s="94"/>
      <c r="Z699" s="94"/>
      <c r="AA699" s="94"/>
      <c r="AB699" s="94"/>
      <c r="AC699" s="94"/>
      <c r="AD699" s="94"/>
      <c r="AE699" s="94"/>
      <c r="AF699" s="94"/>
      <c r="AG699" s="94"/>
      <c r="AH699" s="94"/>
      <c r="AI699" s="94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196"/>
      <c r="R700" s="196"/>
      <c r="S700" s="196"/>
      <c r="T700" s="94"/>
      <c r="U700" s="94"/>
      <c r="V700" s="94"/>
      <c r="W700" s="94"/>
      <c r="X700" s="94"/>
      <c r="Y700" s="94"/>
      <c r="Z700" s="94"/>
      <c r="AA700" s="94"/>
      <c r="AB700" s="94"/>
      <c r="AC700" s="94"/>
      <c r="AD700" s="94"/>
      <c r="AE700" s="94"/>
      <c r="AF700" s="94"/>
      <c r="AG700" s="94"/>
      <c r="AH700" s="94"/>
      <c r="AI700" s="94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196"/>
      <c r="R701" s="196"/>
      <c r="S701" s="196"/>
      <c r="T701" s="94"/>
      <c r="U701" s="94"/>
      <c r="V701" s="94"/>
      <c r="W701" s="94"/>
      <c r="X701" s="94"/>
      <c r="Y701" s="94"/>
      <c r="Z701" s="94"/>
      <c r="AA701" s="94"/>
      <c r="AB701" s="94"/>
      <c r="AC701" s="94"/>
      <c r="AD701" s="94"/>
      <c r="AE701" s="94"/>
      <c r="AF701" s="94"/>
      <c r="AG701" s="94"/>
      <c r="AH701" s="94"/>
      <c r="AI701" s="94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196"/>
      <c r="R702" s="196"/>
      <c r="S702" s="196"/>
      <c r="T702" s="94"/>
      <c r="U702" s="94"/>
      <c r="V702" s="94"/>
      <c r="W702" s="94"/>
      <c r="X702" s="94"/>
      <c r="Y702" s="94"/>
      <c r="Z702" s="94"/>
      <c r="AA702" s="94"/>
      <c r="AB702" s="94"/>
      <c r="AC702" s="94"/>
      <c r="AD702" s="94"/>
      <c r="AE702" s="94"/>
      <c r="AF702" s="94"/>
      <c r="AG702" s="94"/>
      <c r="AH702" s="94"/>
      <c r="AI702" s="94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196"/>
      <c r="R703" s="196"/>
      <c r="S703" s="196"/>
      <c r="T703" s="94"/>
      <c r="U703" s="94"/>
      <c r="V703" s="94"/>
      <c r="W703" s="94"/>
      <c r="X703" s="94"/>
      <c r="Y703" s="94"/>
      <c r="Z703" s="94"/>
      <c r="AA703" s="94"/>
      <c r="AB703" s="94"/>
      <c r="AC703" s="94"/>
      <c r="AD703" s="94"/>
      <c r="AE703" s="94"/>
      <c r="AF703" s="94"/>
      <c r="AG703" s="94"/>
      <c r="AH703" s="94"/>
      <c r="AI703" s="94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196"/>
      <c r="R704" s="196"/>
      <c r="S704" s="196"/>
      <c r="T704" s="94"/>
      <c r="U704" s="94"/>
      <c r="V704" s="94"/>
      <c r="W704" s="94"/>
      <c r="X704" s="94"/>
      <c r="Y704" s="94"/>
      <c r="Z704" s="94"/>
      <c r="AA704" s="94"/>
      <c r="AB704" s="94"/>
      <c r="AC704" s="94"/>
      <c r="AD704" s="94"/>
      <c r="AE704" s="94"/>
      <c r="AF704" s="94"/>
      <c r="AG704" s="94"/>
      <c r="AH704" s="94"/>
      <c r="AI704" s="94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196"/>
      <c r="R705" s="196"/>
      <c r="S705" s="196"/>
      <c r="T705" s="94"/>
      <c r="U705" s="94"/>
      <c r="V705" s="94"/>
      <c r="W705" s="94"/>
      <c r="X705" s="94"/>
      <c r="Y705" s="94"/>
      <c r="Z705" s="94"/>
      <c r="AA705" s="94"/>
      <c r="AB705" s="94"/>
      <c r="AC705" s="94"/>
      <c r="AD705" s="94"/>
      <c r="AE705" s="94"/>
      <c r="AF705" s="94"/>
      <c r="AG705" s="94"/>
      <c r="AH705" s="94"/>
      <c r="AI705" s="94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196"/>
      <c r="R706" s="196"/>
      <c r="S706" s="196"/>
      <c r="T706" s="94"/>
      <c r="U706" s="94"/>
      <c r="V706" s="94"/>
      <c r="W706" s="94"/>
      <c r="X706" s="94"/>
      <c r="Y706" s="94"/>
      <c r="Z706" s="94"/>
      <c r="AA706" s="94"/>
      <c r="AB706" s="94"/>
      <c r="AC706" s="94"/>
      <c r="AD706" s="94"/>
      <c r="AE706" s="94"/>
      <c r="AF706" s="94"/>
      <c r="AG706" s="94"/>
      <c r="AH706" s="94"/>
      <c r="AI706" s="94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196"/>
      <c r="R707" s="196"/>
      <c r="S707" s="196"/>
      <c r="T707" s="94"/>
      <c r="U707" s="94"/>
      <c r="V707" s="94"/>
      <c r="W707" s="94"/>
      <c r="X707" s="94"/>
      <c r="Y707" s="94"/>
      <c r="Z707" s="94"/>
      <c r="AA707" s="94"/>
      <c r="AB707" s="94"/>
      <c r="AC707" s="94"/>
      <c r="AD707" s="94"/>
      <c r="AE707" s="94"/>
      <c r="AF707" s="94"/>
      <c r="AG707" s="94"/>
      <c r="AH707" s="94"/>
      <c r="AI707" s="94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196"/>
      <c r="R708" s="196"/>
      <c r="S708" s="196"/>
      <c r="T708" s="94"/>
      <c r="U708" s="94"/>
      <c r="V708" s="94"/>
      <c r="W708" s="94"/>
      <c r="X708" s="94"/>
      <c r="Y708" s="94"/>
      <c r="Z708" s="94"/>
      <c r="AA708" s="94"/>
      <c r="AB708" s="94"/>
      <c r="AC708" s="94"/>
      <c r="AD708" s="94"/>
      <c r="AE708" s="94"/>
      <c r="AF708" s="94"/>
      <c r="AG708" s="94"/>
      <c r="AH708" s="94"/>
      <c r="AI708" s="94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196"/>
      <c r="R709" s="196"/>
      <c r="S709" s="196"/>
      <c r="T709" s="94"/>
      <c r="U709" s="94"/>
      <c r="V709" s="94"/>
      <c r="W709" s="94"/>
      <c r="X709" s="94"/>
      <c r="Y709" s="94"/>
      <c r="Z709" s="94"/>
      <c r="AA709" s="94"/>
      <c r="AB709" s="94"/>
      <c r="AC709" s="94"/>
      <c r="AD709" s="94"/>
      <c r="AE709" s="94"/>
      <c r="AF709" s="94"/>
      <c r="AG709" s="94"/>
      <c r="AH709" s="94"/>
      <c r="AI709" s="94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196"/>
      <c r="R710" s="196"/>
      <c r="S710" s="196"/>
      <c r="T710" s="94"/>
      <c r="U710" s="94"/>
      <c r="V710" s="94"/>
      <c r="W710" s="94"/>
      <c r="X710" s="94"/>
      <c r="Y710" s="94"/>
      <c r="Z710" s="94"/>
      <c r="AA710" s="94"/>
      <c r="AB710" s="94"/>
      <c r="AC710" s="94"/>
      <c r="AD710" s="94"/>
      <c r="AE710" s="94"/>
      <c r="AF710" s="94"/>
      <c r="AG710" s="94"/>
      <c r="AH710" s="94"/>
      <c r="AI710" s="94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196"/>
      <c r="R711" s="196"/>
      <c r="S711" s="196"/>
      <c r="T711" s="94"/>
      <c r="U711" s="94"/>
      <c r="V711" s="94"/>
      <c r="W711" s="94"/>
      <c r="X711" s="94"/>
      <c r="Y711" s="94"/>
      <c r="Z711" s="94"/>
      <c r="AA711" s="94"/>
      <c r="AB711" s="94"/>
      <c r="AC711" s="94"/>
      <c r="AD711" s="94"/>
      <c r="AE711" s="94"/>
      <c r="AF711" s="94"/>
      <c r="AG711" s="94"/>
      <c r="AH711" s="94"/>
      <c r="AI711" s="94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196"/>
      <c r="R712" s="196"/>
      <c r="S712" s="196"/>
      <c r="T712" s="94"/>
      <c r="U712" s="94"/>
      <c r="V712" s="94"/>
      <c r="W712" s="94"/>
      <c r="X712" s="94"/>
      <c r="Y712" s="94"/>
      <c r="Z712" s="94"/>
      <c r="AA712" s="94"/>
      <c r="AB712" s="94"/>
      <c r="AC712" s="94"/>
      <c r="AD712" s="94"/>
      <c r="AE712" s="94"/>
      <c r="AF712" s="94"/>
      <c r="AG712" s="94"/>
      <c r="AH712" s="94"/>
      <c r="AI712" s="94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196"/>
      <c r="R713" s="196"/>
      <c r="S713" s="196"/>
      <c r="T713" s="94"/>
      <c r="U713" s="94"/>
      <c r="V713" s="94"/>
      <c r="W713" s="94"/>
      <c r="X713" s="94"/>
      <c r="Y713" s="94"/>
      <c r="Z713" s="94"/>
      <c r="AA713" s="94"/>
      <c r="AB713" s="94"/>
      <c r="AC713" s="94"/>
      <c r="AD713" s="94"/>
      <c r="AE713" s="94"/>
      <c r="AF713" s="94"/>
      <c r="AG713" s="94"/>
      <c r="AH713" s="94"/>
      <c r="AI713" s="94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196"/>
      <c r="R714" s="196"/>
      <c r="S714" s="196"/>
      <c r="T714" s="94"/>
      <c r="U714" s="94"/>
      <c r="V714" s="94"/>
      <c r="W714" s="94"/>
      <c r="X714" s="94"/>
      <c r="Y714" s="94"/>
      <c r="Z714" s="94"/>
      <c r="AA714" s="94"/>
      <c r="AB714" s="94"/>
      <c r="AC714" s="94"/>
      <c r="AD714" s="94"/>
      <c r="AE714" s="94"/>
      <c r="AF714" s="94"/>
      <c r="AG714" s="94"/>
      <c r="AH714" s="94"/>
      <c r="AI714" s="94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196"/>
      <c r="R715" s="196"/>
      <c r="S715" s="196"/>
      <c r="T715" s="94"/>
      <c r="U715" s="94"/>
      <c r="V715" s="94"/>
      <c r="W715" s="94"/>
      <c r="X715" s="94"/>
      <c r="Y715" s="94"/>
      <c r="Z715" s="94"/>
      <c r="AA715" s="94"/>
      <c r="AB715" s="94"/>
      <c r="AC715" s="94"/>
      <c r="AD715" s="94"/>
      <c r="AE715" s="94"/>
      <c r="AF715" s="94"/>
      <c r="AG715" s="94"/>
      <c r="AH715" s="94"/>
      <c r="AI715" s="94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196"/>
      <c r="R716" s="196"/>
      <c r="S716" s="196"/>
      <c r="T716" s="94"/>
      <c r="U716" s="94"/>
      <c r="V716" s="94"/>
      <c r="W716" s="94"/>
      <c r="X716" s="94"/>
      <c r="Y716" s="94"/>
      <c r="Z716" s="94"/>
      <c r="AA716" s="94"/>
      <c r="AB716" s="94"/>
      <c r="AC716" s="94"/>
      <c r="AD716" s="94"/>
      <c r="AE716" s="94"/>
      <c r="AF716" s="94"/>
      <c r="AG716" s="94"/>
      <c r="AH716" s="94"/>
      <c r="AI716" s="94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196"/>
      <c r="R717" s="196"/>
      <c r="S717" s="196"/>
      <c r="T717" s="94"/>
      <c r="U717" s="94"/>
      <c r="V717" s="94"/>
      <c r="W717" s="94"/>
      <c r="X717" s="94"/>
      <c r="Y717" s="94"/>
      <c r="Z717" s="94"/>
      <c r="AA717" s="94"/>
      <c r="AB717" s="94"/>
      <c r="AC717" s="94"/>
      <c r="AD717" s="94"/>
      <c r="AE717" s="94"/>
      <c r="AF717" s="94"/>
      <c r="AG717" s="94"/>
      <c r="AH717" s="94"/>
      <c r="AI717" s="94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196"/>
      <c r="R718" s="196"/>
      <c r="S718" s="196"/>
      <c r="T718" s="94"/>
      <c r="U718" s="94"/>
      <c r="V718" s="94"/>
      <c r="W718" s="94"/>
      <c r="X718" s="94"/>
      <c r="Y718" s="94"/>
      <c r="Z718" s="94"/>
      <c r="AA718" s="94"/>
      <c r="AB718" s="94"/>
      <c r="AC718" s="94"/>
      <c r="AD718" s="94"/>
      <c r="AE718" s="94"/>
      <c r="AF718" s="94"/>
      <c r="AG718" s="94"/>
      <c r="AH718" s="94"/>
      <c r="AI718" s="94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196"/>
      <c r="R719" s="196"/>
      <c r="S719" s="196"/>
      <c r="T719" s="94"/>
      <c r="U719" s="94"/>
      <c r="V719" s="94"/>
      <c r="W719" s="94"/>
      <c r="X719" s="94"/>
      <c r="Y719" s="94"/>
      <c r="Z719" s="94"/>
      <c r="AA719" s="94"/>
      <c r="AB719" s="94"/>
      <c r="AC719" s="94"/>
      <c r="AD719" s="94"/>
      <c r="AE719" s="94"/>
      <c r="AF719" s="94"/>
      <c r="AG719" s="94"/>
      <c r="AH719" s="94"/>
      <c r="AI719" s="94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196"/>
      <c r="R720" s="196"/>
      <c r="S720" s="196"/>
      <c r="T720" s="94"/>
      <c r="U720" s="94"/>
      <c r="V720" s="94"/>
      <c r="W720" s="94"/>
      <c r="X720" s="94"/>
      <c r="Y720" s="94"/>
      <c r="Z720" s="94"/>
      <c r="AA720" s="94"/>
      <c r="AB720" s="94"/>
      <c r="AC720" s="94"/>
      <c r="AD720" s="94"/>
      <c r="AE720" s="94"/>
      <c r="AF720" s="94"/>
      <c r="AG720" s="94"/>
      <c r="AH720" s="94"/>
      <c r="AI720" s="94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196"/>
      <c r="R721" s="196"/>
      <c r="S721" s="196"/>
      <c r="T721" s="94"/>
      <c r="U721" s="94"/>
      <c r="V721" s="94"/>
      <c r="W721" s="94"/>
      <c r="X721" s="94"/>
      <c r="Y721" s="94"/>
      <c r="Z721" s="94"/>
      <c r="AA721" s="94"/>
      <c r="AB721" s="94"/>
      <c r="AC721" s="94"/>
      <c r="AD721" s="94"/>
      <c r="AE721" s="94"/>
      <c r="AF721" s="94"/>
      <c r="AG721" s="94"/>
      <c r="AH721" s="94"/>
      <c r="AI721" s="94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196"/>
      <c r="R722" s="196"/>
      <c r="S722" s="196"/>
      <c r="T722" s="94"/>
      <c r="U722" s="94"/>
      <c r="V722" s="94"/>
      <c r="W722" s="94"/>
      <c r="X722" s="94"/>
      <c r="Y722" s="94"/>
      <c r="Z722" s="94"/>
      <c r="AA722" s="94"/>
      <c r="AB722" s="94"/>
      <c r="AC722" s="94"/>
      <c r="AD722" s="94"/>
      <c r="AE722" s="94"/>
      <c r="AF722" s="94"/>
      <c r="AG722" s="94"/>
      <c r="AH722" s="94"/>
      <c r="AI722" s="94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196"/>
      <c r="R723" s="196"/>
      <c r="S723" s="196"/>
      <c r="T723" s="94"/>
      <c r="U723" s="94"/>
      <c r="V723" s="94"/>
      <c r="W723" s="94"/>
      <c r="X723" s="94"/>
      <c r="Y723" s="94"/>
      <c r="Z723" s="94"/>
      <c r="AA723" s="94"/>
      <c r="AB723" s="94"/>
      <c r="AC723" s="94"/>
      <c r="AD723" s="94"/>
      <c r="AE723" s="94"/>
      <c r="AF723" s="94"/>
      <c r="AG723" s="94"/>
      <c r="AH723" s="94"/>
      <c r="AI723" s="94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196"/>
      <c r="R724" s="196"/>
      <c r="S724" s="196"/>
      <c r="T724" s="94"/>
      <c r="U724" s="94"/>
      <c r="V724" s="94"/>
      <c r="W724" s="94"/>
      <c r="X724" s="94"/>
      <c r="Y724" s="94"/>
      <c r="Z724" s="94"/>
      <c r="AA724" s="94"/>
      <c r="AB724" s="94"/>
      <c r="AC724" s="94"/>
      <c r="AD724" s="94"/>
      <c r="AE724" s="94"/>
      <c r="AF724" s="94"/>
      <c r="AG724" s="94"/>
      <c r="AH724" s="94"/>
      <c r="AI724" s="94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196"/>
      <c r="R725" s="196"/>
      <c r="S725" s="196"/>
      <c r="T725" s="94"/>
      <c r="U725" s="94"/>
      <c r="V725" s="94"/>
      <c r="W725" s="94"/>
      <c r="X725" s="94"/>
      <c r="Y725" s="94"/>
      <c r="Z725" s="94"/>
      <c r="AA725" s="94"/>
      <c r="AB725" s="94"/>
      <c r="AC725" s="94"/>
      <c r="AD725" s="94"/>
      <c r="AE725" s="94"/>
      <c r="AF725" s="94"/>
      <c r="AG725" s="94"/>
      <c r="AH725" s="94"/>
      <c r="AI725" s="94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196"/>
      <c r="R726" s="196"/>
      <c r="S726" s="196"/>
      <c r="T726" s="94"/>
      <c r="U726" s="94"/>
      <c r="V726" s="94"/>
      <c r="W726" s="94"/>
      <c r="X726" s="94"/>
      <c r="Y726" s="94"/>
      <c r="Z726" s="94"/>
      <c r="AA726" s="94"/>
      <c r="AB726" s="94"/>
      <c r="AC726" s="94"/>
      <c r="AD726" s="94"/>
      <c r="AE726" s="94"/>
      <c r="AF726" s="94"/>
      <c r="AG726" s="94"/>
      <c r="AH726" s="94"/>
      <c r="AI726" s="94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196"/>
      <c r="R727" s="196"/>
      <c r="S727" s="196"/>
      <c r="T727" s="94"/>
      <c r="U727" s="94"/>
      <c r="V727" s="94"/>
      <c r="W727" s="94"/>
      <c r="X727" s="94"/>
      <c r="Y727" s="94"/>
      <c r="Z727" s="94"/>
      <c r="AA727" s="94"/>
      <c r="AB727" s="94"/>
      <c r="AC727" s="94"/>
      <c r="AD727" s="94"/>
      <c r="AE727" s="94"/>
      <c r="AF727" s="94"/>
      <c r="AG727" s="94"/>
      <c r="AH727" s="94"/>
      <c r="AI727" s="94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196"/>
      <c r="R728" s="196"/>
      <c r="S728" s="196"/>
      <c r="T728" s="94"/>
      <c r="U728" s="94"/>
      <c r="V728" s="94"/>
      <c r="W728" s="94"/>
      <c r="X728" s="94"/>
      <c r="Y728" s="94"/>
      <c r="Z728" s="94"/>
      <c r="AA728" s="94"/>
      <c r="AB728" s="94"/>
      <c r="AC728" s="94"/>
      <c r="AD728" s="94"/>
      <c r="AE728" s="94"/>
      <c r="AF728" s="94"/>
      <c r="AG728" s="94"/>
      <c r="AH728" s="94"/>
      <c r="AI728" s="94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196"/>
      <c r="R729" s="196"/>
      <c r="S729" s="196"/>
      <c r="T729" s="94"/>
      <c r="U729" s="94"/>
      <c r="V729" s="94"/>
      <c r="W729" s="94"/>
      <c r="X729" s="94"/>
      <c r="Y729" s="94"/>
      <c r="Z729" s="94"/>
      <c r="AA729" s="94"/>
      <c r="AB729" s="94"/>
      <c r="AC729" s="94"/>
      <c r="AD729" s="94"/>
      <c r="AE729" s="94"/>
      <c r="AF729" s="94"/>
      <c r="AG729" s="94"/>
      <c r="AH729" s="94"/>
      <c r="AI729" s="94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196"/>
      <c r="R730" s="196"/>
      <c r="S730" s="196"/>
      <c r="T730" s="94"/>
      <c r="U730" s="94"/>
      <c r="V730" s="94"/>
      <c r="W730" s="94"/>
      <c r="X730" s="94"/>
      <c r="Y730" s="94"/>
      <c r="Z730" s="94"/>
      <c r="AA730" s="94"/>
      <c r="AB730" s="94"/>
      <c r="AC730" s="94"/>
      <c r="AD730" s="94"/>
      <c r="AE730" s="94"/>
      <c r="AF730" s="94"/>
      <c r="AG730" s="94"/>
      <c r="AH730" s="94"/>
      <c r="AI730" s="94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196"/>
      <c r="R731" s="196"/>
      <c r="S731" s="196"/>
      <c r="T731" s="94"/>
      <c r="U731" s="94"/>
      <c r="V731" s="94"/>
      <c r="W731" s="94"/>
      <c r="X731" s="94"/>
      <c r="Y731" s="94"/>
      <c r="Z731" s="94"/>
      <c r="AA731" s="94"/>
      <c r="AB731" s="94"/>
      <c r="AC731" s="94"/>
      <c r="AD731" s="94"/>
      <c r="AE731" s="94"/>
      <c r="AF731" s="94"/>
      <c r="AG731" s="94"/>
      <c r="AH731" s="94"/>
      <c r="AI731" s="94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196"/>
      <c r="R732" s="196"/>
      <c r="S732" s="196"/>
      <c r="T732" s="94"/>
      <c r="U732" s="94"/>
      <c r="V732" s="94"/>
      <c r="W732" s="94"/>
      <c r="X732" s="94"/>
      <c r="Y732" s="94"/>
      <c r="Z732" s="94"/>
      <c r="AA732" s="94"/>
      <c r="AB732" s="94"/>
      <c r="AC732" s="94"/>
      <c r="AD732" s="94"/>
      <c r="AE732" s="94"/>
      <c r="AF732" s="94"/>
      <c r="AG732" s="94"/>
      <c r="AH732" s="94"/>
      <c r="AI732" s="94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196"/>
      <c r="R733" s="196"/>
      <c r="S733" s="196"/>
      <c r="T733" s="94"/>
      <c r="U733" s="94"/>
      <c r="V733" s="94"/>
      <c r="W733" s="94"/>
      <c r="X733" s="94"/>
      <c r="Y733" s="94"/>
      <c r="Z733" s="94"/>
      <c r="AA733" s="94"/>
      <c r="AB733" s="94"/>
      <c r="AC733" s="94"/>
      <c r="AD733" s="94"/>
      <c r="AE733" s="94"/>
      <c r="AF733" s="94"/>
      <c r="AG733" s="94"/>
      <c r="AH733" s="94"/>
      <c r="AI733" s="94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196"/>
      <c r="R734" s="196"/>
      <c r="S734" s="196"/>
      <c r="T734" s="94"/>
      <c r="U734" s="94"/>
      <c r="V734" s="94"/>
      <c r="W734" s="94"/>
      <c r="X734" s="94"/>
      <c r="Y734" s="94"/>
      <c r="Z734" s="94"/>
      <c r="AA734" s="94"/>
      <c r="AB734" s="94"/>
      <c r="AC734" s="94"/>
      <c r="AD734" s="94"/>
      <c r="AE734" s="94"/>
      <c r="AF734" s="94"/>
      <c r="AG734" s="94"/>
      <c r="AH734" s="94"/>
      <c r="AI734" s="94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196"/>
      <c r="R735" s="196"/>
      <c r="S735" s="196"/>
      <c r="T735" s="94"/>
      <c r="U735" s="94"/>
      <c r="V735" s="94"/>
      <c r="W735" s="94"/>
      <c r="X735" s="94"/>
      <c r="Y735" s="94"/>
      <c r="Z735" s="94"/>
      <c r="AA735" s="94"/>
      <c r="AB735" s="94"/>
      <c r="AC735" s="94"/>
      <c r="AD735" s="94"/>
      <c r="AE735" s="94"/>
      <c r="AF735" s="94"/>
      <c r="AG735" s="94"/>
      <c r="AH735" s="94"/>
      <c r="AI735" s="94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196"/>
      <c r="R736" s="196"/>
      <c r="S736" s="196"/>
      <c r="T736" s="94"/>
      <c r="U736" s="94"/>
      <c r="V736" s="94"/>
      <c r="W736" s="94"/>
      <c r="X736" s="94"/>
      <c r="Y736" s="94"/>
      <c r="Z736" s="94"/>
      <c r="AA736" s="94"/>
      <c r="AB736" s="94"/>
      <c r="AC736" s="94"/>
      <c r="AD736" s="94"/>
      <c r="AE736" s="94"/>
      <c r="AF736" s="94"/>
      <c r="AG736" s="94"/>
      <c r="AH736" s="94"/>
      <c r="AI736" s="94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196"/>
      <c r="R737" s="196"/>
      <c r="S737" s="196"/>
      <c r="T737" s="94"/>
      <c r="U737" s="94"/>
      <c r="V737" s="94"/>
      <c r="W737" s="94"/>
      <c r="X737" s="94"/>
      <c r="Y737" s="94"/>
      <c r="Z737" s="94"/>
      <c r="AA737" s="94"/>
      <c r="AB737" s="94"/>
      <c r="AC737" s="94"/>
      <c r="AD737" s="94"/>
      <c r="AE737" s="94"/>
      <c r="AF737" s="94"/>
      <c r="AG737" s="94"/>
      <c r="AH737" s="94"/>
      <c r="AI737" s="94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196"/>
      <c r="R738" s="196"/>
      <c r="S738" s="196"/>
      <c r="T738" s="94"/>
      <c r="U738" s="94"/>
      <c r="V738" s="94"/>
      <c r="W738" s="94"/>
      <c r="X738" s="94"/>
      <c r="Y738" s="94"/>
      <c r="Z738" s="94"/>
      <c r="AA738" s="94"/>
      <c r="AB738" s="94"/>
      <c r="AC738" s="94"/>
      <c r="AD738" s="94"/>
      <c r="AE738" s="94"/>
      <c r="AF738" s="94"/>
      <c r="AG738" s="94"/>
      <c r="AH738" s="94"/>
      <c r="AI738" s="94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196"/>
      <c r="R739" s="196"/>
      <c r="S739" s="196"/>
      <c r="T739" s="94"/>
      <c r="U739" s="94"/>
      <c r="V739" s="94"/>
      <c r="W739" s="94"/>
      <c r="X739" s="94"/>
      <c r="Y739" s="94"/>
      <c r="Z739" s="94"/>
      <c r="AA739" s="94"/>
      <c r="AB739" s="94"/>
      <c r="AC739" s="94"/>
      <c r="AD739" s="94"/>
      <c r="AE739" s="94"/>
      <c r="AF739" s="94"/>
      <c r="AG739" s="94"/>
      <c r="AH739" s="94"/>
      <c r="AI739" s="94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196"/>
      <c r="R740" s="196"/>
      <c r="S740" s="196"/>
      <c r="T740" s="94"/>
      <c r="U740" s="94"/>
      <c r="V740" s="94"/>
      <c r="W740" s="94"/>
      <c r="X740" s="94"/>
      <c r="Y740" s="94"/>
      <c r="Z740" s="94"/>
      <c r="AA740" s="94"/>
      <c r="AB740" s="94"/>
      <c r="AC740" s="94"/>
      <c r="AD740" s="94"/>
      <c r="AE740" s="94"/>
      <c r="AF740" s="94"/>
      <c r="AG740" s="94"/>
      <c r="AH740" s="94"/>
      <c r="AI740" s="94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196"/>
      <c r="R741" s="196"/>
      <c r="S741" s="196"/>
      <c r="T741" s="94"/>
      <c r="U741" s="94"/>
      <c r="V741" s="94"/>
      <c r="W741" s="94"/>
      <c r="X741" s="94"/>
      <c r="Y741" s="94"/>
      <c r="Z741" s="94"/>
      <c r="AA741" s="94"/>
      <c r="AB741" s="94"/>
      <c r="AC741" s="94"/>
      <c r="AD741" s="94"/>
      <c r="AE741" s="94"/>
      <c r="AF741" s="94"/>
      <c r="AG741" s="94"/>
      <c r="AH741" s="94"/>
      <c r="AI741" s="94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196"/>
      <c r="R742" s="196"/>
      <c r="S742" s="196"/>
      <c r="T742" s="94"/>
      <c r="U742" s="94"/>
      <c r="V742" s="94"/>
      <c r="W742" s="94"/>
      <c r="X742" s="94"/>
      <c r="Y742" s="94"/>
      <c r="Z742" s="94"/>
      <c r="AA742" s="94"/>
      <c r="AB742" s="94"/>
      <c r="AC742" s="94"/>
      <c r="AD742" s="94"/>
      <c r="AE742" s="94"/>
      <c r="AF742" s="94"/>
      <c r="AG742" s="94"/>
      <c r="AH742" s="94"/>
      <c r="AI742" s="94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196"/>
      <c r="R743" s="196"/>
      <c r="S743" s="196"/>
      <c r="T743" s="94"/>
      <c r="U743" s="94"/>
      <c r="V743" s="94"/>
      <c r="W743" s="94"/>
      <c r="X743" s="94"/>
      <c r="Y743" s="94"/>
      <c r="Z743" s="94"/>
      <c r="AA743" s="94"/>
      <c r="AB743" s="94"/>
      <c r="AC743" s="94"/>
      <c r="AD743" s="94"/>
      <c r="AE743" s="94"/>
      <c r="AF743" s="94"/>
      <c r="AG743" s="94"/>
      <c r="AH743" s="94"/>
      <c r="AI743" s="94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196"/>
      <c r="R744" s="196"/>
      <c r="S744" s="196"/>
      <c r="T744" s="94"/>
      <c r="U744" s="94"/>
      <c r="V744" s="94"/>
      <c r="W744" s="94"/>
      <c r="X744" s="94"/>
      <c r="Y744" s="94"/>
      <c r="Z744" s="94"/>
      <c r="AA744" s="94"/>
      <c r="AB744" s="94"/>
      <c r="AC744" s="94"/>
      <c r="AD744" s="94"/>
      <c r="AE744" s="94"/>
      <c r="AF744" s="94"/>
      <c r="AG744" s="94"/>
      <c r="AH744" s="94"/>
      <c r="AI744" s="94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196"/>
      <c r="R745" s="196"/>
      <c r="S745" s="196"/>
      <c r="T745" s="94"/>
      <c r="U745" s="94"/>
      <c r="V745" s="94"/>
      <c r="W745" s="94"/>
      <c r="X745" s="94"/>
      <c r="Y745" s="94"/>
      <c r="Z745" s="94"/>
      <c r="AA745" s="94"/>
      <c r="AB745" s="94"/>
      <c r="AC745" s="94"/>
      <c r="AD745" s="94"/>
      <c r="AE745" s="94"/>
      <c r="AF745" s="94"/>
      <c r="AG745" s="94"/>
      <c r="AH745" s="94"/>
      <c r="AI745" s="94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196"/>
      <c r="R746" s="196"/>
      <c r="S746" s="196"/>
      <c r="T746" s="94"/>
      <c r="U746" s="94"/>
      <c r="V746" s="94"/>
      <c r="W746" s="94"/>
      <c r="X746" s="94"/>
      <c r="Y746" s="94"/>
      <c r="Z746" s="94"/>
      <c r="AA746" s="94"/>
      <c r="AB746" s="94"/>
      <c r="AC746" s="94"/>
      <c r="AD746" s="94"/>
      <c r="AE746" s="94"/>
      <c r="AF746" s="94"/>
      <c r="AG746" s="94"/>
      <c r="AH746" s="94"/>
      <c r="AI746" s="94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196"/>
      <c r="R747" s="196"/>
      <c r="S747" s="196"/>
      <c r="T747" s="94"/>
      <c r="U747" s="94"/>
      <c r="V747" s="94"/>
      <c r="W747" s="94"/>
      <c r="X747" s="94"/>
      <c r="Y747" s="94"/>
      <c r="Z747" s="94"/>
      <c r="AA747" s="94"/>
      <c r="AB747" s="94"/>
      <c r="AC747" s="94"/>
      <c r="AD747" s="94"/>
      <c r="AE747" s="94"/>
      <c r="AF747" s="94"/>
      <c r="AG747" s="94"/>
      <c r="AH747" s="94"/>
      <c r="AI747" s="94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196"/>
      <c r="R748" s="196"/>
      <c r="S748" s="196"/>
      <c r="T748" s="94"/>
      <c r="U748" s="94"/>
      <c r="V748" s="94"/>
      <c r="W748" s="94"/>
      <c r="X748" s="94"/>
      <c r="Y748" s="94"/>
      <c r="Z748" s="94"/>
      <c r="AA748" s="94"/>
      <c r="AB748" s="94"/>
      <c r="AC748" s="94"/>
      <c r="AD748" s="94"/>
      <c r="AE748" s="94"/>
      <c r="AF748" s="94"/>
      <c r="AG748" s="94"/>
      <c r="AH748" s="94"/>
      <c r="AI748" s="94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196"/>
      <c r="R749" s="196"/>
      <c r="S749" s="196"/>
      <c r="T749" s="94"/>
      <c r="U749" s="94"/>
      <c r="V749" s="94"/>
      <c r="W749" s="94"/>
      <c r="X749" s="94"/>
      <c r="Y749" s="94"/>
      <c r="Z749" s="94"/>
      <c r="AA749" s="94"/>
      <c r="AB749" s="94"/>
      <c r="AC749" s="94"/>
      <c r="AD749" s="94"/>
      <c r="AE749" s="94"/>
      <c r="AF749" s="94"/>
      <c r="AG749" s="94"/>
      <c r="AH749" s="94"/>
      <c r="AI749" s="94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196"/>
      <c r="R750" s="196"/>
      <c r="S750" s="196"/>
      <c r="T750" s="94"/>
      <c r="U750" s="94"/>
      <c r="V750" s="94"/>
      <c r="W750" s="94"/>
      <c r="X750" s="94"/>
      <c r="Y750" s="94"/>
      <c r="Z750" s="94"/>
      <c r="AA750" s="94"/>
      <c r="AB750" s="94"/>
      <c r="AC750" s="94"/>
      <c r="AD750" s="94"/>
      <c r="AE750" s="94"/>
      <c r="AF750" s="94"/>
      <c r="AG750" s="94"/>
      <c r="AH750" s="94"/>
      <c r="AI750" s="94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196"/>
      <c r="R751" s="196"/>
      <c r="S751" s="196"/>
      <c r="T751" s="94"/>
      <c r="U751" s="94"/>
      <c r="V751" s="94"/>
      <c r="W751" s="94"/>
      <c r="X751" s="94"/>
      <c r="Y751" s="94"/>
      <c r="Z751" s="94"/>
      <c r="AA751" s="94"/>
      <c r="AB751" s="94"/>
      <c r="AC751" s="94"/>
      <c r="AD751" s="94"/>
      <c r="AE751" s="94"/>
      <c r="AF751" s="94"/>
      <c r="AG751" s="94"/>
      <c r="AH751" s="94"/>
      <c r="AI751" s="94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196"/>
      <c r="R752" s="196"/>
      <c r="S752" s="196"/>
      <c r="T752" s="94"/>
      <c r="U752" s="94"/>
      <c r="V752" s="94"/>
      <c r="W752" s="94"/>
      <c r="X752" s="94"/>
      <c r="Y752" s="94"/>
      <c r="Z752" s="94"/>
      <c r="AA752" s="94"/>
      <c r="AB752" s="94"/>
      <c r="AC752" s="94"/>
      <c r="AD752" s="94"/>
      <c r="AE752" s="94"/>
      <c r="AF752" s="94"/>
      <c r="AG752" s="94"/>
      <c r="AH752" s="94"/>
      <c r="AI752" s="94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196"/>
      <c r="R753" s="196"/>
      <c r="S753" s="196"/>
      <c r="T753" s="94"/>
      <c r="U753" s="94"/>
      <c r="V753" s="94"/>
      <c r="W753" s="94"/>
      <c r="X753" s="94"/>
      <c r="Y753" s="94"/>
      <c r="Z753" s="94"/>
      <c r="AA753" s="94"/>
      <c r="AB753" s="94"/>
      <c r="AC753" s="94"/>
      <c r="AD753" s="94"/>
      <c r="AE753" s="94"/>
      <c r="AF753" s="94"/>
      <c r="AG753" s="94"/>
      <c r="AH753" s="94"/>
      <c r="AI753" s="94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196"/>
      <c r="R754" s="196"/>
      <c r="S754" s="196"/>
      <c r="T754" s="94"/>
      <c r="U754" s="94"/>
      <c r="V754" s="94"/>
      <c r="W754" s="94"/>
      <c r="X754" s="94"/>
      <c r="Y754" s="94"/>
      <c r="Z754" s="94"/>
      <c r="AA754" s="94"/>
      <c r="AB754" s="94"/>
      <c r="AC754" s="94"/>
      <c r="AD754" s="94"/>
      <c r="AE754" s="94"/>
      <c r="AF754" s="94"/>
      <c r="AG754" s="94"/>
      <c r="AH754" s="94"/>
      <c r="AI754" s="94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196"/>
      <c r="R755" s="196"/>
      <c r="S755" s="196"/>
      <c r="T755" s="94"/>
      <c r="U755" s="94"/>
      <c r="V755" s="94"/>
      <c r="W755" s="94"/>
      <c r="X755" s="94"/>
      <c r="Y755" s="94"/>
      <c r="Z755" s="94"/>
      <c r="AA755" s="94"/>
      <c r="AB755" s="94"/>
      <c r="AC755" s="94"/>
      <c r="AD755" s="94"/>
      <c r="AE755" s="94"/>
      <c r="AF755" s="94"/>
      <c r="AG755" s="94"/>
      <c r="AH755" s="94"/>
      <c r="AI755" s="94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196"/>
      <c r="R756" s="196"/>
      <c r="S756" s="196"/>
      <c r="T756" s="94"/>
      <c r="U756" s="94"/>
      <c r="V756" s="94"/>
      <c r="W756" s="94"/>
      <c r="X756" s="94"/>
      <c r="Y756" s="94"/>
      <c r="Z756" s="94"/>
      <c r="AA756" s="94"/>
      <c r="AB756" s="94"/>
      <c r="AC756" s="94"/>
      <c r="AD756" s="94"/>
      <c r="AE756" s="94"/>
      <c r="AF756" s="94"/>
      <c r="AG756" s="94"/>
      <c r="AH756" s="94"/>
      <c r="AI756" s="94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196"/>
      <c r="R757" s="196"/>
      <c r="S757" s="196"/>
      <c r="T757" s="94"/>
      <c r="U757" s="94"/>
      <c r="V757" s="94"/>
      <c r="W757" s="94"/>
      <c r="X757" s="94"/>
      <c r="Y757" s="94"/>
      <c r="Z757" s="94"/>
      <c r="AA757" s="94"/>
      <c r="AB757" s="94"/>
      <c r="AC757" s="94"/>
      <c r="AD757" s="94"/>
      <c r="AE757" s="94"/>
      <c r="AF757" s="94"/>
      <c r="AG757" s="94"/>
      <c r="AH757" s="94"/>
      <c r="AI757" s="94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196"/>
      <c r="R758" s="196"/>
      <c r="S758" s="196"/>
      <c r="T758" s="94"/>
      <c r="U758" s="94"/>
      <c r="V758" s="94"/>
      <c r="W758" s="94"/>
      <c r="X758" s="94"/>
      <c r="Y758" s="94"/>
      <c r="Z758" s="94"/>
      <c r="AA758" s="94"/>
      <c r="AB758" s="94"/>
      <c r="AC758" s="94"/>
      <c r="AD758" s="94"/>
      <c r="AE758" s="94"/>
      <c r="AF758" s="94"/>
      <c r="AG758" s="94"/>
      <c r="AH758" s="94"/>
      <c r="AI758" s="94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196"/>
      <c r="R759" s="196"/>
      <c r="S759" s="196"/>
      <c r="T759" s="94"/>
      <c r="U759" s="94"/>
      <c r="V759" s="94"/>
      <c r="W759" s="94"/>
      <c r="X759" s="94"/>
      <c r="Y759" s="94"/>
      <c r="Z759" s="94"/>
      <c r="AA759" s="94"/>
      <c r="AB759" s="94"/>
      <c r="AC759" s="94"/>
      <c r="AD759" s="94"/>
      <c r="AE759" s="94"/>
      <c r="AF759" s="94"/>
      <c r="AG759" s="94"/>
      <c r="AH759" s="94"/>
      <c r="AI759" s="94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196"/>
      <c r="R760" s="196"/>
      <c r="S760" s="196"/>
      <c r="T760" s="94"/>
      <c r="U760" s="94"/>
      <c r="V760" s="94"/>
      <c r="W760" s="94"/>
      <c r="X760" s="94"/>
      <c r="Y760" s="94"/>
      <c r="Z760" s="94"/>
      <c r="AA760" s="94"/>
      <c r="AB760" s="94"/>
      <c r="AC760" s="94"/>
      <c r="AD760" s="94"/>
      <c r="AE760" s="94"/>
      <c r="AF760" s="94"/>
      <c r="AG760" s="94"/>
      <c r="AH760" s="94"/>
      <c r="AI760" s="94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196"/>
      <c r="R761" s="196"/>
      <c r="S761" s="196"/>
      <c r="T761" s="94"/>
      <c r="U761" s="94"/>
      <c r="V761" s="94"/>
      <c r="W761" s="94"/>
      <c r="X761" s="94"/>
      <c r="Y761" s="94"/>
      <c r="Z761" s="94"/>
      <c r="AA761" s="94"/>
      <c r="AB761" s="94"/>
      <c r="AC761" s="94"/>
      <c r="AD761" s="94"/>
      <c r="AE761" s="94"/>
      <c r="AF761" s="94"/>
      <c r="AG761" s="94"/>
      <c r="AH761" s="94"/>
      <c r="AI761" s="94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196"/>
      <c r="R762" s="196"/>
      <c r="S762" s="196"/>
      <c r="T762" s="94"/>
      <c r="U762" s="94"/>
      <c r="V762" s="94"/>
      <c r="W762" s="94"/>
      <c r="X762" s="94"/>
      <c r="Y762" s="94"/>
      <c r="Z762" s="94"/>
      <c r="AA762" s="94"/>
      <c r="AB762" s="94"/>
      <c r="AC762" s="94"/>
      <c r="AD762" s="94"/>
      <c r="AE762" s="94"/>
      <c r="AF762" s="94"/>
      <c r="AG762" s="94"/>
      <c r="AH762" s="94"/>
      <c r="AI762" s="94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196"/>
      <c r="R763" s="196"/>
      <c r="S763" s="196"/>
      <c r="T763" s="94"/>
      <c r="U763" s="94"/>
      <c r="V763" s="94"/>
      <c r="W763" s="94"/>
      <c r="X763" s="94"/>
      <c r="Y763" s="94"/>
      <c r="Z763" s="94"/>
      <c r="AA763" s="94"/>
      <c r="AB763" s="94"/>
      <c r="AC763" s="94"/>
      <c r="AD763" s="94"/>
      <c r="AE763" s="94"/>
      <c r="AF763" s="94"/>
      <c r="AG763" s="94"/>
      <c r="AH763" s="94"/>
      <c r="AI763" s="94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196"/>
      <c r="R764" s="196"/>
      <c r="S764" s="196"/>
      <c r="T764" s="94"/>
      <c r="U764" s="94"/>
      <c r="V764" s="94"/>
      <c r="W764" s="94"/>
      <c r="X764" s="94"/>
      <c r="Y764" s="94"/>
      <c r="Z764" s="94"/>
      <c r="AA764" s="94"/>
      <c r="AB764" s="94"/>
      <c r="AC764" s="94"/>
      <c r="AD764" s="94"/>
      <c r="AE764" s="94"/>
      <c r="AF764" s="94"/>
      <c r="AG764" s="94"/>
      <c r="AH764" s="94"/>
      <c r="AI764" s="94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196"/>
      <c r="R765" s="196"/>
      <c r="S765" s="196"/>
      <c r="T765" s="94"/>
      <c r="U765" s="94"/>
      <c r="V765" s="94"/>
      <c r="W765" s="94"/>
      <c r="X765" s="94"/>
      <c r="Y765" s="94"/>
      <c r="Z765" s="94"/>
      <c r="AA765" s="94"/>
      <c r="AB765" s="94"/>
      <c r="AC765" s="94"/>
      <c r="AD765" s="94"/>
      <c r="AE765" s="94"/>
      <c r="AF765" s="94"/>
      <c r="AG765" s="94"/>
      <c r="AH765" s="94"/>
      <c r="AI765" s="94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196"/>
      <c r="R766" s="196"/>
      <c r="S766" s="196"/>
      <c r="T766" s="94"/>
      <c r="U766" s="94"/>
      <c r="V766" s="94"/>
      <c r="W766" s="94"/>
      <c r="X766" s="94"/>
      <c r="Y766" s="94"/>
      <c r="Z766" s="94"/>
      <c r="AA766" s="94"/>
      <c r="AB766" s="94"/>
      <c r="AC766" s="94"/>
      <c r="AD766" s="94"/>
      <c r="AE766" s="94"/>
      <c r="AF766" s="94"/>
      <c r="AG766" s="94"/>
      <c r="AH766" s="94"/>
      <c r="AI766" s="94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196"/>
      <c r="R767" s="196"/>
      <c r="S767" s="196"/>
      <c r="T767" s="94"/>
      <c r="U767" s="94"/>
      <c r="V767" s="94"/>
      <c r="W767" s="94"/>
      <c r="X767" s="94"/>
      <c r="Y767" s="94"/>
      <c r="Z767" s="94"/>
      <c r="AA767" s="94"/>
      <c r="AB767" s="94"/>
      <c r="AC767" s="94"/>
      <c r="AD767" s="94"/>
      <c r="AE767" s="94"/>
      <c r="AF767" s="94"/>
      <c r="AG767" s="94"/>
      <c r="AH767" s="94"/>
      <c r="AI767" s="94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196"/>
      <c r="R768" s="196"/>
      <c r="S768" s="196"/>
      <c r="T768" s="94"/>
      <c r="U768" s="94"/>
      <c r="V768" s="94"/>
      <c r="W768" s="94"/>
      <c r="X768" s="94"/>
      <c r="Y768" s="94"/>
      <c r="Z768" s="94"/>
      <c r="AA768" s="94"/>
      <c r="AB768" s="94"/>
      <c r="AC768" s="94"/>
      <c r="AD768" s="94"/>
      <c r="AE768" s="94"/>
      <c r="AF768" s="94"/>
      <c r="AG768" s="94"/>
      <c r="AH768" s="94"/>
      <c r="AI768" s="94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196"/>
      <c r="R769" s="196"/>
      <c r="S769" s="196"/>
      <c r="T769" s="94"/>
      <c r="U769" s="94"/>
      <c r="V769" s="94"/>
      <c r="W769" s="94"/>
      <c r="X769" s="94"/>
      <c r="Y769" s="94"/>
      <c r="Z769" s="94"/>
      <c r="AA769" s="94"/>
      <c r="AB769" s="94"/>
      <c r="AC769" s="94"/>
      <c r="AD769" s="94"/>
      <c r="AE769" s="94"/>
      <c r="AF769" s="94"/>
      <c r="AG769" s="94"/>
      <c r="AH769" s="94"/>
      <c r="AI769" s="94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196"/>
      <c r="R770" s="196"/>
      <c r="S770" s="196"/>
      <c r="T770" s="94"/>
      <c r="U770" s="94"/>
      <c r="V770" s="94"/>
      <c r="W770" s="94"/>
      <c r="X770" s="94"/>
      <c r="Y770" s="94"/>
      <c r="Z770" s="94"/>
      <c r="AA770" s="94"/>
      <c r="AB770" s="94"/>
      <c r="AC770" s="94"/>
      <c r="AD770" s="94"/>
      <c r="AE770" s="94"/>
      <c r="AF770" s="94"/>
      <c r="AG770" s="94"/>
      <c r="AH770" s="94"/>
      <c r="AI770" s="94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196"/>
      <c r="R771" s="196"/>
      <c r="S771" s="196"/>
      <c r="T771" s="94"/>
      <c r="U771" s="94"/>
      <c r="V771" s="94"/>
      <c r="W771" s="94"/>
      <c r="X771" s="94"/>
      <c r="Y771" s="94"/>
      <c r="Z771" s="94"/>
      <c r="AA771" s="94"/>
      <c r="AB771" s="94"/>
      <c r="AC771" s="94"/>
      <c r="AD771" s="94"/>
      <c r="AE771" s="94"/>
      <c r="AF771" s="94"/>
      <c r="AG771" s="94"/>
      <c r="AH771" s="94"/>
      <c r="AI771" s="94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196"/>
      <c r="R772" s="196"/>
      <c r="S772" s="196"/>
      <c r="T772" s="94"/>
      <c r="U772" s="94"/>
      <c r="V772" s="94"/>
      <c r="W772" s="94"/>
      <c r="X772" s="94"/>
      <c r="Y772" s="94"/>
      <c r="Z772" s="94"/>
      <c r="AA772" s="94"/>
      <c r="AB772" s="94"/>
      <c r="AC772" s="94"/>
      <c r="AD772" s="94"/>
      <c r="AE772" s="94"/>
      <c r="AF772" s="94"/>
      <c r="AG772" s="94"/>
      <c r="AH772" s="94"/>
      <c r="AI772" s="94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196"/>
      <c r="R773" s="196"/>
      <c r="S773" s="196"/>
      <c r="T773" s="94"/>
      <c r="U773" s="94"/>
      <c r="V773" s="94"/>
      <c r="W773" s="94"/>
      <c r="X773" s="94"/>
      <c r="Y773" s="94"/>
      <c r="Z773" s="94"/>
      <c r="AA773" s="94"/>
      <c r="AB773" s="94"/>
      <c r="AC773" s="94"/>
      <c r="AD773" s="94"/>
      <c r="AE773" s="94"/>
      <c r="AF773" s="94"/>
      <c r="AG773" s="94"/>
      <c r="AH773" s="94"/>
      <c r="AI773" s="94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196"/>
      <c r="R774" s="196"/>
      <c r="S774" s="196"/>
      <c r="T774" s="94"/>
      <c r="U774" s="94"/>
      <c r="V774" s="94"/>
      <c r="W774" s="94"/>
      <c r="X774" s="94"/>
      <c r="Y774" s="94"/>
      <c r="Z774" s="94"/>
      <c r="AA774" s="94"/>
      <c r="AB774" s="94"/>
      <c r="AC774" s="94"/>
      <c r="AD774" s="94"/>
      <c r="AE774" s="94"/>
      <c r="AF774" s="94"/>
      <c r="AG774" s="94"/>
      <c r="AH774" s="94"/>
      <c r="AI774" s="94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196"/>
      <c r="R775" s="196"/>
      <c r="S775" s="196"/>
      <c r="T775" s="94"/>
      <c r="U775" s="94"/>
      <c r="V775" s="94"/>
      <c r="W775" s="94"/>
      <c r="X775" s="94"/>
      <c r="Y775" s="94"/>
      <c r="Z775" s="94"/>
      <c r="AA775" s="94"/>
      <c r="AB775" s="94"/>
      <c r="AC775" s="94"/>
      <c r="AD775" s="94"/>
      <c r="AE775" s="94"/>
      <c r="AF775" s="94"/>
      <c r="AG775" s="94"/>
      <c r="AH775" s="94"/>
      <c r="AI775" s="94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196"/>
      <c r="R776" s="196"/>
      <c r="S776" s="196"/>
      <c r="T776" s="94"/>
      <c r="U776" s="94"/>
      <c r="V776" s="94"/>
      <c r="W776" s="94"/>
      <c r="X776" s="94"/>
      <c r="Y776" s="94"/>
      <c r="Z776" s="94"/>
      <c r="AA776" s="94"/>
      <c r="AB776" s="94"/>
      <c r="AC776" s="94"/>
      <c r="AD776" s="94"/>
      <c r="AE776" s="94"/>
      <c r="AF776" s="94"/>
      <c r="AG776" s="94"/>
      <c r="AH776" s="94"/>
      <c r="AI776" s="94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196"/>
      <c r="R777" s="196"/>
      <c r="S777" s="196"/>
      <c r="T777" s="94"/>
      <c r="U777" s="94"/>
      <c r="V777" s="94"/>
      <c r="W777" s="94"/>
      <c r="X777" s="94"/>
      <c r="Y777" s="94"/>
      <c r="Z777" s="94"/>
      <c r="AA777" s="94"/>
      <c r="AB777" s="94"/>
      <c r="AC777" s="94"/>
      <c r="AD777" s="94"/>
      <c r="AE777" s="94"/>
      <c r="AF777" s="94"/>
      <c r="AG777" s="94"/>
      <c r="AH777" s="94"/>
      <c r="AI777" s="94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196"/>
      <c r="R778" s="196"/>
      <c r="S778" s="196"/>
      <c r="T778" s="94"/>
      <c r="U778" s="94"/>
      <c r="V778" s="94"/>
      <c r="W778" s="94"/>
      <c r="X778" s="94"/>
      <c r="Y778" s="94"/>
      <c r="Z778" s="94"/>
      <c r="AA778" s="94"/>
      <c r="AB778" s="94"/>
      <c r="AC778" s="94"/>
      <c r="AD778" s="94"/>
      <c r="AE778" s="94"/>
      <c r="AF778" s="94"/>
      <c r="AG778" s="94"/>
      <c r="AH778" s="94"/>
      <c r="AI778" s="94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196"/>
      <c r="R779" s="196"/>
      <c r="S779" s="196"/>
      <c r="T779" s="94"/>
      <c r="U779" s="94"/>
      <c r="V779" s="94"/>
      <c r="W779" s="94"/>
      <c r="X779" s="94"/>
      <c r="Y779" s="94"/>
      <c r="Z779" s="94"/>
      <c r="AA779" s="94"/>
      <c r="AB779" s="94"/>
      <c r="AC779" s="94"/>
      <c r="AD779" s="94"/>
      <c r="AE779" s="94"/>
      <c r="AF779" s="94"/>
      <c r="AG779" s="94"/>
      <c r="AH779" s="94"/>
      <c r="AI779" s="94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196"/>
      <c r="R780" s="196"/>
      <c r="S780" s="196"/>
      <c r="T780" s="94"/>
      <c r="U780" s="94"/>
      <c r="V780" s="94"/>
      <c r="W780" s="94"/>
      <c r="X780" s="94"/>
      <c r="Y780" s="94"/>
      <c r="Z780" s="94"/>
      <c r="AA780" s="94"/>
      <c r="AB780" s="94"/>
      <c r="AC780" s="94"/>
      <c r="AD780" s="94"/>
      <c r="AE780" s="94"/>
      <c r="AF780" s="94"/>
      <c r="AG780" s="94"/>
      <c r="AH780" s="94"/>
      <c r="AI780" s="94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196"/>
      <c r="R781" s="196"/>
      <c r="S781" s="196"/>
      <c r="T781" s="94"/>
      <c r="U781" s="94"/>
      <c r="V781" s="94"/>
      <c r="W781" s="94"/>
      <c r="X781" s="94"/>
      <c r="Y781" s="94"/>
      <c r="Z781" s="94"/>
      <c r="AA781" s="94"/>
      <c r="AB781" s="94"/>
      <c r="AC781" s="94"/>
      <c r="AD781" s="94"/>
      <c r="AE781" s="94"/>
      <c r="AF781" s="94"/>
      <c r="AG781" s="94"/>
      <c r="AH781" s="94"/>
      <c r="AI781" s="94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196"/>
      <c r="R782" s="196"/>
      <c r="S782" s="196"/>
      <c r="T782" s="94"/>
      <c r="U782" s="94"/>
      <c r="V782" s="94"/>
      <c r="W782" s="94"/>
      <c r="X782" s="94"/>
      <c r="Y782" s="94"/>
      <c r="Z782" s="94"/>
      <c r="AA782" s="94"/>
      <c r="AB782" s="94"/>
      <c r="AC782" s="94"/>
      <c r="AD782" s="94"/>
      <c r="AE782" s="94"/>
      <c r="AF782" s="94"/>
      <c r="AG782" s="94"/>
      <c r="AH782" s="94"/>
      <c r="AI782" s="94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196"/>
      <c r="R783" s="196"/>
      <c r="S783" s="196"/>
      <c r="T783" s="94"/>
      <c r="U783" s="94"/>
      <c r="V783" s="94"/>
      <c r="W783" s="94"/>
      <c r="X783" s="94"/>
      <c r="Y783" s="94"/>
      <c r="Z783" s="94"/>
      <c r="AA783" s="94"/>
      <c r="AB783" s="94"/>
      <c r="AC783" s="94"/>
      <c r="AD783" s="94"/>
      <c r="AE783" s="94"/>
      <c r="AF783" s="94"/>
      <c r="AG783" s="94"/>
      <c r="AH783" s="94"/>
      <c r="AI783" s="94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196"/>
      <c r="R784" s="196"/>
      <c r="S784" s="196"/>
      <c r="T784" s="94"/>
      <c r="U784" s="94"/>
      <c r="V784" s="94"/>
      <c r="W784" s="94"/>
      <c r="X784" s="94"/>
      <c r="Y784" s="94"/>
      <c r="Z784" s="94"/>
      <c r="AA784" s="94"/>
      <c r="AB784" s="94"/>
      <c r="AC784" s="94"/>
      <c r="AD784" s="94"/>
      <c r="AE784" s="94"/>
      <c r="AF784" s="94"/>
      <c r="AG784" s="94"/>
      <c r="AH784" s="94"/>
      <c r="AI784" s="94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196"/>
      <c r="R785" s="196"/>
      <c r="S785" s="196"/>
      <c r="T785" s="94"/>
      <c r="U785" s="94"/>
      <c r="V785" s="94"/>
      <c r="W785" s="94"/>
      <c r="X785" s="94"/>
      <c r="Y785" s="94"/>
      <c r="Z785" s="94"/>
      <c r="AA785" s="94"/>
      <c r="AB785" s="94"/>
      <c r="AC785" s="94"/>
      <c r="AD785" s="94"/>
      <c r="AE785" s="94"/>
      <c r="AF785" s="94"/>
      <c r="AG785" s="94"/>
      <c r="AH785" s="94"/>
      <c r="AI785" s="94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196"/>
      <c r="R786" s="196"/>
      <c r="S786" s="196"/>
      <c r="T786" s="94"/>
      <c r="U786" s="94"/>
      <c r="V786" s="94"/>
      <c r="W786" s="94"/>
      <c r="X786" s="94"/>
      <c r="Y786" s="94"/>
      <c r="Z786" s="94"/>
      <c r="AA786" s="94"/>
      <c r="AB786" s="94"/>
      <c r="AC786" s="94"/>
      <c r="AD786" s="94"/>
      <c r="AE786" s="94"/>
      <c r="AF786" s="94"/>
      <c r="AG786" s="94"/>
      <c r="AH786" s="94"/>
      <c r="AI786" s="94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196"/>
      <c r="R787" s="196"/>
      <c r="S787" s="196"/>
      <c r="T787" s="94"/>
      <c r="U787" s="94"/>
      <c r="V787" s="94"/>
      <c r="W787" s="94"/>
      <c r="X787" s="94"/>
      <c r="Y787" s="94"/>
      <c r="Z787" s="94"/>
      <c r="AA787" s="94"/>
      <c r="AB787" s="94"/>
      <c r="AC787" s="94"/>
      <c r="AD787" s="94"/>
      <c r="AE787" s="94"/>
      <c r="AF787" s="94"/>
      <c r="AG787" s="94"/>
      <c r="AH787" s="94"/>
      <c r="AI787" s="94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196"/>
      <c r="R788" s="196"/>
      <c r="S788" s="196"/>
      <c r="T788" s="94"/>
      <c r="U788" s="94"/>
      <c r="V788" s="94"/>
      <c r="W788" s="94"/>
      <c r="X788" s="94"/>
      <c r="Y788" s="94"/>
      <c r="Z788" s="94"/>
      <c r="AA788" s="94"/>
      <c r="AB788" s="94"/>
      <c r="AC788" s="94"/>
      <c r="AD788" s="94"/>
      <c r="AE788" s="94"/>
      <c r="AF788" s="94"/>
      <c r="AG788" s="94"/>
      <c r="AH788" s="94"/>
      <c r="AI788" s="94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196"/>
      <c r="R789" s="196"/>
      <c r="S789" s="196"/>
      <c r="T789" s="94"/>
      <c r="U789" s="94"/>
      <c r="V789" s="94"/>
      <c r="W789" s="94"/>
      <c r="X789" s="94"/>
      <c r="Y789" s="94"/>
      <c r="Z789" s="94"/>
      <c r="AA789" s="94"/>
      <c r="AB789" s="94"/>
      <c r="AC789" s="94"/>
      <c r="AD789" s="94"/>
      <c r="AE789" s="94"/>
      <c r="AF789" s="94"/>
      <c r="AG789" s="94"/>
      <c r="AH789" s="94"/>
      <c r="AI789" s="94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196"/>
      <c r="R790" s="196"/>
      <c r="S790" s="196"/>
      <c r="T790" s="94"/>
      <c r="U790" s="94"/>
      <c r="V790" s="94"/>
      <c r="W790" s="94"/>
      <c r="X790" s="94"/>
      <c r="Y790" s="94"/>
      <c r="Z790" s="94"/>
      <c r="AA790" s="94"/>
      <c r="AB790" s="94"/>
      <c r="AC790" s="94"/>
      <c r="AD790" s="94"/>
      <c r="AE790" s="94"/>
      <c r="AF790" s="94"/>
      <c r="AG790" s="94"/>
      <c r="AH790" s="94"/>
      <c r="AI790" s="94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196"/>
      <c r="R791" s="196"/>
      <c r="S791" s="196"/>
      <c r="T791" s="94"/>
      <c r="U791" s="94"/>
      <c r="V791" s="94"/>
      <c r="W791" s="94"/>
      <c r="X791" s="94"/>
      <c r="Y791" s="94"/>
      <c r="Z791" s="94"/>
      <c r="AA791" s="94"/>
      <c r="AB791" s="94"/>
      <c r="AC791" s="94"/>
      <c r="AD791" s="94"/>
      <c r="AE791" s="94"/>
      <c r="AF791" s="94"/>
      <c r="AG791" s="94"/>
      <c r="AH791" s="94"/>
      <c r="AI791" s="94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196"/>
      <c r="R792" s="196"/>
      <c r="S792" s="196"/>
      <c r="T792" s="94"/>
      <c r="U792" s="94"/>
      <c r="V792" s="94"/>
      <c r="W792" s="94"/>
      <c r="X792" s="94"/>
      <c r="Y792" s="94"/>
      <c r="Z792" s="94"/>
      <c r="AA792" s="94"/>
      <c r="AB792" s="94"/>
      <c r="AC792" s="94"/>
      <c r="AD792" s="94"/>
      <c r="AE792" s="94"/>
      <c r="AF792" s="94"/>
      <c r="AG792" s="94"/>
      <c r="AH792" s="94"/>
      <c r="AI792" s="94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196"/>
      <c r="R793" s="196"/>
      <c r="S793" s="196"/>
      <c r="T793" s="94"/>
      <c r="U793" s="94"/>
      <c r="V793" s="94"/>
      <c r="W793" s="94"/>
      <c r="X793" s="94"/>
      <c r="Y793" s="94"/>
      <c r="Z793" s="94"/>
      <c r="AA793" s="94"/>
      <c r="AB793" s="94"/>
      <c r="AC793" s="94"/>
      <c r="AD793" s="94"/>
      <c r="AE793" s="94"/>
      <c r="AF793" s="94"/>
      <c r="AG793" s="94"/>
      <c r="AH793" s="94"/>
      <c r="AI793" s="94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196"/>
      <c r="R794" s="196"/>
      <c r="S794" s="196"/>
      <c r="T794" s="94"/>
      <c r="U794" s="94"/>
      <c r="V794" s="94"/>
      <c r="W794" s="94"/>
      <c r="X794" s="94"/>
      <c r="Y794" s="94"/>
      <c r="Z794" s="94"/>
      <c r="AA794" s="94"/>
      <c r="AB794" s="94"/>
      <c r="AC794" s="94"/>
      <c r="AD794" s="94"/>
      <c r="AE794" s="94"/>
      <c r="AF794" s="94"/>
      <c r="AG794" s="94"/>
      <c r="AH794" s="94"/>
      <c r="AI794" s="94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196"/>
      <c r="R795" s="196"/>
      <c r="S795" s="196"/>
      <c r="T795" s="94"/>
      <c r="U795" s="94"/>
      <c r="V795" s="94"/>
      <c r="W795" s="94"/>
      <c r="X795" s="94"/>
      <c r="Y795" s="94"/>
      <c r="Z795" s="94"/>
      <c r="AA795" s="94"/>
      <c r="AB795" s="94"/>
      <c r="AC795" s="94"/>
      <c r="AD795" s="94"/>
      <c r="AE795" s="94"/>
      <c r="AF795" s="94"/>
      <c r="AG795" s="94"/>
      <c r="AH795" s="94"/>
      <c r="AI795" s="94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196"/>
      <c r="R796" s="196"/>
      <c r="S796" s="196"/>
      <c r="T796" s="94"/>
      <c r="U796" s="94"/>
      <c r="V796" s="94"/>
      <c r="W796" s="94"/>
      <c r="X796" s="94"/>
      <c r="Y796" s="94"/>
      <c r="Z796" s="94"/>
      <c r="AA796" s="94"/>
      <c r="AB796" s="94"/>
      <c r="AC796" s="94"/>
      <c r="AD796" s="94"/>
      <c r="AE796" s="94"/>
      <c r="AF796" s="94"/>
      <c r="AG796" s="94"/>
      <c r="AH796" s="94"/>
      <c r="AI796" s="94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196"/>
      <c r="R797" s="196"/>
      <c r="S797" s="196"/>
      <c r="T797" s="94"/>
      <c r="U797" s="94"/>
      <c r="V797" s="94"/>
      <c r="W797" s="94"/>
      <c r="X797" s="94"/>
      <c r="Y797" s="94"/>
      <c r="Z797" s="94"/>
      <c r="AA797" s="94"/>
      <c r="AB797" s="94"/>
      <c r="AC797" s="94"/>
      <c r="AD797" s="94"/>
      <c r="AE797" s="94"/>
      <c r="AF797" s="94"/>
      <c r="AG797" s="94"/>
      <c r="AH797" s="94"/>
      <c r="AI797" s="94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196"/>
      <c r="R798" s="196"/>
      <c r="S798" s="196"/>
      <c r="T798" s="94"/>
      <c r="U798" s="94"/>
      <c r="V798" s="94"/>
      <c r="W798" s="94"/>
      <c r="X798" s="94"/>
      <c r="Y798" s="94"/>
      <c r="Z798" s="94"/>
      <c r="AA798" s="94"/>
      <c r="AB798" s="94"/>
      <c r="AC798" s="94"/>
      <c r="AD798" s="94"/>
      <c r="AE798" s="94"/>
      <c r="AF798" s="94"/>
      <c r="AG798" s="94"/>
      <c r="AH798" s="94"/>
      <c r="AI798" s="94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196"/>
      <c r="R799" s="196"/>
      <c r="S799" s="196"/>
      <c r="T799" s="94"/>
      <c r="U799" s="94"/>
      <c r="V799" s="94"/>
      <c r="W799" s="94"/>
      <c r="X799" s="94"/>
      <c r="Y799" s="94"/>
      <c r="Z799" s="94"/>
      <c r="AA799" s="94"/>
      <c r="AB799" s="94"/>
      <c r="AC799" s="94"/>
      <c r="AD799" s="94"/>
      <c r="AE799" s="94"/>
      <c r="AF799" s="94"/>
      <c r="AG799" s="94"/>
      <c r="AH799" s="94"/>
      <c r="AI799" s="94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196"/>
      <c r="R800" s="196"/>
      <c r="S800" s="196"/>
      <c r="T800" s="94"/>
      <c r="U800" s="94"/>
      <c r="V800" s="94"/>
      <c r="W800" s="94"/>
      <c r="X800" s="94"/>
      <c r="Y800" s="94"/>
      <c r="Z800" s="94"/>
      <c r="AA800" s="94"/>
      <c r="AB800" s="94"/>
      <c r="AC800" s="94"/>
      <c r="AD800" s="94"/>
      <c r="AE800" s="94"/>
      <c r="AF800" s="94"/>
      <c r="AG800" s="94"/>
      <c r="AH800" s="94"/>
      <c r="AI800" s="94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196"/>
      <c r="R801" s="196"/>
      <c r="S801" s="196"/>
      <c r="T801" s="94"/>
      <c r="U801" s="94"/>
      <c r="V801" s="94"/>
      <c r="W801" s="94"/>
      <c r="X801" s="94"/>
      <c r="Y801" s="94"/>
      <c r="Z801" s="94"/>
      <c r="AA801" s="94"/>
      <c r="AB801" s="94"/>
      <c r="AC801" s="94"/>
      <c r="AD801" s="94"/>
      <c r="AE801" s="94"/>
      <c r="AF801" s="94"/>
      <c r="AG801" s="94"/>
      <c r="AH801" s="94"/>
      <c r="AI801" s="94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196"/>
      <c r="R802" s="196"/>
      <c r="S802" s="196"/>
      <c r="T802" s="94"/>
      <c r="U802" s="94"/>
      <c r="V802" s="94"/>
      <c r="W802" s="94"/>
      <c r="X802" s="94"/>
      <c r="Y802" s="94"/>
      <c r="Z802" s="94"/>
      <c r="AA802" s="94"/>
      <c r="AB802" s="94"/>
      <c r="AC802" s="94"/>
      <c r="AD802" s="94"/>
      <c r="AE802" s="94"/>
      <c r="AF802" s="94"/>
      <c r="AG802" s="94"/>
      <c r="AH802" s="94"/>
      <c r="AI802" s="94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196"/>
      <c r="R803" s="196"/>
      <c r="S803" s="196"/>
      <c r="T803" s="94"/>
      <c r="U803" s="94"/>
      <c r="V803" s="94"/>
      <c r="W803" s="94"/>
      <c r="X803" s="94"/>
      <c r="Y803" s="94"/>
      <c r="Z803" s="94"/>
      <c r="AA803" s="94"/>
      <c r="AB803" s="94"/>
      <c r="AC803" s="94"/>
      <c r="AD803" s="94"/>
      <c r="AE803" s="94"/>
      <c r="AF803" s="94"/>
      <c r="AG803" s="94"/>
      <c r="AH803" s="94"/>
      <c r="AI803" s="94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196"/>
      <c r="R804" s="196"/>
      <c r="S804" s="196"/>
      <c r="T804" s="94"/>
      <c r="U804" s="94"/>
      <c r="V804" s="94"/>
      <c r="W804" s="94"/>
      <c r="X804" s="94"/>
      <c r="Y804" s="94"/>
      <c r="Z804" s="94"/>
      <c r="AA804" s="94"/>
      <c r="AB804" s="94"/>
      <c r="AC804" s="94"/>
      <c r="AD804" s="94"/>
      <c r="AE804" s="94"/>
      <c r="AF804" s="94"/>
      <c r="AG804" s="94"/>
      <c r="AH804" s="94"/>
      <c r="AI804" s="94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196"/>
      <c r="R805" s="196"/>
      <c r="S805" s="196"/>
      <c r="T805" s="94"/>
      <c r="U805" s="94"/>
      <c r="V805" s="94"/>
      <c r="W805" s="94"/>
      <c r="X805" s="94"/>
      <c r="Y805" s="94"/>
      <c r="Z805" s="94"/>
      <c r="AA805" s="94"/>
      <c r="AB805" s="94"/>
      <c r="AC805" s="94"/>
      <c r="AD805" s="94"/>
      <c r="AE805" s="94"/>
      <c r="AF805" s="94"/>
      <c r="AG805" s="94"/>
      <c r="AH805" s="94"/>
      <c r="AI805" s="94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196"/>
      <c r="R806" s="196"/>
      <c r="S806" s="196"/>
      <c r="T806" s="94"/>
      <c r="U806" s="94"/>
      <c r="V806" s="94"/>
      <c r="W806" s="94"/>
      <c r="X806" s="94"/>
      <c r="Y806" s="94"/>
      <c r="Z806" s="94"/>
      <c r="AA806" s="94"/>
      <c r="AB806" s="94"/>
      <c r="AC806" s="94"/>
      <c r="AD806" s="94"/>
      <c r="AE806" s="94"/>
      <c r="AF806" s="94"/>
      <c r="AG806" s="94"/>
      <c r="AH806" s="94"/>
      <c r="AI806" s="94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196"/>
      <c r="R807" s="196"/>
      <c r="S807" s="196"/>
      <c r="T807" s="94"/>
      <c r="U807" s="94"/>
      <c r="V807" s="94"/>
      <c r="W807" s="94"/>
      <c r="X807" s="94"/>
      <c r="Y807" s="94"/>
      <c r="Z807" s="94"/>
      <c r="AA807" s="94"/>
      <c r="AB807" s="94"/>
      <c r="AC807" s="94"/>
      <c r="AD807" s="94"/>
      <c r="AE807" s="94"/>
      <c r="AF807" s="94"/>
      <c r="AG807" s="94"/>
      <c r="AH807" s="94"/>
      <c r="AI807" s="94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196"/>
      <c r="R808" s="196"/>
      <c r="S808" s="196"/>
      <c r="T808" s="94"/>
      <c r="U808" s="94"/>
      <c r="V808" s="94"/>
      <c r="W808" s="94"/>
      <c r="X808" s="94"/>
      <c r="Y808" s="94"/>
      <c r="Z808" s="94"/>
      <c r="AA808" s="94"/>
      <c r="AB808" s="94"/>
      <c r="AC808" s="94"/>
      <c r="AD808" s="94"/>
      <c r="AE808" s="94"/>
      <c r="AF808" s="94"/>
      <c r="AG808" s="94"/>
      <c r="AH808" s="94"/>
      <c r="AI808" s="94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196"/>
      <c r="R809" s="196"/>
      <c r="S809" s="196"/>
      <c r="T809" s="94"/>
      <c r="U809" s="94"/>
      <c r="V809" s="94"/>
      <c r="W809" s="94"/>
      <c r="X809" s="94"/>
      <c r="Y809" s="94"/>
      <c r="Z809" s="94"/>
      <c r="AA809" s="94"/>
      <c r="AB809" s="94"/>
      <c r="AC809" s="94"/>
      <c r="AD809" s="94"/>
      <c r="AE809" s="94"/>
      <c r="AF809" s="94"/>
      <c r="AG809" s="94"/>
      <c r="AH809" s="94"/>
      <c r="AI809" s="94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196"/>
      <c r="R810" s="196"/>
      <c r="S810" s="196"/>
      <c r="T810" s="94"/>
      <c r="U810" s="94"/>
      <c r="V810" s="94"/>
      <c r="W810" s="94"/>
      <c r="X810" s="94"/>
      <c r="Y810" s="94"/>
      <c r="Z810" s="94"/>
      <c r="AA810" s="94"/>
      <c r="AB810" s="94"/>
      <c r="AC810" s="94"/>
      <c r="AD810" s="94"/>
      <c r="AE810" s="94"/>
      <c r="AF810" s="94"/>
      <c r="AG810" s="94"/>
      <c r="AH810" s="94"/>
      <c r="AI810" s="94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196"/>
      <c r="R811" s="196"/>
      <c r="S811" s="196"/>
      <c r="T811" s="94"/>
      <c r="U811" s="94"/>
      <c r="V811" s="94"/>
      <c r="W811" s="94"/>
      <c r="X811" s="94"/>
      <c r="Y811" s="94"/>
      <c r="Z811" s="94"/>
      <c r="AA811" s="94"/>
      <c r="AB811" s="94"/>
      <c r="AC811" s="94"/>
      <c r="AD811" s="94"/>
      <c r="AE811" s="94"/>
      <c r="AF811" s="94"/>
      <c r="AG811" s="94"/>
      <c r="AH811" s="94"/>
      <c r="AI811" s="94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196"/>
      <c r="R812" s="196"/>
      <c r="S812" s="196"/>
      <c r="T812" s="94"/>
      <c r="U812" s="94"/>
      <c r="V812" s="94"/>
      <c r="W812" s="94"/>
      <c r="X812" s="94"/>
      <c r="Y812" s="94"/>
      <c r="Z812" s="94"/>
      <c r="AA812" s="94"/>
      <c r="AB812" s="94"/>
      <c r="AC812" s="94"/>
      <c r="AD812" s="94"/>
      <c r="AE812" s="94"/>
      <c r="AF812" s="94"/>
      <c r="AG812" s="94"/>
      <c r="AH812" s="94"/>
      <c r="AI812" s="94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196"/>
      <c r="R813" s="196"/>
      <c r="S813" s="196"/>
      <c r="T813" s="94"/>
      <c r="U813" s="94"/>
      <c r="V813" s="94"/>
      <c r="W813" s="94"/>
      <c r="X813" s="94"/>
      <c r="Y813" s="94"/>
      <c r="Z813" s="94"/>
      <c r="AA813" s="94"/>
      <c r="AB813" s="94"/>
      <c r="AC813" s="94"/>
      <c r="AD813" s="94"/>
      <c r="AE813" s="94"/>
      <c r="AF813" s="94"/>
      <c r="AG813" s="94"/>
      <c r="AH813" s="94"/>
      <c r="AI813" s="94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196"/>
      <c r="R814" s="196"/>
      <c r="S814" s="196"/>
      <c r="T814" s="94"/>
      <c r="U814" s="94"/>
      <c r="V814" s="94"/>
      <c r="W814" s="94"/>
      <c r="X814" s="94"/>
      <c r="Y814" s="94"/>
      <c r="Z814" s="94"/>
      <c r="AA814" s="94"/>
      <c r="AB814" s="94"/>
      <c r="AC814" s="94"/>
      <c r="AD814" s="94"/>
      <c r="AE814" s="94"/>
      <c r="AF814" s="94"/>
      <c r="AG814" s="94"/>
      <c r="AH814" s="94"/>
      <c r="AI814" s="94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196"/>
      <c r="R815" s="196"/>
      <c r="S815" s="196"/>
      <c r="T815" s="94"/>
      <c r="U815" s="94"/>
      <c r="V815" s="94"/>
      <c r="W815" s="94"/>
      <c r="X815" s="94"/>
      <c r="Y815" s="94"/>
      <c r="Z815" s="94"/>
      <c r="AA815" s="94"/>
      <c r="AB815" s="94"/>
      <c r="AC815" s="94"/>
      <c r="AD815" s="94"/>
      <c r="AE815" s="94"/>
      <c r="AF815" s="94"/>
      <c r="AG815" s="94"/>
      <c r="AH815" s="94"/>
      <c r="AI815" s="94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196"/>
      <c r="R816" s="196"/>
      <c r="S816" s="196"/>
      <c r="T816" s="94"/>
      <c r="U816" s="94"/>
      <c r="V816" s="94"/>
      <c r="W816" s="94"/>
      <c r="X816" s="94"/>
      <c r="Y816" s="94"/>
      <c r="Z816" s="94"/>
      <c r="AA816" s="94"/>
      <c r="AB816" s="94"/>
      <c r="AC816" s="94"/>
      <c r="AD816" s="94"/>
      <c r="AE816" s="94"/>
      <c r="AF816" s="94"/>
      <c r="AG816" s="94"/>
      <c r="AH816" s="94"/>
      <c r="AI816" s="94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196"/>
      <c r="R817" s="196"/>
      <c r="S817" s="196"/>
      <c r="T817" s="94"/>
      <c r="U817" s="94"/>
      <c r="V817" s="94"/>
      <c r="W817" s="94"/>
      <c r="X817" s="94"/>
      <c r="Y817" s="94"/>
      <c r="Z817" s="94"/>
      <c r="AA817" s="94"/>
      <c r="AB817" s="94"/>
      <c r="AC817" s="94"/>
      <c r="AD817" s="94"/>
      <c r="AE817" s="94"/>
      <c r="AF817" s="94"/>
      <c r="AG817" s="94"/>
      <c r="AH817" s="94"/>
      <c r="AI817" s="94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196"/>
      <c r="R818" s="196"/>
      <c r="S818" s="196"/>
      <c r="T818" s="94"/>
      <c r="U818" s="94"/>
      <c r="V818" s="94"/>
      <c r="W818" s="94"/>
      <c r="X818" s="94"/>
      <c r="Y818" s="94"/>
      <c r="Z818" s="94"/>
      <c r="AA818" s="94"/>
      <c r="AB818" s="94"/>
      <c r="AC818" s="94"/>
      <c r="AD818" s="94"/>
      <c r="AE818" s="94"/>
      <c r="AF818" s="94"/>
      <c r="AG818" s="94"/>
      <c r="AH818" s="94"/>
      <c r="AI818" s="94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196"/>
      <c r="R819" s="196"/>
      <c r="S819" s="196"/>
      <c r="T819" s="94"/>
      <c r="U819" s="94"/>
      <c r="V819" s="94"/>
      <c r="W819" s="94"/>
      <c r="X819" s="94"/>
      <c r="Y819" s="94"/>
      <c r="Z819" s="94"/>
      <c r="AA819" s="94"/>
      <c r="AB819" s="94"/>
      <c r="AC819" s="94"/>
      <c r="AD819" s="94"/>
      <c r="AE819" s="94"/>
      <c r="AF819" s="94"/>
      <c r="AG819" s="94"/>
      <c r="AH819" s="94"/>
      <c r="AI819" s="94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196"/>
      <c r="R820" s="196"/>
      <c r="S820" s="196"/>
      <c r="T820" s="94"/>
      <c r="U820" s="94"/>
      <c r="V820" s="94"/>
      <c r="W820" s="94"/>
      <c r="X820" s="94"/>
      <c r="Y820" s="94"/>
      <c r="Z820" s="94"/>
      <c r="AA820" s="94"/>
      <c r="AB820" s="94"/>
      <c r="AC820" s="94"/>
      <c r="AD820" s="94"/>
      <c r="AE820" s="94"/>
      <c r="AF820" s="94"/>
      <c r="AG820" s="94"/>
      <c r="AH820" s="94"/>
      <c r="AI820" s="94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196"/>
      <c r="R821" s="196"/>
      <c r="S821" s="196"/>
      <c r="T821" s="94"/>
      <c r="U821" s="94"/>
      <c r="V821" s="94"/>
      <c r="W821" s="94"/>
      <c r="X821" s="94"/>
      <c r="Y821" s="94"/>
      <c r="Z821" s="94"/>
      <c r="AA821" s="94"/>
      <c r="AB821" s="94"/>
      <c r="AC821" s="94"/>
      <c r="AD821" s="94"/>
      <c r="AE821" s="94"/>
      <c r="AF821" s="94"/>
      <c r="AG821" s="94"/>
      <c r="AH821" s="94"/>
      <c r="AI821" s="94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196"/>
      <c r="R822" s="196"/>
      <c r="S822" s="196"/>
      <c r="T822" s="94"/>
      <c r="U822" s="94"/>
      <c r="V822" s="94"/>
      <c r="W822" s="94"/>
      <c r="X822" s="94"/>
      <c r="Y822" s="94"/>
      <c r="Z822" s="94"/>
      <c r="AA822" s="94"/>
      <c r="AB822" s="94"/>
      <c r="AC822" s="94"/>
      <c r="AD822" s="94"/>
      <c r="AE822" s="94"/>
      <c r="AF822" s="94"/>
      <c r="AG822" s="94"/>
      <c r="AH822" s="94"/>
      <c r="AI822" s="94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196"/>
      <c r="R823" s="196"/>
      <c r="S823" s="196"/>
      <c r="T823" s="94"/>
      <c r="U823" s="94"/>
      <c r="V823" s="94"/>
      <c r="W823" s="94"/>
      <c r="X823" s="94"/>
      <c r="Y823" s="94"/>
      <c r="Z823" s="94"/>
      <c r="AA823" s="94"/>
      <c r="AB823" s="94"/>
      <c r="AC823" s="94"/>
      <c r="AD823" s="94"/>
      <c r="AE823" s="94"/>
      <c r="AF823" s="94"/>
      <c r="AG823" s="94"/>
      <c r="AH823" s="94"/>
      <c r="AI823" s="94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196"/>
      <c r="R824" s="196"/>
      <c r="S824" s="196"/>
      <c r="T824" s="94"/>
      <c r="U824" s="94"/>
      <c r="V824" s="94"/>
      <c r="W824" s="94"/>
      <c r="X824" s="94"/>
      <c r="Y824" s="94"/>
      <c r="Z824" s="94"/>
      <c r="AA824" s="94"/>
      <c r="AB824" s="94"/>
      <c r="AC824" s="94"/>
      <c r="AD824" s="94"/>
      <c r="AE824" s="94"/>
      <c r="AF824" s="94"/>
      <c r="AG824" s="94"/>
      <c r="AH824" s="94"/>
      <c r="AI824" s="94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196"/>
      <c r="R825" s="196"/>
      <c r="S825" s="196"/>
      <c r="T825" s="94"/>
      <c r="U825" s="94"/>
      <c r="V825" s="94"/>
      <c r="W825" s="94"/>
      <c r="X825" s="94"/>
      <c r="Y825" s="94"/>
      <c r="Z825" s="94"/>
      <c r="AA825" s="94"/>
      <c r="AB825" s="94"/>
      <c r="AC825" s="94"/>
      <c r="AD825" s="94"/>
      <c r="AE825" s="94"/>
      <c r="AF825" s="94"/>
      <c r="AG825" s="94"/>
      <c r="AH825" s="94"/>
      <c r="AI825" s="94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196"/>
      <c r="R826" s="196"/>
      <c r="S826" s="196"/>
      <c r="T826" s="94"/>
      <c r="U826" s="94"/>
      <c r="V826" s="94"/>
      <c r="W826" s="94"/>
      <c r="X826" s="94"/>
      <c r="Y826" s="94"/>
      <c r="Z826" s="94"/>
      <c r="AA826" s="94"/>
      <c r="AB826" s="94"/>
      <c r="AC826" s="94"/>
      <c r="AD826" s="94"/>
      <c r="AE826" s="94"/>
      <c r="AF826" s="94"/>
      <c r="AG826" s="94"/>
      <c r="AH826" s="94"/>
      <c r="AI826" s="94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196"/>
      <c r="R827" s="196"/>
      <c r="S827" s="196"/>
      <c r="T827" s="94"/>
      <c r="U827" s="94"/>
      <c r="V827" s="94"/>
      <c r="W827" s="94"/>
      <c r="X827" s="94"/>
      <c r="Y827" s="94"/>
      <c r="Z827" s="94"/>
      <c r="AA827" s="94"/>
      <c r="AB827" s="94"/>
      <c r="AC827" s="94"/>
      <c r="AD827" s="94"/>
      <c r="AE827" s="94"/>
      <c r="AF827" s="94"/>
      <c r="AG827" s="94"/>
      <c r="AH827" s="94"/>
      <c r="AI827" s="94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196"/>
      <c r="R828" s="196"/>
      <c r="S828" s="196"/>
      <c r="T828" s="94"/>
      <c r="U828" s="94"/>
      <c r="V828" s="94"/>
      <c r="W828" s="94"/>
      <c r="X828" s="94"/>
      <c r="Y828" s="94"/>
      <c r="Z828" s="94"/>
      <c r="AA828" s="94"/>
      <c r="AB828" s="94"/>
      <c r="AC828" s="94"/>
      <c r="AD828" s="94"/>
      <c r="AE828" s="94"/>
      <c r="AF828" s="94"/>
      <c r="AG828" s="94"/>
      <c r="AH828" s="94"/>
      <c r="AI828" s="94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196"/>
      <c r="R829" s="196"/>
      <c r="S829" s="196"/>
      <c r="T829" s="94"/>
      <c r="U829" s="94"/>
      <c r="V829" s="94"/>
      <c r="W829" s="94"/>
      <c r="X829" s="94"/>
      <c r="Y829" s="94"/>
      <c r="Z829" s="94"/>
      <c r="AA829" s="94"/>
      <c r="AB829" s="94"/>
      <c r="AC829" s="94"/>
      <c r="AD829" s="94"/>
      <c r="AE829" s="94"/>
      <c r="AF829" s="94"/>
      <c r="AG829" s="94"/>
      <c r="AH829" s="94"/>
      <c r="AI829" s="94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196"/>
      <c r="R830" s="196"/>
      <c r="S830" s="196"/>
      <c r="T830" s="94"/>
      <c r="U830" s="94"/>
      <c r="V830" s="94"/>
      <c r="W830" s="94"/>
      <c r="X830" s="94"/>
      <c r="Y830" s="94"/>
      <c r="Z830" s="94"/>
      <c r="AA830" s="94"/>
      <c r="AB830" s="94"/>
      <c r="AC830" s="94"/>
      <c r="AD830" s="94"/>
      <c r="AE830" s="94"/>
      <c r="AF830" s="94"/>
      <c r="AG830" s="94"/>
      <c r="AH830" s="94"/>
      <c r="AI830" s="94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196"/>
      <c r="R831" s="196"/>
      <c r="S831" s="196"/>
      <c r="T831" s="94"/>
      <c r="U831" s="94"/>
      <c r="V831" s="94"/>
      <c r="W831" s="94"/>
      <c r="X831" s="94"/>
      <c r="Y831" s="94"/>
      <c r="Z831" s="94"/>
      <c r="AA831" s="94"/>
      <c r="AB831" s="94"/>
      <c r="AC831" s="94"/>
      <c r="AD831" s="94"/>
      <c r="AE831" s="94"/>
      <c r="AF831" s="94"/>
      <c r="AG831" s="94"/>
      <c r="AH831" s="94"/>
      <c r="AI831" s="94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196"/>
      <c r="R832" s="196"/>
      <c r="S832" s="196"/>
      <c r="T832" s="94"/>
      <c r="U832" s="94"/>
      <c r="V832" s="94"/>
      <c r="W832" s="94"/>
      <c r="X832" s="94"/>
      <c r="Y832" s="94"/>
      <c r="Z832" s="94"/>
      <c r="AA832" s="94"/>
      <c r="AB832" s="94"/>
      <c r="AC832" s="94"/>
      <c r="AD832" s="94"/>
      <c r="AE832" s="94"/>
      <c r="AF832" s="94"/>
      <c r="AG832" s="94"/>
      <c r="AH832" s="94"/>
      <c r="AI832" s="94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196"/>
      <c r="R833" s="196"/>
      <c r="S833" s="196"/>
      <c r="T833" s="94"/>
      <c r="U833" s="94"/>
      <c r="V833" s="94"/>
      <c r="W833" s="94"/>
      <c r="X833" s="94"/>
      <c r="Y833" s="94"/>
      <c r="Z833" s="94"/>
      <c r="AA833" s="94"/>
      <c r="AB833" s="94"/>
      <c r="AC833" s="94"/>
      <c r="AD833" s="94"/>
      <c r="AE833" s="94"/>
      <c r="AF833" s="94"/>
      <c r="AG833" s="94"/>
      <c r="AH833" s="94"/>
      <c r="AI833" s="94"/>
    </row>
    <row r="834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196"/>
      <c r="R834" s="196"/>
      <c r="S834" s="196"/>
      <c r="T834" s="94"/>
      <c r="U834" s="94"/>
      <c r="V834" s="94"/>
      <c r="W834" s="94"/>
      <c r="X834" s="94"/>
      <c r="Y834" s="94"/>
      <c r="Z834" s="94"/>
      <c r="AA834" s="94"/>
      <c r="AB834" s="94"/>
      <c r="AC834" s="94"/>
      <c r="AD834" s="94"/>
      <c r="AE834" s="94"/>
      <c r="AF834" s="94"/>
      <c r="AG834" s="94"/>
      <c r="AH834" s="94"/>
      <c r="AI834" s="94"/>
    </row>
    <row r="835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196"/>
      <c r="R835" s="196"/>
      <c r="S835" s="196"/>
      <c r="T835" s="94"/>
      <c r="U835" s="94"/>
      <c r="V835" s="94"/>
      <c r="W835" s="94"/>
      <c r="X835" s="94"/>
      <c r="Y835" s="94"/>
      <c r="Z835" s="94"/>
      <c r="AA835" s="94"/>
      <c r="AB835" s="94"/>
      <c r="AC835" s="94"/>
      <c r="AD835" s="94"/>
      <c r="AE835" s="94"/>
      <c r="AF835" s="94"/>
      <c r="AG835" s="94"/>
      <c r="AH835" s="94"/>
      <c r="AI835" s="94"/>
    </row>
    <row r="836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196"/>
      <c r="R836" s="196"/>
      <c r="S836" s="196"/>
      <c r="T836" s="94"/>
      <c r="U836" s="94"/>
      <c r="V836" s="94"/>
      <c r="W836" s="94"/>
      <c r="X836" s="94"/>
      <c r="Y836" s="94"/>
      <c r="Z836" s="94"/>
      <c r="AA836" s="94"/>
      <c r="AB836" s="94"/>
      <c r="AC836" s="94"/>
      <c r="AD836" s="94"/>
      <c r="AE836" s="94"/>
      <c r="AF836" s="94"/>
      <c r="AG836" s="94"/>
      <c r="AH836" s="94"/>
      <c r="AI836" s="94"/>
    </row>
    <row r="837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196"/>
      <c r="R837" s="196"/>
      <c r="S837" s="196"/>
      <c r="T837" s="94"/>
      <c r="U837" s="94"/>
      <c r="V837" s="94"/>
      <c r="W837" s="94"/>
      <c r="X837" s="94"/>
      <c r="Y837" s="94"/>
      <c r="Z837" s="94"/>
      <c r="AA837" s="94"/>
      <c r="AB837" s="94"/>
      <c r="AC837" s="94"/>
      <c r="AD837" s="94"/>
      <c r="AE837" s="94"/>
      <c r="AF837" s="94"/>
      <c r="AG837" s="94"/>
      <c r="AH837" s="94"/>
      <c r="AI837" s="94"/>
    </row>
    <row r="838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196"/>
      <c r="R838" s="196"/>
      <c r="S838" s="196"/>
      <c r="T838" s="94"/>
      <c r="U838" s="94"/>
      <c r="V838" s="94"/>
      <c r="W838" s="94"/>
      <c r="X838" s="94"/>
      <c r="Y838" s="94"/>
      <c r="Z838" s="94"/>
      <c r="AA838" s="94"/>
      <c r="AB838" s="94"/>
      <c r="AC838" s="94"/>
      <c r="AD838" s="94"/>
      <c r="AE838" s="94"/>
      <c r="AF838" s="94"/>
      <c r="AG838" s="94"/>
      <c r="AH838" s="94"/>
      <c r="AI838" s="94"/>
    </row>
    <row r="839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196"/>
      <c r="R839" s="196"/>
      <c r="S839" s="196"/>
      <c r="T839" s="94"/>
      <c r="U839" s="94"/>
      <c r="V839" s="94"/>
      <c r="W839" s="94"/>
      <c r="X839" s="94"/>
      <c r="Y839" s="94"/>
      <c r="Z839" s="94"/>
      <c r="AA839" s="94"/>
      <c r="AB839" s="94"/>
      <c r="AC839" s="94"/>
      <c r="AD839" s="94"/>
      <c r="AE839" s="94"/>
      <c r="AF839" s="94"/>
      <c r="AG839" s="94"/>
      <c r="AH839" s="94"/>
      <c r="AI839" s="94"/>
    </row>
    <row r="840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196"/>
      <c r="R840" s="196"/>
      <c r="S840" s="196"/>
      <c r="T840" s="94"/>
      <c r="U840" s="94"/>
      <c r="V840" s="94"/>
      <c r="W840" s="94"/>
      <c r="X840" s="94"/>
      <c r="Y840" s="94"/>
      <c r="Z840" s="94"/>
      <c r="AA840" s="94"/>
      <c r="AB840" s="94"/>
      <c r="AC840" s="94"/>
      <c r="AD840" s="94"/>
      <c r="AE840" s="94"/>
      <c r="AF840" s="94"/>
      <c r="AG840" s="94"/>
      <c r="AH840" s="94"/>
      <c r="AI840" s="94"/>
    </row>
    <row r="841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196"/>
      <c r="R841" s="196"/>
      <c r="S841" s="196"/>
      <c r="T841" s="94"/>
      <c r="U841" s="94"/>
      <c r="V841" s="94"/>
      <c r="W841" s="94"/>
      <c r="X841" s="94"/>
      <c r="Y841" s="94"/>
      <c r="Z841" s="94"/>
      <c r="AA841" s="94"/>
      <c r="AB841" s="94"/>
      <c r="AC841" s="94"/>
      <c r="AD841" s="94"/>
      <c r="AE841" s="94"/>
      <c r="AF841" s="94"/>
      <c r="AG841" s="94"/>
      <c r="AH841" s="94"/>
      <c r="AI841" s="94"/>
    </row>
    <row r="84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196"/>
      <c r="R842" s="196"/>
      <c r="S842" s="196"/>
      <c r="T842" s="94"/>
      <c r="U842" s="94"/>
      <c r="V842" s="94"/>
      <c r="W842" s="94"/>
      <c r="X842" s="94"/>
      <c r="Y842" s="94"/>
      <c r="Z842" s="94"/>
      <c r="AA842" s="94"/>
      <c r="AB842" s="94"/>
      <c r="AC842" s="94"/>
      <c r="AD842" s="94"/>
      <c r="AE842" s="94"/>
      <c r="AF842" s="94"/>
      <c r="AG842" s="94"/>
      <c r="AH842" s="94"/>
      <c r="AI842" s="94"/>
    </row>
    <row r="843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196"/>
      <c r="R843" s="196"/>
      <c r="S843" s="196"/>
      <c r="T843" s="94"/>
      <c r="U843" s="94"/>
      <c r="V843" s="94"/>
      <c r="W843" s="94"/>
      <c r="X843" s="94"/>
      <c r="Y843" s="94"/>
      <c r="Z843" s="94"/>
      <c r="AA843" s="94"/>
      <c r="AB843" s="94"/>
      <c r="AC843" s="94"/>
      <c r="AD843" s="94"/>
      <c r="AE843" s="94"/>
      <c r="AF843" s="94"/>
      <c r="AG843" s="94"/>
      <c r="AH843" s="94"/>
      <c r="AI843" s="94"/>
    </row>
    <row r="844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196"/>
      <c r="R844" s="196"/>
      <c r="S844" s="196"/>
      <c r="T844" s="94"/>
      <c r="U844" s="94"/>
      <c r="V844" s="94"/>
      <c r="W844" s="94"/>
      <c r="X844" s="94"/>
      <c r="Y844" s="94"/>
      <c r="Z844" s="94"/>
      <c r="AA844" s="94"/>
      <c r="AB844" s="94"/>
      <c r="AC844" s="94"/>
      <c r="AD844" s="94"/>
      <c r="AE844" s="94"/>
      <c r="AF844" s="94"/>
      <c r="AG844" s="94"/>
      <c r="AH844" s="94"/>
      <c r="AI844" s="94"/>
    </row>
    <row r="845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196"/>
      <c r="R845" s="196"/>
      <c r="S845" s="196"/>
      <c r="T845" s="94"/>
      <c r="U845" s="94"/>
      <c r="V845" s="94"/>
      <c r="W845" s="94"/>
      <c r="X845" s="94"/>
      <c r="Y845" s="94"/>
      <c r="Z845" s="94"/>
      <c r="AA845" s="94"/>
      <c r="AB845" s="94"/>
      <c r="AC845" s="94"/>
      <c r="AD845" s="94"/>
      <c r="AE845" s="94"/>
      <c r="AF845" s="94"/>
      <c r="AG845" s="94"/>
      <c r="AH845" s="94"/>
      <c r="AI845" s="94"/>
    </row>
    <row r="846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196"/>
      <c r="R846" s="196"/>
      <c r="S846" s="196"/>
      <c r="T846" s="94"/>
      <c r="U846" s="94"/>
      <c r="V846" s="94"/>
      <c r="W846" s="94"/>
      <c r="X846" s="94"/>
      <c r="Y846" s="94"/>
      <c r="Z846" s="94"/>
      <c r="AA846" s="94"/>
      <c r="AB846" s="94"/>
      <c r="AC846" s="94"/>
      <c r="AD846" s="94"/>
      <c r="AE846" s="94"/>
      <c r="AF846" s="94"/>
      <c r="AG846" s="94"/>
      <c r="AH846" s="94"/>
      <c r="AI846" s="94"/>
    </row>
    <row r="847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196"/>
      <c r="R847" s="196"/>
      <c r="S847" s="196"/>
      <c r="T847" s="94"/>
      <c r="U847" s="94"/>
      <c r="V847" s="94"/>
      <c r="W847" s="94"/>
      <c r="X847" s="94"/>
      <c r="Y847" s="94"/>
      <c r="Z847" s="94"/>
      <c r="AA847" s="94"/>
      <c r="AB847" s="94"/>
      <c r="AC847" s="94"/>
      <c r="AD847" s="94"/>
      <c r="AE847" s="94"/>
      <c r="AF847" s="94"/>
      <c r="AG847" s="94"/>
      <c r="AH847" s="94"/>
      <c r="AI847" s="94"/>
    </row>
    <row r="848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196"/>
      <c r="R848" s="196"/>
      <c r="S848" s="196"/>
      <c r="T848" s="94"/>
      <c r="U848" s="94"/>
      <c r="V848" s="94"/>
      <c r="W848" s="94"/>
      <c r="X848" s="94"/>
      <c r="Y848" s="94"/>
      <c r="Z848" s="94"/>
      <c r="AA848" s="94"/>
      <c r="AB848" s="94"/>
      <c r="AC848" s="94"/>
      <c r="AD848" s="94"/>
      <c r="AE848" s="94"/>
      <c r="AF848" s="94"/>
      <c r="AG848" s="94"/>
      <c r="AH848" s="94"/>
      <c r="AI848" s="94"/>
    </row>
    <row r="849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196"/>
      <c r="R849" s="196"/>
      <c r="S849" s="196"/>
      <c r="T849" s="94"/>
      <c r="U849" s="94"/>
      <c r="V849" s="94"/>
      <c r="W849" s="94"/>
      <c r="X849" s="94"/>
      <c r="Y849" s="94"/>
      <c r="Z849" s="94"/>
      <c r="AA849" s="94"/>
      <c r="AB849" s="94"/>
      <c r="AC849" s="94"/>
      <c r="AD849" s="94"/>
      <c r="AE849" s="94"/>
      <c r="AF849" s="94"/>
      <c r="AG849" s="94"/>
      <c r="AH849" s="94"/>
      <c r="AI849" s="94"/>
    </row>
    <row r="850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196"/>
      <c r="R850" s="196"/>
      <c r="S850" s="196"/>
      <c r="T850" s="94"/>
      <c r="U850" s="94"/>
      <c r="V850" s="94"/>
      <c r="W850" s="94"/>
      <c r="X850" s="94"/>
      <c r="Y850" s="94"/>
      <c r="Z850" s="94"/>
      <c r="AA850" s="94"/>
      <c r="AB850" s="94"/>
      <c r="AC850" s="94"/>
      <c r="AD850" s="94"/>
      <c r="AE850" s="94"/>
      <c r="AF850" s="94"/>
      <c r="AG850" s="94"/>
      <c r="AH850" s="94"/>
      <c r="AI850" s="94"/>
    </row>
    <row r="851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196"/>
      <c r="R851" s="196"/>
      <c r="S851" s="196"/>
      <c r="T851" s="94"/>
      <c r="U851" s="94"/>
      <c r="V851" s="94"/>
      <c r="W851" s="94"/>
      <c r="X851" s="94"/>
      <c r="Y851" s="94"/>
      <c r="Z851" s="94"/>
      <c r="AA851" s="94"/>
      <c r="AB851" s="94"/>
      <c r="AC851" s="94"/>
      <c r="AD851" s="94"/>
      <c r="AE851" s="94"/>
      <c r="AF851" s="94"/>
      <c r="AG851" s="94"/>
      <c r="AH851" s="94"/>
      <c r="AI851" s="94"/>
    </row>
    <row r="85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196"/>
      <c r="R852" s="196"/>
      <c r="S852" s="196"/>
      <c r="T852" s="94"/>
      <c r="U852" s="94"/>
      <c r="V852" s="94"/>
      <c r="W852" s="94"/>
      <c r="X852" s="94"/>
      <c r="Y852" s="94"/>
      <c r="Z852" s="94"/>
      <c r="AA852" s="94"/>
      <c r="AB852" s="94"/>
      <c r="AC852" s="94"/>
      <c r="AD852" s="94"/>
      <c r="AE852" s="94"/>
      <c r="AF852" s="94"/>
      <c r="AG852" s="94"/>
      <c r="AH852" s="94"/>
      <c r="AI852" s="94"/>
    </row>
    <row r="853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196"/>
      <c r="R853" s="196"/>
      <c r="S853" s="196"/>
      <c r="T853" s="94"/>
      <c r="U853" s="94"/>
      <c r="V853" s="94"/>
      <c r="W853" s="94"/>
      <c r="X853" s="94"/>
      <c r="Y853" s="94"/>
      <c r="Z853" s="94"/>
      <c r="AA853" s="94"/>
      <c r="AB853" s="94"/>
      <c r="AC853" s="94"/>
      <c r="AD853" s="94"/>
      <c r="AE853" s="94"/>
      <c r="AF853" s="94"/>
      <c r="AG853" s="94"/>
      <c r="AH853" s="94"/>
      <c r="AI853" s="94"/>
    </row>
    <row r="854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196"/>
      <c r="R854" s="196"/>
      <c r="S854" s="196"/>
      <c r="T854" s="94"/>
      <c r="U854" s="94"/>
      <c r="V854" s="94"/>
      <c r="W854" s="94"/>
      <c r="X854" s="94"/>
      <c r="Y854" s="94"/>
      <c r="Z854" s="94"/>
      <c r="AA854" s="94"/>
      <c r="AB854" s="94"/>
      <c r="AC854" s="94"/>
      <c r="AD854" s="94"/>
      <c r="AE854" s="94"/>
      <c r="AF854" s="94"/>
      <c r="AG854" s="94"/>
      <c r="AH854" s="94"/>
      <c r="AI854" s="94"/>
    </row>
    <row r="855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196"/>
      <c r="R855" s="196"/>
      <c r="S855" s="196"/>
      <c r="T855" s="94"/>
      <c r="U855" s="94"/>
      <c r="V855" s="94"/>
      <c r="W855" s="94"/>
      <c r="X855" s="94"/>
      <c r="Y855" s="94"/>
      <c r="Z855" s="94"/>
      <c r="AA855" s="94"/>
      <c r="AB855" s="94"/>
      <c r="AC855" s="94"/>
      <c r="AD855" s="94"/>
      <c r="AE855" s="94"/>
      <c r="AF855" s="94"/>
      <c r="AG855" s="94"/>
      <c r="AH855" s="94"/>
      <c r="AI855" s="94"/>
    </row>
    <row r="856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196"/>
      <c r="R856" s="196"/>
      <c r="S856" s="196"/>
      <c r="T856" s="94"/>
      <c r="U856" s="94"/>
      <c r="V856" s="94"/>
      <c r="W856" s="94"/>
      <c r="X856" s="94"/>
      <c r="Y856" s="94"/>
      <c r="Z856" s="94"/>
      <c r="AA856" s="94"/>
      <c r="AB856" s="94"/>
      <c r="AC856" s="94"/>
      <c r="AD856" s="94"/>
      <c r="AE856" s="94"/>
      <c r="AF856" s="94"/>
      <c r="AG856" s="94"/>
      <c r="AH856" s="94"/>
      <c r="AI856" s="94"/>
    </row>
    <row r="857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196"/>
      <c r="R857" s="196"/>
      <c r="S857" s="196"/>
      <c r="T857" s="94"/>
      <c r="U857" s="94"/>
      <c r="V857" s="94"/>
      <c r="W857" s="94"/>
      <c r="X857" s="94"/>
      <c r="Y857" s="94"/>
      <c r="Z857" s="94"/>
      <c r="AA857" s="94"/>
      <c r="AB857" s="94"/>
      <c r="AC857" s="94"/>
      <c r="AD857" s="94"/>
      <c r="AE857" s="94"/>
      <c r="AF857" s="94"/>
      <c r="AG857" s="94"/>
      <c r="AH857" s="94"/>
      <c r="AI857" s="94"/>
    </row>
    <row r="858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196"/>
      <c r="R858" s="196"/>
      <c r="S858" s="196"/>
      <c r="T858" s="94"/>
      <c r="U858" s="94"/>
      <c r="V858" s="94"/>
      <c r="W858" s="94"/>
      <c r="X858" s="94"/>
      <c r="Y858" s="94"/>
      <c r="Z858" s="94"/>
      <c r="AA858" s="94"/>
      <c r="AB858" s="94"/>
      <c r="AC858" s="94"/>
      <c r="AD858" s="94"/>
      <c r="AE858" s="94"/>
      <c r="AF858" s="94"/>
      <c r="AG858" s="94"/>
      <c r="AH858" s="94"/>
      <c r="AI858" s="94"/>
    </row>
    <row r="859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196"/>
      <c r="R859" s="196"/>
      <c r="S859" s="196"/>
      <c r="T859" s="94"/>
      <c r="U859" s="94"/>
      <c r="V859" s="94"/>
      <c r="W859" s="94"/>
      <c r="X859" s="94"/>
      <c r="Y859" s="94"/>
      <c r="Z859" s="94"/>
      <c r="AA859" s="94"/>
      <c r="AB859" s="94"/>
      <c r="AC859" s="94"/>
      <c r="AD859" s="94"/>
      <c r="AE859" s="94"/>
      <c r="AF859" s="94"/>
      <c r="AG859" s="94"/>
      <c r="AH859" s="94"/>
      <c r="AI859" s="94"/>
    </row>
    <row r="860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196"/>
      <c r="R860" s="196"/>
      <c r="S860" s="196"/>
      <c r="T860" s="94"/>
      <c r="U860" s="94"/>
      <c r="V860" s="94"/>
      <c r="W860" s="94"/>
      <c r="X860" s="94"/>
      <c r="Y860" s="94"/>
      <c r="Z860" s="94"/>
      <c r="AA860" s="94"/>
      <c r="AB860" s="94"/>
      <c r="AC860" s="94"/>
      <c r="AD860" s="94"/>
      <c r="AE860" s="94"/>
      <c r="AF860" s="94"/>
      <c r="AG860" s="94"/>
      <c r="AH860" s="94"/>
      <c r="AI860" s="94"/>
    </row>
    <row r="861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196"/>
      <c r="R861" s="196"/>
      <c r="S861" s="196"/>
      <c r="T861" s="94"/>
      <c r="U861" s="94"/>
      <c r="V861" s="94"/>
      <c r="W861" s="94"/>
      <c r="X861" s="94"/>
      <c r="Y861" s="94"/>
      <c r="Z861" s="94"/>
      <c r="AA861" s="94"/>
      <c r="AB861" s="94"/>
      <c r="AC861" s="94"/>
      <c r="AD861" s="94"/>
      <c r="AE861" s="94"/>
      <c r="AF861" s="94"/>
      <c r="AG861" s="94"/>
      <c r="AH861" s="94"/>
      <c r="AI861" s="94"/>
    </row>
    <row r="86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196"/>
      <c r="R862" s="196"/>
      <c r="S862" s="196"/>
      <c r="T862" s="94"/>
      <c r="U862" s="94"/>
      <c r="V862" s="94"/>
      <c r="W862" s="94"/>
      <c r="X862" s="94"/>
      <c r="Y862" s="94"/>
      <c r="Z862" s="94"/>
      <c r="AA862" s="94"/>
      <c r="AB862" s="94"/>
      <c r="AC862" s="94"/>
      <c r="AD862" s="94"/>
      <c r="AE862" s="94"/>
      <c r="AF862" s="94"/>
      <c r="AG862" s="94"/>
      <c r="AH862" s="94"/>
      <c r="AI862" s="94"/>
    </row>
    <row r="863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196"/>
      <c r="R863" s="196"/>
      <c r="S863" s="196"/>
      <c r="T863" s="94"/>
      <c r="U863" s="94"/>
      <c r="V863" s="94"/>
      <c r="W863" s="94"/>
      <c r="X863" s="94"/>
      <c r="Y863" s="94"/>
      <c r="Z863" s="94"/>
      <c r="AA863" s="94"/>
      <c r="AB863" s="94"/>
      <c r="AC863" s="94"/>
      <c r="AD863" s="94"/>
      <c r="AE863" s="94"/>
      <c r="AF863" s="94"/>
      <c r="AG863" s="94"/>
      <c r="AH863" s="94"/>
      <c r="AI863" s="94"/>
    </row>
    <row r="864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196"/>
      <c r="R864" s="196"/>
      <c r="S864" s="196"/>
      <c r="T864" s="94"/>
      <c r="U864" s="94"/>
      <c r="V864" s="94"/>
      <c r="W864" s="94"/>
      <c r="X864" s="94"/>
      <c r="Y864" s="94"/>
      <c r="Z864" s="94"/>
      <c r="AA864" s="94"/>
      <c r="AB864" s="94"/>
      <c r="AC864" s="94"/>
      <c r="AD864" s="94"/>
      <c r="AE864" s="94"/>
      <c r="AF864" s="94"/>
      <c r="AG864" s="94"/>
      <c r="AH864" s="94"/>
      <c r="AI864" s="94"/>
    </row>
    <row r="865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196"/>
      <c r="R865" s="196"/>
      <c r="S865" s="196"/>
      <c r="T865" s="94"/>
      <c r="U865" s="94"/>
      <c r="V865" s="94"/>
      <c r="W865" s="94"/>
      <c r="X865" s="94"/>
      <c r="Y865" s="94"/>
      <c r="Z865" s="94"/>
      <c r="AA865" s="94"/>
      <c r="AB865" s="94"/>
      <c r="AC865" s="94"/>
      <c r="AD865" s="94"/>
      <c r="AE865" s="94"/>
      <c r="AF865" s="94"/>
      <c r="AG865" s="94"/>
      <c r="AH865" s="94"/>
      <c r="AI865" s="94"/>
    </row>
    <row r="866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196"/>
      <c r="R866" s="196"/>
      <c r="S866" s="196"/>
      <c r="T866" s="94"/>
      <c r="U866" s="94"/>
      <c r="V866" s="94"/>
      <c r="W866" s="94"/>
      <c r="X866" s="94"/>
      <c r="Y866" s="94"/>
      <c r="Z866" s="94"/>
      <c r="AA866" s="94"/>
      <c r="AB866" s="94"/>
      <c r="AC866" s="94"/>
      <c r="AD866" s="94"/>
      <c r="AE866" s="94"/>
      <c r="AF866" s="94"/>
      <c r="AG866" s="94"/>
      <c r="AH866" s="94"/>
      <c r="AI866" s="94"/>
    </row>
    <row r="867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196"/>
      <c r="R867" s="196"/>
      <c r="S867" s="196"/>
      <c r="T867" s="94"/>
      <c r="U867" s="94"/>
      <c r="V867" s="94"/>
      <c r="W867" s="94"/>
      <c r="X867" s="94"/>
      <c r="Y867" s="94"/>
      <c r="Z867" s="94"/>
      <c r="AA867" s="94"/>
      <c r="AB867" s="94"/>
      <c r="AC867" s="94"/>
      <c r="AD867" s="94"/>
      <c r="AE867" s="94"/>
      <c r="AF867" s="94"/>
      <c r="AG867" s="94"/>
      <c r="AH867" s="94"/>
      <c r="AI867" s="94"/>
    </row>
    <row r="868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196"/>
      <c r="R868" s="196"/>
      <c r="S868" s="196"/>
      <c r="T868" s="94"/>
      <c r="U868" s="94"/>
      <c r="V868" s="94"/>
      <c r="W868" s="94"/>
      <c r="X868" s="94"/>
      <c r="Y868" s="94"/>
      <c r="Z868" s="94"/>
      <c r="AA868" s="94"/>
      <c r="AB868" s="94"/>
      <c r="AC868" s="94"/>
      <c r="AD868" s="94"/>
      <c r="AE868" s="94"/>
      <c r="AF868" s="94"/>
      <c r="AG868" s="94"/>
      <c r="AH868" s="94"/>
      <c r="AI868" s="94"/>
    </row>
    <row r="869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196"/>
      <c r="R869" s="196"/>
      <c r="S869" s="196"/>
      <c r="T869" s="94"/>
      <c r="U869" s="94"/>
      <c r="V869" s="94"/>
      <c r="W869" s="94"/>
      <c r="X869" s="94"/>
      <c r="Y869" s="94"/>
      <c r="Z869" s="94"/>
      <c r="AA869" s="94"/>
      <c r="AB869" s="94"/>
      <c r="AC869" s="94"/>
      <c r="AD869" s="94"/>
      <c r="AE869" s="94"/>
      <c r="AF869" s="94"/>
      <c r="AG869" s="94"/>
      <c r="AH869" s="94"/>
      <c r="AI869" s="94"/>
    </row>
    <row r="870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196"/>
      <c r="R870" s="196"/>
      <c r="S870" s="196"/>
      <c r="T870" s="94"/>
      <c r="U870" s="94"/>
      <c r="V870" s="94"/>
      <c r="W870" s="94"/>
      <c r="X870" s="94"/>
      <c r="Y870" s="94"/>
      <c r="Z870" s="94"/>
      <c r="AA870" s="94"/>
      <c r="AB870" s="94"/>
      <c r="AC870" s="94"/>
      <c r="AD870" s="94"/>
      <c r="AE870" s="94"/>
      <c r="AF870" s="94"/>
      <c r="AG870" s="94"/>
      <c r="AH870" s="94"/>
      <c r="AI870" s="94"/>
    </row>
    <row r="871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196"/>
      <c r="R871" s="196"/>
      <c r="S871" s="196"/>
      <c r="T871" s="94"/>
      <c r="U871" s="94"/>
      <c r="V871" s="94"/>
      <c r="W871" s="94"/>
      <c r="X871" s="94"/>
      <c r="Y871" s="94"/>
      <c r="Z871" s="94"/>
      <c r="AA871" s="94"/>
      <c r="AB871" s="94"/>
      <c r="AC871" s="94"/>
      <c r="AD871" s="94"/>
      <c r="AE871" s="94"/>
      <c r="AF871" s="94"/>
      <c r="AG871" s="94"/>
      <c r="AH871" s="94"/>
      <c r="AI871" s="94"/>
    </row>
    <row r="87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196"/>
      <c r="R872" s="196"/>
      <c r="S872" s="196"/>
      <c r="T872" s="94"/>
      <c r="U872" s="94"/>
      <c r="V872" s="94"/>
      <c r="W872" s="94"/>
      <c r="X872" s="94"/>
      <c r="Y872" s="94"/>
      <c r="Z872" s="94"/>
      <c r="AA872" s="94"/>
      <c r="AB872" s="94"/>
      <c r="AC872" s="94"/>
      <c r="AD872" s="94"/>
      <c r="AE872" s="94"/>
      <c r="AF872" s="94"/>
      <c r="AG872" s="94"/>
      <c r="AH872" s="94"/>
      <c r="AI872" s="94"/>
    </row>
    <row r="873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196"/>
      <c r="R873" s="196"/>
      <c r="S873" s="196"/>
      <c r="T873" s="94"/>
      <c r="U873" s="94"/>
      <c r="V873" s="94"/>
      <c r="W873" s="94"/>
      <c r="X873" s="94"/>
      <c r="Y873" s="94"/>
      <c r="Z873" s="94"/>
      <c r="AA873" s="94"/>
      <c r="AB873" s="94"/>
      <c r="AC873" s="94"/>
      <c r="AD873" s="94"/>
      <c r="AE873" s="94"/>
      <c r="AF873" s="94"/>
      <c r="AG873" s="94"/>
      <c r="AH873" s="94"/>
      <c r="AI873" s="94"/>
    </row>
    <row r="874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196"/>
      <c r="R874" s="196"/>
      <c r="S874" s="196"/>
      <c r="T874" s="94"/>
      <c r="U874" s="94"/>
      <c r="V874" s="94"/>
      <c r="W874" s="94"/>
      <c r="X874" s="94"/>
      <c r="Y874" s="94"/>
      <c r="Z874" s="94"/>
      <c r="AA874" s="94"/>
      <c r="AB874" s="94"/>
      <c r="AC874" s="94"/>
      <c r="AD874" s="94"/>
      <c r="AE874" s="94"/>
      <c r="AF874" s="94"/>
      <c r="AG874" s="94"/>
      <c r="AH874" s="94"/>
      <c r="AI874" s="94"/>
    </row>
    <row r="875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196"/>
      <c r="R875" s="196"/>
      <c r="S875" s="196"/>
      <c r="T875" s="94"/>
      <c r="U875" s="94"/>
      <c r="V875" s="94"/>
      <c r="W875" s="94"/>
      <c r="X875" s="94"/>
      <c r="Y875" s="94"/>
      <c r="Z875" s="94"/>
      <c r="AA875" s="94"/>
      <c r="AB875" s="94"/>
      <c r="AC875" s="94"/>
      <c r="AD875" s="94"/>
      <c r="AE875" s="94"/>
      <c r="AF875" s="94"/>
      <c r="AG875" s="94"/>
      <c r="AH875" s="94"/>
      <c r="AI875" s="94"/>
    </row>
    <row r="876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196"/>
      <c r="R876" s="196"/>
      <c r="S876" s="196"/>
      <c r="T876" s="94"/>
      <c r="U876" s="94"/>
      <c r="V876" s="94"/>
      <c r="W876" s="94"/>
      <c r="X876" s="94"/>
      <c r="Y876" s="94"/>
      <c r="Z876" s="94"/>
      <c r="AA876" s="94"/>
      <c r="AB876" s="94"/>
      <c r="AC876" s="94"/>
      <c r="AD876" s="94"/>
      <c r="AE876" s="94"/>
      <c r="AF876" s="94"/>
      <c r="AG876" s="94"/>
      <c r="AH876" s="94"/>
      <c r="AI876" s="94"/>
    </row>
    <row r="877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196"/>
      <c r="R877" s="196"/>
      <c r="S877" s="196"/>
      <c r="T877" s="94"/>
      <c r="U877" s="94"/>
      <c r="V877" s="94"/>
      <c r="W877" s="94"/>
      <c r="X877" s="94"/>
      <c r="Y877" s="94"/>
      <c r="Z877" s="94"/>
      <c r="AA877" s="94"/>
      <c r="AB877" s="94"/>
      <c r="AC877" s="94"/>
      <c r="AD877" s="94"/>
      <c r="AE877" s="94"/>
      <c r="AF877" s="94"/>
      <c r="AG877" s="94"/>
      <c r="AH877" s="94"/>
      <c r="AI877" s="94"/>
    </row>
    <row r="878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196"/>
      <c r="R878" s="196"/>
      <c r="S878" s="196"/>
      <c r="T878" s="94"/>
      <c r="U878" s="94"/>
      <c r="V878" s="94"/>
      <c r="W878" s="94"/>
      <c r="X878" s="94"/>
      <c r="Y878" s="94"/>
      <c r="Z878" s="94"/>
      <c r="AA878" s="94"/>
      <c r="AB878" s="94"/>
      <c r="AC878" s="94"/>
      <c r="AD878" s="94"/>
      <c r="AE878" s="94"/>
      <c r="AF878" s="94"/>
      <c r="AG878" s="94"/>
      <c r="AH878" s="94"/>
      <c r="AI878" s="94"/>
    </row>
    <row r="879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196"/>
      <c r="R879" s="196"/>
      <c r="S879" s="196"/>
      <c r="T879" s="94"/>
      <c r="U879" s="94"/>
      <c r="V879" s="94"/>
      <c r="W879" s="94"/>
      <c r="X879" s="94"/>
      <c r="Y879" s="94"/>
      <c r="Z879" s="94"/>
      <c r="AA879" s="94"/>
      <c r="AB879" s="94"/>
      <c r="AC879" s="94"/>
      <c r="AD879" s="94"/>
      <c r="AE879" s="94"/>
      <c r="AF879" s="94"/>
      <c r="AG879" s="94"/>
      <c r="AH879" s="94"/>
      <c r="AI879" s="94"/>
    </row>
    <row r="880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196"/>
      <c r="R880" s="196"/>
      <c r="S880" s="196"/>
      <c r="T880" s="94"/>
      <c r="U880" s="94"/>
      <c r="V880" s="94"/>
      <c r="W880" s="94"/>
      <c r="X880" s="94"/>
      <c r="Y880" s="94"/>
      <c r="Z880" s="94"/>
      <c r="AA880" s="94"/>
      <c r="AB880" s="94"/>
      <c r="AC880" s="94"/>
      <c r="AD880" s="94"/>
      <c r="AE880" s="94"/>
      <c r="AF880" s="94"/>
      <c r="AG880" s="94"/>
      <c r="AH880" s="94"/>
      <c r="AI880" s="94"/>
    </row>
    <row r="881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196"/>
      <c r="R881" s="196"/>
      <c r="S881" s="196"/>
      <c r="T881" s="94"/>
      <c r="U881" s="94"/>
      <c r="V881" s="94"/>
      <c r="W881" s="94"/>
      <c r="X881" s="94"/>
      <c r="Y881" s="94"/>
      <c r="Z881" s="94"/>
      <c r="AA881" s="94"/>
      <c r="AB881" s="94"/>
      <c r="AC881" s="94"/>
      <c r="AD881" s="94"/>
      <c r="AE881" s="94"/>
      <c r="AF881" s="94"/>
      <c r="AG881" s="94"/>
      <c r="AH881" s="94"/>
      <c r="AI881" s="94"/>
    </row>
    <row r="88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196"/>
      <c r="R882" s="196"/>
      <c r="S882" s="196"/>
      <c r="T882" s="94"/>
      <c r="U882" s="94"/>
      <c r="V882" s="94"/>
      <c r="W882" s="94"/>
      <c r="X882" s="94"/>
      <c r="Y882" s="94"/>
      <c r="Z882" s="94"/>
      <c r="AA882" s="94"/>
      <c r="AB882" s="94"/>
      <c r="AC882" s="94"/>
      <c r="AD882" s="94"/>
      <c r="AE882" s="94"/>
      <c r="AF882" s="94"/>
      <c r="AG882" s="94"/>
      <c r="AH882" s="94"/>
      <c r="AI882" s="94"/>
    </row>
    <row r="883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196"/>
      <c r="R883" s="196"/>
      <c r="S883" s="196"/>
      <c r="T883" s="94"/>
      <c r="U883" s="94"/>
      <c r="V883" s="94"/>
      <c r="W883" s="94"/>
      <c r="X883" s="94"/>
      <c r="Y883" s="94"/>
      <c r="Z883" s="94"/>
      <c r="AA883" s="94"/>
      <c r="AB883" s="94"/>
      <c r="AC883" s="94"/>
      <c r="AD883" s="94"/>
      <c r="AE883" s="94"/>
      <c r="AF883" s="94"/>
      <c r="AG883" s="94"/>
      <c r="AH883" s="94"/>
      <c r="AI883" s="94"/>
    </row>
    <row r="884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196"/>
      <c r="R884" s="196"/>
      <c r="S884" s="196"/>
      <c r="T884" s="94"/>
      <c r="U884" s="94"/>
      <c r="V884" s="94"/>
      <c r="W884" s="94"/>
      <c r="X884" s="94"/>
      <c r="Y884" s="94"/>
      <c r="Z884" s="94"/>
      <c r="AA884" s="94"/>
      <c r="AB884" s="94"/>
      <c r="AC884" s="94"/>
      <c r="AD884" s="94"/>
      <c r="AE884" s="94"/>
      <c r="AF884" s="94"/>
      <c r="AG884" s="94"/>
      <c r="AH884" s="94"/>
      <c r="AI884" s="94"/>
    </row>
    <row r="885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196"/>
      <c r="R885" s="196"/>
      <c r="S885" s="196"/>
      <c r="T885" s="94"/>
      <c r="U885" s="94"/>
      <c r="V885" s="94"/>
      <c r="W885" s="94"/>
      <c r="X885" s="94"/>
      <c r="Y885" s="94"/>
      <c r="Z885" s="94"/>
      <c r="AA885" s="94"/>
      <c r="AB885" s="94"/>
      <c r="AC885" s="94"/>
      <c r="AD885" s="94"/>
      <c r="AE885" s="94"/>
      <c r="AF885" s="94"/>
      <c r="AG885" s="94"/>
      <c r="AH885" s="94"/>
      <c r="AI885" s="94"/>
    </row>
    <row r="886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196"/>
      <c r="R886" s="196"/>
      <c r="S886" s="196"/>
      <c r="T886" s="94"/>
      <c r="U886" s="94"/>
      <c r="V886" s="94"/>
      <c r="W886" s="94"/>
      <c r="X886" s="94"/>
      <c r="Y886" s="94"/>
      <c r="Z886" s="94"/>
      <c r="AA886" s="94"/>
      <c r="AB886" s="94"/>
      <c r="AC886" s="94"/>
      <c r="AD886" s="94"/>
      <c r="AE886" s="94"/>
      <c r="AF886" s="94"/>
      <c r="AG886" s="94"/>
      <c r="AH886" s="94"/>
      <c r="AI886" s="94"/>
    </row>
    <row r="887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196"/>
      <c r="R887" s="196"/>
      <c r="S887" s="196"/>
      <c r="T887" s="94"/>
      <c r="U887" s="94"/>
      <c r="V887" s="94"/>
      <c r="W887" s="94"/>
      <c r="X887" s="94"/>
      <c r="Y887" s="94"/>
      <c r="Z887" s="94"/>
      <c r="AA887" s="94"/>
      <c r="AB887" s="94"/>
      <c r="AC887" s="94"/>
      <c r="AD887" s="94"/>
      <c r="AE887" s="94"/>
      <c r="AF887" s="94"/>
      <c r="AG887" s="94"/>
      <c r="AH887" s="94"/>
      <c r="AI887" s="94"/>
    </row>
    <row r="888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196"/>
      <c r="R888" s="196"/>
      <c r="S888" s="196"/>
      <c r="T888" s="94"/>
      <c r="U888" s="94"/>
      <c r="V888" s="94"/>
      <c r="W888" s="94"/>
      <c r="X888" s="94"/>
      <c r="Y888" s="94"/>
      <c r="Z888" s="94"/>
      <c r="AA888" s="94"/>
      <c r="AB888" s="94"/>
      <c r="AC888" s="94"/>
      <c r="AD888" s="94"/>
      <c r="AE888" s="94"/>
      <c r="AF888" s="94"/>
      <c r="AG888" s="94"/>
      <c r="AH888" s="94"/>
      <c r="AI888" s="94"/>
    </row>
    <row r="889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196"/>
      <c r="R889" s="196"/>
      <c r="S889" s="196"/>
      <c r="T889" s="94"/>
      <c r="U889" s="94"/>
      <c r="V889" s="94"/>
      <c r="W889" s="94"/>
      <c r="X889" s="94"/>
      <c r="Y889" s="94"/>
      <c r="Z889" s="94"/>
      <c r="AA889" s="94"/>
      <c r="AB889" s="94"/>
      <c r="AC889" s="94"/>
      <c r="AD889" s="94"/>
      <c r="AE889" s="94"/>
      <c r="AF889" s="94"/>
      <c r="AG889" s="94"/>
      <c r="AH889" s="94"/>
      <c r="AI889" s="94"/>
    </row>
    <row r="890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196"/>
      <c r="R890" s="196"/>
      <c r="S890" s="196"/>
      <c r="T890" s="94"/>
      <c r="U890" s="94"/>
      <c r="V890" s="94"/>
      <c r="W890" s="94"/>
      <c r="X890" s="94"/>
      <c r="Y890" s="94"/>
      <c r="Z890" s="94"/>
      <c r="AA890" s="94"/>
      <c r="AB890" s="94"/>
      <c r="AC890" s="94"/>
      <c r="AD890" s="94"/>
      <c r="AE890" s="94"/>
      <c r="AF890" s="94"/>
      <c r="AG890" s="94"/>
      <c r="AH890" s="94"/>
      <c r="AI890" s="94"/>
    </row>
    <row r="891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196"/>
      <c r="R891" s="196"/>
      <c r="S891" s="196"/>
      <c r="T891" s="94"/>
      <c r="U891" s="94"/>
      <c r="V891" s="94"/>
      <c r="W891" s="94"/>
      <c r="X891" s="94"/>
      <c r="Y891" s="94"/>
      <c r="Z891" s="94"/>
      <c r="AA891" s="94"/>
      <c r="AB891" s="94"/>
      <c r="AC891" s="94"/>
      <c r="AD891" s="94"/>
      <c r="AE891" s="94"/>
      <c r="AF891" s="94"/>
      <c r="AG891" s="94"/>
      <c r="AH891" s="94"/>
      <c r="AI891" s="94"/>
    </row>
    <row r="89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196"/>
      <c r="R892" s="196"/>
      <c r="S892" s="196"/>
      <c r="T892" s="94"/>
      <c r="U892" s="94"/>
      <c r="V892" s="94"/>
      <c r="W892" s="94"/>
      <c r="X892" s="94"/>
      <c r="Y892" s="94"/>
      <c r="Z892" s="94"/>
      <c r="AA892" s="94"/>
      <c r="AB892" s="94"/>
      <c r="AC892" s="94"/>
      <c r="AD892" s="94"/>
      <c r="AE892" s="94"/>
      <c r="AF892" s="94"/>
      <c r="AG892" s="94"/>
      <c r="AH892" s="94"/>
      <c r="AI892" s="94"/>
    </row>
    <row r="893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196"/>
      <c r="R893" s="196"/>
      <c r="S893" s="196"/>
      <c r="T893" s="94"/>
      <c r="U893" s="94"/>
      <c r="V893" s="94"/>
      <c r="W893" s="94"/>
      <c r="X893" s="94"/>
      <c r="Y893" s="94"/>
      <c r="Z893" s="94"/>
      <c r="AA893" s="94"/>
      <c r="AB893" s="94"/>
      <c r="AC893" s="94"/>
      <c r="AD893" s="94"/>
      <c r="AE893" s="94"/>
      <c r="AF893" s="94"/>
      <c r="AG893" s="94"/>
      <c r="AH893" s="94"/>
      <c r="AI893" s="94"/>
    </row>
    <row r="894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196"/>
      <c r="R894" s="196"/>
      <c r="S894" s="196"/>
      <c r="T894" s="94"/>
      <c r="U894" s="94"/>
      <c r="V894" s="94"/>
      <c r="W894" s="94"/>
      <c r="X894" s="94"/>
      <c r="Y894" s="94"/>
      <c r="Z894" s="94"/>
      <c r="AA894" s="94"/>
      <c r="AB894" s="94"/>
      <c r="AC894" s="94"/>
      <c r="AD894" s="94"/>
      <c r="AE894" s="94"/>
      <c r="AF894" s="94"/>
      <c r="AG894" s="94"/>
      <c r="AH894" s="94"/>
      <c r="AI894" s="94"/>
    </row>
    <row r="895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196"/>
      <c r="R895" s="196"/>
      <c r="S895" s="196"/>
      <c r="T895" s="94"/>
      <c r="U895" s="94"/>
      <c r="V895" s="94"/>
      <c r="W895" s="94"/>
      <c r="X895" s="94"/>
      <c r="Y895" s="94"/>
      <c r="Z895" s="94"/>
      <c r="AA895" s="94"/>
      <c r="AB895" s="94"/>
      <c r="AC895" s="94"/>
      <c r="AD895" s="94"/>
      <c r="AE895" s="94"/>
      <c r="AF895" s="94"/>
      <c r="AG895" s="94"/>
      <c r="AH895" s="94"/>
      <c r="AI895" s="94"/>
    </row>
    <row r="896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196"/>
      <c r="R896" s="196"/>
      <c r="S896" s="196"/>
      <c r="T896" s="94"/>
      <c r="U896" s="94"/>
      <c r="V896" s="94"/>
      <c r="W896" s="94"/>
      <c r="X896" s="94"/>
      <c r="Y896" s="94"/>
      <c r="Z896" s="94"/>
      <c r="AA896" s="94"/>
      <c r="AB896" s="94"/>
      <c r="AC896" s="94"/>
      <c r="AD896" s="94"/>
      <c r="AE896" s="94"/>
      <c r="AF896" s="94"/>
      <c r="AG896" s="94"/>
      <c r="AH896" s="94"/>
      <c r="AI896" s="94"/>
    </row>
    <row r="897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196"/>
      <c r="R897" s="196"/>
      <c r="S897" s="196"/>
      <c r="T897" s="94"/>
      <c r="U897" s="94"/>
      <c r="V897" s="94"/>
      <c r="W897" s="94"/>
      <c r="X897" s="94"/>
      <c r="Y897" s="94"/>
      <c r="Z897" s="94"/>
      <c r="AA897" s="94"/>
      <c r="AB897" s="94"/>
      <c r="AC897" s="94"/>
      <c r="AD897" s="94"/>
      <c r="AE897" s="94"/>
      <c r="AF897" s="94"/>
      <c r="AG897" s="94"/>
      <c r="AH897" s="94"/>
      <c r="AI897" s="94"/>
    </row>
    <row r="898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196"/>
      <c r="R898" s="196"/>
      <c r="S898" s="196"/>
      <c r="T898" s="94"/>
      <c r="U898" s="94"/>
      <c r="V898" s="94"/>
      <c r="W898" s="94"/>
      <c r="X898" s="94"/>
      <c r="Y898" s="94"/>
      <c r="Z898" s="94"/>
      <c r="AA898" s="94"/>
      <c r="AB898" s="94"/>
      <c r="AC898" s="94"/>
      <c r="AD898" s="94"/>
      <c r="AE898" s="94"/>
      <c r="AF898" s="94"/>
      <c r="AG898" s="94"/>
      <c r="AH898" s="94"/>
      <c r="AI898" s="94"/>
    </row>
    <row r="899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196"/>
      <c r="R899" s="196"/>
      <c r="S899" s="196"/>
      <c r="T899" s="94"/>
      <c r="U899" s="94"/>
      <c r="V899" s="94"/>
      <c r="W899" s="94"/>
      <c r="X899" s="94"/>
      <c r="Y899" s="94"/>
      <c r="Z899" s="94"/>
      <c r="AA899" s="94"/>
      <c r="AB899" s="94"/>
      <c r="AC899" s="94"/>
      <c r="AD899" s="94"/>
      <c r="AE899" s="94"/>
      <c r="AF899" s="94"/>
      <c r="AG899" s="94"/>
      <c r="AH899" s="94"/>
      <c r="AI899" s="94"/>
    </row>
    <row r="900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196"/>
      <c r="R900" s="196"/>
      <c r="S900" s="196"/>
      <c r="T900" s="94"/>
      <c r="U900" s="94"/>
      <c r="V900" s="94"/>
      <c r="W900" s="94"/>
      <c r="X900" s="94"/>
      <c r="Y900" s="94"/>
      <c r="Z900" s="94"/>
      <c r="AA900" s="94"/>
      <c r="AB900" s="94"/>
      <c r="AC900" s="94"/>
      <c r="AD900" s="94"/>
      <c r="AE900" s="94"/>
      <c r="AF900" s="94"/>
      <c r="AG900" s="94"/>
      <c r="AH900" s="94"/>
      <c r="AI900" s="94"/>
    </row>
    <row r="901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196"/>
      <c r="R901" s="196"/>
      <c r="S901" s="196"/>
      <c r="T901" s="94"/>
      <c r="U901" s="94"/>
      <c r="V901" s="94"/>
      <c r="W901" s="94"/>
      <c r="X901" s="94"/>
      <c r="Y901" s="94"/>
      <c r="Z901" s="94"/>
      <c r="AA901" s="94"/>
      <c r="AB901" s="94"/>
      <c r="AC901" s="94"/>
      <c r="AD901" s="94"/>
      <c r="AE901" s="94"/>
      <c r="AF901" s="94"/>
      <c r="AG901" s="94"/>
      <c r="AH901" s="94"/>
      <c r="AI901" s="94"/>
    </row>
    <row r="90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196"/>
      <c r="R902" s="196"/>
      <c r="S902" s="196"/>
      <c r="T902" s="94"/>
      <c r="U902" s="94"/>
      <c r="V902" s="94"/>
      <c r="W902" s="94"/>
      <c r="X902" s="94"/>
      <c r="Y902" s="94"/>
      <c r="Z902" s="94"/>
      <c r="AA902" s="94"/>
      <c r="AB902" s="94"/>
      <c r="AC902" s="94"/>
      <c r="AD902" s="94"/>
      <c r="AE902" s="94"/>
      <c r="AF902" s="94"/>
      <c r="AG902" s="94"/>
      <c r="AH902" s="94"/>
      <c r="AI902" s="94"/>
    </row>
    <row r="903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196"/>
      <c r="R903" s="196"/>
      <c r="S903" s="196"/>
      <c r="T903" s="94"/>
      <c r="U903" s="94"/>
      <c r="V903" s="94"/>
      <c r="W903" s="94"/>
      <c r="X903" s="94"/>
      <c r="Y903" s="94"/>
      <c r="Z903" s="94"/>
      <c r="AA903" s="94"/>
      <c r="AB903" s="94"/>
      <c r="AC903" s="94"/>
      <c r="AD903" s="94"/>
      <c r="AE903" s="94"/>
      <c r="AF903" s="94"/>
      <c r="AG903" s="94"/>
      <c r="AH903" s="94"/>
      <c r="AI903" s="94"/>
    </row>
    <row r="904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196"/>
      <c r="R904" s="196"/>
      <c r="S904" s="196"/>
      <c r="T904" s="94"/>
      <c r="U904" s="94"/>
      <c r="V904" s="94"/>
      <c r="W904" s="94"/>
      <c r="X904" s="94"/>
      <c r="Y904" s="94"/>
      <c r="Z904" s="94"/>
      <c r="AA904" s="94"/>
      <c r="AB904" s="94"/>
      <c r="AC904" s="94"/>
      <c r="AD904" s="94"/>
      <c r="AE904" s="94"/>
      <c r="AF904" s="94"/>
      <c r="AG904" s="94"/>
      <c r="AH904" s="94"/>
      <c r="AI904" s="94"/>
    </row>
    <row r="905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196"/>
      <c r="R905" s="196"/>
      <c r="S905" s="196"/>
      <c r="T905" s="94"/>
      <c r="U905" s="94"/>
      <c r="V905" s="94"/>
      <c r="W905" s="94"/>
      <c r="X905" s="94"/>
      <c r="Y905" s="94"/>
      <c r="Z905" s="94"/>
      <c r="AA905" s="94"/>
      <c r="AB905" s="94"/>
      <c r="AC905" s="94"/>
      <c r="AD905" s="94"/>
      <c r="AE905" s="94"/>
      <c r="AF905" s="94"/>
      <c r="AG905" s="94"/>
      <c r="AH905" s="94"/>
      <c r="AI905" s="94"/>
    </row>
    <row r="906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196"/>
      <c r="R906" s="196"/>
      <c r="S906" s="196"/>
      <c r="T906" s="94"/>
      <c r="U906" s="94"/>
      <c r="V906" s="94"/>
      <c r="W906" s="94"/>
      <c r="X906" s="94"/>
      <c r="Y906" s="94"/>
      <c r="Z906" s="94"/>
      <c r="AA906" s="94"/>
      <c r="AB906" s="94"/>
      <c r="AC906" s="94"/>
      <c r="AD906" s="94"/>
      <c r="AE906" s="94"/>
      <c r="AF906" s="94"/>
      <c r="AG906" s="94"/>
      <c r="AH906" s="94"/>
      <c r="AI906" s="94"/>
    </row>
    <row r="907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196"/>
      <c r="R907" s="196"/>
      <c r="S907" s="196"/>
      <c r="T907" s="94"/>
      <c r="U907" s="94"/>
      <c r="V907" s="94"/>
      <c r="W907" s="94"/>
      <c r="X907" s="94"/>
      <c r="Y907" s="94"/>
      <c r="Z907" s="94"/>
      <c r="AA907" s="94"/>
      <c r="AB907" s="94"/>
      <c r="AC907" s="94"/>
      <c r="AD907" s="94"/>
      <c r="AE907" s="94"/>
      <c r="AF907" s="94"/>
      <c r="AG907" s="94"/>
      <c r="AH907" s="94"/>
      <c r="AI907" s="94"/>
    </row>
    <row r="908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196"/>
      <c r="R908" s="196"/>
      <c r="S908" s="196"/>
      <c r="T908" s="94"/>
      <c r="U908" s="94"/>
      <c r="V908" s="94"/>
      <c r="W908" s="94"/>
      <c r="X908" s="94"/>
      <c r="Y908" s="94"/>
      <c r="Z908" s="94"/>
      <c r="AA908" s="94"/>
      <c r="AB908" s="94"/>
      <c r="AC908" s="94"/>
      <c r="AD908" s="94"/>
      <c r="AE908" s="94"/>
      <c r="AF908" s="94"/>
      <c r="AG908" s="94"/>
      <c r="AH908" s="94"/>
      <c r="AI908" s="94"/>
    </row>
    <row r="909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196"/>
      <c r="R909" s="196"/>
      <c r="S909" s="196"/>
      <c r="T909" s="94"/>
      <c r="U909" s="94"/>
      <c r="V909" s="94"/>
      <c r="W909" s="94"/>
      <c r="X909" s="94"/>
      <c r="Y909" s="94"/>
      <c r="Z909" s="94"/>
      <c r="AA909" s="94"/>
      <c r="AB909" s="94"/>
      <c r="AC909" s="94"/>
      <c r="AD909" s="94"/>
      <c r="AE909" s="94"/>
      <c r="AF909" s="94"/>
      <c r="AG909" s="94"/>
      <c r="AH909" s="94"/>
      <c r="AI909" s="94"/>
    </row>
    <row r="910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196"/>
      <c r="R910" s="196"/>
      <c r="S910" s="196"/>
      <c r="T910" s="94"/>
      <c r="U910" s="94"/>
      <c r="V910" s="94"/>
      <c r="W910" s="94"/>
      <c r="X910" s="94"/>
      <c r="Y910" s="94"/>
      <c r="Z910" s="94"/>
      <c r="AA910" s="94"/>
      <c r="AB910" s="94"/>
      <c r="AC910" s="94"/>
      <c r="AD910" s="94"/>
      <c r="AE910" s="94"/>
      <c r="AF910" s="94"/>
      <c r="AG910" s="94"/>
      <c r="AH910" s="94"/>
      <c r="AI910" s="94"/>
    </row>
    <row r="911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196"/>
      <c r="R911" s="196"/>
      <c r="S911" s="196"/>
      <c r="T911" s="94"/>
      <c r="U911" s="94"/>
      <c r="V911" s="94"/>
      <c r="W911" s="94"/>
      <c r="X911" s="94"/>
      <c r="Y911" s="94"/>
      <c r="Z911" s="94"/>
      <c r="AA911" s="94"/>
      <c r="AB911" s="94"/>
      <c r="AC911" s="94"/>
      <c r="AD911" s="94"/>
      <c r="AE911" s="94"/>
      <c r="AF911" s="94"/>
      <c r="AG911" s="94"/>
      <c r="AH911" s="94"/>
      <c r="AI911" s="94"/>
    </row>
    <row r="91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196"/>
      <c r="R912" s="196"/>
      <c r="S912" s="196"/>
      <c r="T912" s="94"/>
      <c r="U912" s="94"/>
      <c r="V912" s="94"/>
      <c r="W912" s="94"/>
      <c r="X912" s="94"/>
      <c r="Y912" s="94"/>
      <c r="Z912" s="94"/>
      <c r="AA912" s="94"/>
      <c r="AB912" s="94"/>
      <c r="AC912" s="94"/>
      <c r="AD912" s="94"/>
      <c r="AE912" s="94"/>
      <c r="AF912" s="94"/>
      <c r="AG912" s="94"/>
      <c r="AH912" s="94"/>
      <c r="AI912" s="94"/>
    </row>
    <row r="913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196"/>
      <c r="R913" s="196"/>
      <c r="S913" s="196"/>
      <c r="T913" s="94"/>
      <c r="U913" s="94"/>
      <c r="V913" s="94"/>
      <c r="W913" s="94"/>
      <c r="X913" s="94"/>
      <c r="Y913" s="94"/>
      <c r="Z913" s="94"/>
      <c r="AA913" s="94"/>
      <c r="AB913" s="94"/>
      <c r="AC913" s="94"/>
      <c r="AD913" s="94"/>
      <c r="AE913" s="94"/>
      <c r="AF913" s="94"/>
      <c r="AG913" s="94"/>
      <c r="AH913" s="94"/>
      <c r="AI913" s="94"/>
    </row>
    <row r="914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196"/>
      <c r="R914" s="196"/>
      <c r="S914" s="196"/>
      <c r="T914" s="94"/>
      <c r="U914" s="94"/>
      <c r="V914" s="94"/>
      <c r="W914" s="94"/>
      <c r="X914" s="94"/>
      <c r="Y914" s="94"/>
      <c r="Z914" s="94"/>
      <c r="AA914" s="94"/>
      <c r="AB914" s="94"/>
      <c r="AC914" s="94"/>
      <c r="AD914" s="94"/>
      <c r="AE914" s="94"/>
      <c r="AF914" s="94"/>
      <c r="AG914" s="94"/>
      <c r="AH914" s="94"/>
      <c r="AI914" s="94"/>
    </row>
    <row r="915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196"/>
      <c r="R915" s="196"/>
      <c r="S915" s="196"/>
      <c r="T915" s="94"/>
      <c r="U915" s="94"/>
      <c r="V915" s="94"/>
      <c r="W915" s="94"/>
      <c r="X915" s="94"/>
      <c r="Y915" s="94"/>
      <c r="Z915" s="94"/>
      <c r="AA915" s="94"/>
      <c r="AB915" s="94"/>
      <c r="AC915" s="94"/>
      <c r="AD915" s="94"/>
      <c r="AE915" s="94"/>
      <c r="AF915" s="94"/>
      <c r="AG915" s="94"/>
      <c r="AH915" s="94"/>
      <c r="AI915" s="94"/>
    </row>
    <row r="916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196"/>
      <c r="R916" s="196"/>
      <c r="S916" s="196"/>
      <c r="T916" s="94"/>
      <c r="U916" s="94"/>
      <c r="V916" s="94"/>
      <c r="W916" s="94"/>
      <c r="X916" s="94"/>
      <c r="Y916" s="94"/>
      <c r="Z916" s="94"/>
      <c r="AA916" s="94"/>
      <c r="AB916" s="94"/>
      <c r="AC916" s="94"/>
      <c r="AD916" s="94"/>
      <c r="AE916" s="94"/>
      <c r="AF916" s="94"/>
      <c r="AG916" s="94"/>
      <c r="AH916" s="94"/>
      <c r="AI916" s="94"/>
    </row>
    <row r="917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196"/>
      <c r="R917" s="196"/>
      <c r="S917" s="196"/>
      <c r="T917" s="94"/>
      <c r="U917" s="94"/>
      <c r="V917" s="94"/>
      <c r="W917" s="94"/>
      <c r="X917" s="94"/>
      <c r="Y917" s="94"/>
      <c r="Z917" s="94"/>
      <c r="AA917" s="94"/>
      <c r="AB917" s="94"/>
      <c r="AC917" s="94"/>
      <c r="AD917" s="94"/>
      <c r="AE917" s="94"/>
      <c r="AF917" s="94"/>
      <c r="AG917" s="94"/>
      <c r="AH917" s="94"/>
      <c r="AI917" s="94"/>
    </row>
    <row r="918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196"/>
      <c r="R918" s="196"/>
      <c r="S918" s="196"/>
      <c r="T918" s="94"/>
      <c r="U918" s="94"/>
      <c r="V918" s="94"/>
      <c r="W918" s="94"/>
      <c r="X918" s="94"/>
      <c r="Y918" s="94"/>
      <c r="Z918" s="94"/>
      <c r="AA918" s="94"/>
      <c r="AB918" s="94"/>
      <c r="AC918" s="94"/>
      <c r="AD918" s="94"/>
      <c r="AE918" s="94"/>
      <c r="AF918" s="94"/>
      <c r="AG918" s="94"/>
      <c r="AH918" s="94"/>
      <c r="AI918" s="94"/>
    </row>
    <row r="919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196"/>
      <c r="R919" s="196"/>
      <c r="S919" s="196"/>
      <c r="T919" s="94"/>
      <c r="U919" s="94"/>
      <c r="V919" s="94"/>
      <c r="W919" s="94"/>
      <c r="X919" s="94"/>
      <c r="Y919" s="94"/>
      <c r="Z919" s="94"/>
      <c r="AA919" s="94"/>
      <c r="AB919" s="94"/>
      <c r="AC919" s="94"/>
      <c r="AD919" s="94"/>
      <c r="AE919" s="94"/>
      <c r="AF919" s="94"/>
      <c r="AG919" s="94"/>
      <c r="AH919" s="94"/>
      <c r="AI919" s="94"/>
    </row>
    <row r="920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196"/>
      <c r="R920" s="196"/>
      <c r="S920" s="196"/>
      <c r="T920" s="94"/>
      <c r="U920" s="94"/>
      <c r="V920" s="94"/>
      <c r="W920" s="94"/>
      <c r="X920" s="94"/>
      <c r="Y920" s="94"/>
      <c r="Z920" s="94"/>
      <c r="AA920" s="94"/>
      <c r="AB920" s="94"/>
      <c r="AC920" s="94"/>
      <c r="AD920" s="94"/>
      <c r="AE920" s="94"/>
      <c r="AF920" s="94"/>
      <c r="AG920" s="94"/>
      <c r="AH920" s="94"/>
      <c r="AI920" s="94"/>
    </row>
    <row r="921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196"/>
      <c r="R921" s="196"/>
      <c r="S921" s="196"/>
      <c r="T921" s="94"/>
      <c r="U921" s="94"/>
      <c r="V921" s="94"/>
      <c r="W921" s="94"/>
      <c r="X921" s="94"/>
      <c r="Y921" s="94"/>
      <c r="Z921" s="94"/>
      <c r="AA921" s="94"/>
      <c r="AB921" s="94"/>
      <c r="AC921" s="94"/>
      <c r="AD921" s="94"/>
      <c r="AE921" s="94"/>
      <c r="AF921" s="94"/>
      <c r="AG921" s="94"/>
      <c r="AH921" s="94"/>
      <c r="AI921" s="94"/>
    </row>
    <row r="92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196"/>
      <c r="R922" s="196"/>
      <c r="S922" s="196"/>
      <c r="T922" s="94"/>
      <c r="U922" s="94"/>
      <c r="V922" s="94"/>
      <c r="W922" s="94"/>
      <c r="X922" s="94"/>
      <c r="Y922" s="94"/>
      <c r="Z922" s="94"/>
      <c r="AA922" s="94"/>
      <c r="AB922" s="94"/>
      <c r="AC922" s="94"/>
      <c r="AD922" s="94"/>
      <c r="AE922" s="94"/>
      <c r="AF922" s="94"/>
      <c r="AG922" s="94"/>
      <c r="AH922" s="94"/>
      <c r="AI922" s="94"/>
    </row>
    <row r="923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196"/>
      <c r="R923" s="196"/>
      <c r="S923" s="196"/>
      <c r="T923" s="94"/>
      <c r="U923" s="94"/>
      <c r="V923" s="94"/>
      <c r="W923" s="94"/>
      <c r="X923" s="94"/>
      <c r="Y923" s="94"/>
      <c r="Z923" s="94"/>
      <c r="AA923" s="94"/>
      <c r="AB923" s="94"/>
      <c r="AC923" s="94"/>
      <c r="AD923" s="94"/>
      <c r="AE923" s="94"/>
      <c r="AF923" s="94"/>
      <c r="AG923" s="94"/>
      <c r="AH923" s="94"/>
      <c r="AI923" s="94"/>
    </row>
    <row r="924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196"/>
      <c r="R924" s="196"/>
      <c r="S924" s="196"/>
      <c r="T924" s="94"/>
      <c r="U924" s="94"/>
      <c r="V924" s="94"/>
      <c r="W924" s="94"/>
      <c r="X924" s="94"/>
      <c r="Y924" s="94"/>
      <c r="Z924" s="94"/>
      <c r="AA924" s="94"/>
      <c r="AB924" s="94"/>
      <c r="AC924" s="94"/>
      <c r="AD924" s="94"/>
      <c r="AE924" s="94"/>
      <c r="AF924" s="94"/>
      <c r="AG924" s="94"/>
      <c r="AH924" s="94"/>
      <c r="AI924" s="94"/>
    </row>
    <row r="925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196"/>
      <c r="R925" s="196"/>
      <c r="S925" s="196"/>
      <c r="T925" s="94"/>
      <c r="U925" s="94"/>
      <c r="V925" s="94"/>
      <c r="W925" s="94"/>
      <c r="X925" s="94"/>
      <c r="Y925" s="94"/>
      <c r="Z925" s="94"/>
      <c r="AA925" s="94"/>
      <c r="AB925" s="94"/>
      <c r="AC925" s="94"/>
      <c r="AD925" s="94"/>
      <c r="AE925" s="94"/>
      <c r="AF925" s="94"/>
      <c r="AG925" s="94"/>
      <c r="AH925" s="94"/>
      <c r="AI925" s="94"/>
    </row>
    <row r="926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196"/>
      <c r="R926" s="196"/>
      <c r="S926" s="196"/>
      <c r="T926" s="94"/>
      <c r="U926" s="94"/>
      <c r="V926" s="94"/>
      <c r="W926" s="94"/>
      <c r="X926" s="94"/>
      <c r="Y926" s="94"/>
      <c r="Z926" s="94"/>
      <c r="AA926" s="94"/>
      <c r="AB926" s="94"/>
      <c r="AC926" s="94"/>
      <c r="AD926" s="94"/>
      <c r="AE926" s="94"/>
      <c r="AF926" s="94"/>
      <c r="AG926" s="94"/>
      <c r="AH926" s="94"/>
      <c r="AI926" s="94"/>
    </row>
    <row r="927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196"/>
      <c r="R927" s="196"/>
      <c r="S927" s="196"/>
      <c r="T927" s="94"/>
      <c r="U927" s="94"/>
      <c r="V927" s="94"/>
      <c r="W927" s="94"/>
      <c r="X927" s="94"/>
      <c r="Y927" s="94"/>
      <c r="Z927" s="94"/>
      <c r="AA927" s="94"/>
      <c r="AB927" s="94"/>
      <c r="AC927" s="94"/>
      <c r="AD927" s="94"/>
      <c r="AE927" s="94"/>
      <c r="AF927" s="94"/>
      <c r="AG927" s="94"/>
      <c r="AH927" s="94"/>
      <c r="AI927" s="94"/>
    </row>
    <row r="928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196"/>
      <c r="R928" s="196"/>
      <c r="S928" s="196"/>
      <c r="T928" s="94"/>
      <c r="U928" s="94"/>
      <c r="V928" s="94"/>
      <c r="W928" s="94"/>
      <c r="X928" s="94"/>
      <c r="Y928" s="94"/>
      <c r="Z928" s="94"/>
      <c r="AA928" s="94"/>
      <c r="AB928" s="94"/>
      <c r="AC928" s="94"/>
      <c r="AD928" s="94"/>
      <c r="AE928" s="94"/>
      <c r="AF928" s="94"/>
      <c r="AG928" s="94"/>
      <c r="AH928" s="94"/>
      <c r="AI928" s="94"/>
    </row>
    <row r="929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196"/>
      <c r="R929" s="196"/>
      <c r="S929" s="196"/>
      <c r="T929" s="94"/>
      <c r="U929" s="94"/>
      <c r="V929" s="94"/>
      <c r="W929" s="94"/>
      <c r="X929" s="94"/>
      <c r="Y929" s="94"/>
      <c r="Z929" s="94"/>
      <c r="AA929" s="94"/>
      <c r="AB929" s="94"/>
      <c r="AC929" s="94"/>
      <c r="AD929" s="94"/>
      <c r="AE929" s="94"/>
      <c r="AF929" s="94"/>
      <c r="AG929" s="94"/>
      <c r="AH929" s="94"/>
      <c r="AI929" s="94"/>
    </row>
    <row r="930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196"/>
      <c r="R930" s="196"/>
      <c r="S930" s="196"/>
      <c r="T930" s="94"/>
      <c r="U930" s="94"/>
      <c r="V930" s="94"/>
      <c r="W930" s="94"/>
      <c r="X930" s="94"/>
      <c r="Y930" s="94"/>
      <c r="Z930" s="94"/>
      <c r="AA930" s="94"/>
      <c r="AB930" s="94"/>
      <c r="AC930" s="94"/>
      <c r="AD930" s="94"/>
      <c r="AE930" s="94"/>
      <c r="AF930" s="94"/>
      <c r="AG930" s="94"/>
      <c r="AH930" s="94"/>
      <c r="AI930" s="94"/>
    </row>
    <row r="931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196"/>
      <c r="R931" s="196"/>
      <c r="S931" s="196"/>
      <c r="T931" s="94"/>
      <c r="U931" s="94"/>
      <c r="V931" s="94"/>
      <c r="W931" s="94"/>
      <c r="X931" s="94"/>
      <c r="Y931" s="94"/>
      <c r="Z931" s="94"/>
      <c r="AA931" s="94"/>
      <c r="AB931" s="94"/>
      <c r="AC931" s="94"/>
      <c r="AD931" s="94"/>
      <c r="AE931" s="94"/>
      <c r="AF931" s="94"/>
      <c r="AG931" s="94"/>
      <c r="AH931" s="94"/>
      <c r="AI931" s="94"/>
    </row>
    <row r="93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196"/>
      <c r="R932" s="196"/>
      <c r="S932" s="196"/>
      <c r="T932" s="94"/>
      <c r="U932" s="94"/>
      <c r="V932" s="94"/>
      <c r="W932" s="94"/>
      <c r="X932" s="94"/>
      <c r="Y932" s="94"/>
      <c r="Z932" s="94"/>
      <c r="AA932" s="94"/>
      <c r="AB932" s="94"/>
      <c r="AC932" s="94"/>
      <c r="AD932" s="94"/>
      <c r="AE932" s="94"/>
      <c r="AF932" s="94"/>
      <c r="AG932" s="94"/>
      <c r="AH932" s="94"/>
      <c r="AI932" s="94"/>
    </row>
    <row r="933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196"/>
      <c r="R933" s="196"/>
      <c r="S933" s="196"/>
      <c r="T933" s="94"/>
      <c r="U933" s="94"/>
      <c r="V933" s="94"/>
      <c r="W933" s="94"/>
      <c r="X933" s="94"/>
      <c r="Y933" s="94"/>
      <c r="Z933" s="94"/>
      <c r="AA933" s="94"/>
      <c r="AB933" s="94"/>
      <c r="AC933" s="94"/>
      <c r="AD933" s="94"/>
      <c r="AE933" s="94"/>
      <c r="AF933" s="94"/>
      <c r="AG933" s="94"/>
      <c r="AH933" s="94"/>
      <c r="AI933" s="94"/>
    </row>
    <row r="934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196"/>
      <c r="R934" s="196"/>
      <c r="S934" s="196"/>
      <c r="T934" s="94"/>
      <c r="U934" s="94"/>
      <c r="V934" s="94"/>
      <c r="W934" s="94"/>
      <c r="X934" s="94"/>
      <c r="Y934" s="94"/>
      <c r="Z934" s="94"/>
      <c r="AA934" s="94"/>
      <c r="AB934" s="94"/>
      <c r="AC934" s="94"/>
      <c r="AD934" s="94"/>
      <c r="AE934" s="94"/>
      <c r="AF934" s="94"/>
      <c r="AG934" s="94"/>
      <c r="AH934" s="94"/>
      <c r="AI934" s="94"/>
    </row>
    <row r="935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196"/>
      <c r="R935" s="196"/>
      <c r="S935" s="196"/>
      <c r="T935" s="94"/>
      <c r="U935" s="94"/>
      <c r="V935" s="94"/>
      <c r="W935" s="94"/>
      <c r="X935" s="94"/>
      <c r="Y935" s="94"/>
      <c r="Z935" s="94"/>
      <c r="AA935" s="94"/>
      <c r="AB935" s="94"/>
      <c r="AC935" s="94"/>
      <c r="AD935" s="94"/>
      <c r="AE935" s="94"/>
      <c r="AF935" s="94"/>
      <c r="AG935" s="94"/>
      <c r="AH935" s="94"/>
      <c r="AI935" s="94"/>
    </row>
    <row r="936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196"/>
      <c r="R936" s="196"/>
      <c r="S936" s="196"/>
      <c r="T936" s="94"/>
      <c r="U936" s="94"/>
      <c r="V936" s="94"/>
      <c r="W936" s="94"/>
      <c r="X936" s="94"/>
      <c r="Y936" s="94"/>
      <c r="Z936" s="94"/>
      <c r="AA936" s="94"/>
      <c r="AB936" s="94"/>
      <c r="AC936" s="94"/>
      <c r="AD936" s="94"/>
      <c r="AE936" s="94"/>
      <c r="AF936" s="94"/>
      <c r="AG936" s="94"/>
      <c r="AH936" s="94"/>
      <c r="AI936" s="94"/>
    </row>
    <row r="937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196"/>
      <c r="R937" s="196"/>
      <c r="S937" s="196"/>
      <c r="T937" s="94"/>
      <c r="U937" s="94"/>
      <c r="V937" s="94"/>
      <c r="W937" s="94"/>
      <c r="X937" s="94"/>
      <c r="Y937" s="94"/>
      <c r="Z937" s="94"/>
      <c r="AA937" s="94"/>
      <c r="AB937" s="94"/>
      <c r="AC937" s="94"/>
      <c r="AD937" s="94"/>
      <c r="AE937" s="94"/>
      <c r="AF937" s="94"/>
      <c r="AG937" s="94"/>
      <c r="AH937" s="94"/>
      <c r="AI937" s="94"/>
    </row>
    <row r="938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196"/>
      <c r="R938" s="196"/>
      <c r="S938" s="196"/>
      <c r="T938" s="94"/>
      <c r="U938" s="94"/>
      <c r="V938" s="94"/>
      <c r="W938" s="94"/>
      <c r="X938" s="94"/>
      <c r="Y938" s="94"/>
      <c r="Z938" s="94"/>
      <c r="AA938" s="94"/>
      <c r="AB938" s="94"/>
      <c r="AC938" s="94"/>
      <c r="AD938" s="94"/>
      <c r="AE938" s="94"/>
      <c r="AF938" s="94"/>
      <c r="AG938" s="94"/>
      <c r="AH938" s="94"/>
      <c r="AI938" s="94"/>
    </row>
    <row r="939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196"/>
      <c r="R939" s="196"/>
      <c r="S939" s="196"/>
      <c r="T939" s="94"/>
      <c r="U939" s="94"/>
      <c r="V939" s="94"/>
      <c r="W939" s="94"/>
      <c r="X939" s="94"/>
      <c r="Y939" s="94"/>
      <c r="Z939" s="94"/>
      <c r="AA939" s="94"/>
      <c r="AB939" s="94"/>
      <c r="AC939" s="94"/>
      <c r="AD939" s="94"/>
      <c r="AE939" s="94"/>
      <c r="AF939" s="94"/>
      <c r="AG939" s="94"/>
      <c r="AH939" s="94"/>
      <c r="AI939" s="94"/>
    </row>
    <row r="940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196"/>
      <c r="R940" s="196"/>
      <c r="S940" s="196"/>
      <c r="T940" s="94"/>
      <c r="U940" s="94"/>
      <c r="V940" s="94"/>
      <c r="W940" s="94"/>
      <c r="X940" s="94"/>
      <c r="Y940" s="94"/>
      <c r="Z940" s="94"/>
      <c r="AA940" s="94"/>
      <c r="AB940" s="94"/>
      <c r="AC940" s="94"/>
      <c r="AD940" s="94"/>
      <c r="AE940" s="94"/>
      <c r="AF940" s="94"/>
      <c r="AG940" s="94"/>
      <c r="AH940" s="94"/>
      <c r="AI940" s="94"/>
    </row>
    <row r="941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196"/>
      <c r="R941" s="196"/>
      <c r="S941" s="196"/>
      <c r="T941" s="94"/>
      <c r="U941" s="94"/>
      <c r="V941" s="94"/>
      <c r="W941" s="94"/>
      <c r="X941" s="94"/>
      <c r="Y941" s="94"/>
      <c r="Z941" s="94"/>
      <c r="AA941" s="94"/>
      <c r="AB941" s="94"/>
      <c r="AC941" s="94"/>
      <c r="AD941" s="94"/>
      <c r="AE941" s="94"/>
      <c r="AF941" s="94"/>
      <c r="AG941" s="94"/>
      <c r="AH941" s="94"/>
      <c r="AI941" s="94"/>
    </row>
    <row r="942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196"/>
      <c r="R942" s="196"/>
      <c r="S942" s="196"/>
      <c r="T942" s="94"/>
      <c r="U942" s="94"/>
      <c r="V942" s="94"/>
      <c r="W942" s="94"/>
      <c r="X942" s="94"/>
      <c r="Y942" s="94"/>
      <c r="Z942" s="94"/>
      <c r="AA942" s="94"/>
      <c r="AB942" s="94"/>
      <c r="AC942" s="94"/>
      <c r="AD942" s="94"/>
      <c r="AE942" s="94"/>
      <c r="AF942" s="94"/>
      <c r="AG942" s="94"/>
      <c r="AH942" s="94"/>
      <c r="AI942" s="94"/>
    </row>
    <row r="943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196"/>
      <c r="R943" s="196"/>
      <c r="S943" s="196"/>
      <c r="T943" s="94"/>
      <c r="U943" s="94"/>
      <c r="V943" s="94"/>
      <c r="W943" s="94"/>
      <c r="X943" s="94"/>
      <c r="Y943" s="94"/>
      <c r="Z943" s="94"/>
      <c r="AA943" s="94"/>
      <c r="AB943" s="94"/>
      <c r="AC943" s="94"/>
      <c r="AD943" s="94"/>
      <c r="AE943" s="94"/>
      <c r="AF943" s="94"/>
      <c r="AG943" s="94"/>
      <c r="AH943" s="94"/>
      <c r="AI943" s="94"/>
    </row>
    <row r="944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196"/>
      <c r="R944" s="196"/>
      <c r="S944" s="196"/>
      <c r="T944" s="94"/>
      <c r="U944" s="94"/>
      <c r="V944" s="94"/>
      <c r="W944" s="94"/>
      <c r="X944" s="94"/>
      <c r="Y944" s="94"/>
      <c r="Z944" s="94"/>
      <c r="AA944" s="94"/>
      <c r="AB944" s="94"/>
      <c r="AC944" s="94"/>
      <c r="AD944" s="94"/>
      <c r="AE944" s="94"/>
      <c r="AF944" s="94"/>
      <c r="AG944" s="94"/>
      <c r="AH944" s="94"/>
      <c r="AI944" s="94"/>
    </row>
    <row r="945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196"/>
      <c r="R945" s="196"/>
      <c r="S945" s="196"/>
      <c r="T945" s="94"/>
      <c r="U945" s="94"/>
      <c r="V945" s="94"/>
      <c r="W945" s="94"/>
      <c r="X945" s="94"/>
      <c r="Y945" s="94"/>
      <c r="Z945" s="94"/>
      <c r="AA945" s="94"/>
      <c r="AB945" s="94"/>
      <c r="AC945" s="94"/>
      <c r="AD945" s="94"/>
      <c r="AE945" s="94"/>
      <c r="AF945" s="94"/>
      <c r="AG945" s="94"/>
      <c r="AH945" s="94"/>
      <c r="AI945" s="94"/>
    </row>
    <row r="946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196"/>
      <c r="R946" s="196"/>
      <c r="S946" s="196"/>
      <c r="T946" s="94"/>
      <c r="U946" s="94"/>
      <c r="V946" s="94"/>
      <c r="W946" s="94"/>
      <c r="X946" s="94"/>
      <c r="Y946" s="94"/>
      <c r="Z946" s="94"/>
      <c r="AA946" s="94"/>
      <c r="AB946" s="94"/>
      <c r="AC946" s="94"/>
      <c r="AD946" s="94"/>
      <c r="AE946" s="94"/>
      <c r="AF946" s="94"/>
      <c r="AG946" s="94"/>
      <c r="AH946" s="94"/>
      <c r="AI946" s="94"/>
    </row>
    <row r="947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196"/>
      <c r="R947" s="196"/>
      <c r="S947" s="196"/>
      <c r="T947" s="94"/>
      <c r="U947" s="94"/>
      <c r="V947" s="94"/>
      <c r="W947" s="94"/>
      <c r="X947" s="94"/>
      <c r="Y947" s="94"/>
      <c r="Z947" s="94"/>
      <c r="AA947" s="94"/>
      <c r="AB947" s="94"/>
      <c r="AC947" s="94"/>
      <c r="AD947" s="94"/>
      <c r="AE947" s="94"/>
      <c r="AF947" s="94"/>
      <c r="AG947" s="94"/>
      <c r="AH947" s="94"/>
      <c r="AI947" s="94"/>
    </row>
    <row r="948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196"/>
      <c r="R948" s="196"/>
      <c r="S948" s="196"/>
      <c r="T948" s="94"/>
      <c r="U948" s="94"/>
      <c r="V948" s="94"/>
      <c r="W948" s="94"/>
      <c r="X948" s="94"/>
      <c r="Y948" s="94"/>
      <c r="Z948" s="94"/>
      <c r="AA948" s="94"/>
      <c r="AB948" s="94"/>
      <c r="AC948" s="94"/>
      <c r="AD948" s="94"/>
      <c r="AE948" s="94"/>
      <c r="AF948" s="94"/>
      <c r="AG948" s="94"/>
      <c r="AH948" s="94"/>
      <c r="AI948" s="94"/>
    </row>
    <row r="949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196"/>
      <c r="R949" s="196"/>
      <c r="S949" s="196"/>
      <c r="T949" s="94"/>
      <c r="U949" s="94"/>
      <c r="V949" s="94"/>
      <c r="W949" s="94"/>
      <c r="X949" s="94"/>
      <c r="Y949" s="94"/>
      <c r="Z949" s="94"/>
      <c r="AA949" s="94"/>
      <c r="AB949" s="94"/>
      <c r="AC949" s="94"/>
      <c r="AD949" s="94"/>
      <c r="AE949" s="94"/>
      <c r="AF949" s="94"/>
      <c r="AG949" s="94"/>
      <c r="AH949" s="94"/>
      <c r="AI949" s="94"/>
    </row>
    <row r="950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196"/>
      <c r="R950" s="196"/>
      <c r="S950" s="196"/>
      <c r="T950" s="94"/>
      <c r="U950" s="94"/>
      <c r="V950" s="94"/>
      <c r="W950" s="94"/>
      <c r="X950" s="94"/>
      <c r="Y950" s="94"/>
      <c r="Z950" s="94"/>
      <c r="AA950" s="94"/>
      <c r="AB950" s="94"/>
      <c r="AC950" s="94"/>
      <c r="AD950" s="94"/>
      <c r="AE950" s="94"/>
      <c r="AF950" s="94"/>
      <c r="AG950" s="94"/>
      <c r="AH950" s="94"/>
      <c r="AI950" s="94"/>
    </row>
    <row r="951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196"/>
      <c r="R951" s="196"/>
      <c r="S951" s="196"/>
      <c r="T951" s="94"/>
      <c r="U951" s="94"/>
      <c r="V951" s="94"/>
      <c r="W951" s="94"/>
      <c r="X951" s="94"/>
      <c r="Y951" s="94"/>
      <c r="Z951" s="94"/>
      <c r="AA951" s="94"/>
      <c r="AB951" s="94"/>
      <c r="AC951" s="94"/>
      <c r="AD951" s="94"/>
      <c r="AE951" s="94"/>
      <c r="AF951" s="94"/>
      <c r="AG951" s="94"/>
      <c r="AH951" s="94"/>
      <c r="AI951" s="94"/>
    </row>
    <row r="952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196"/>
      <c r="R952" s="196"/>
      <c r="S952" s="196"/>
      <c r="T952" s="94"/>
      <c r="U952" s="94"/>
      <c r="V952" s="94"/>
      <c r="W952" s="94"/>
      <c r="X952" s="94"/>
      <c r="Y952" s="94"/>
      <c r="Z952" s="94"/>
      <c r="AA952" s="94"/>
      <c r="AB952" s="94"/>
      <c r="AC952" s="94"/>
      <c r="AD952" s="94"/>
      <c r="AE952" s="94"/>
      <c r="AF952" s="94"/>
      <c r="AG952" s="94"/>
      <c r="AH952" s="94"/>
      <c r="AI952" s="94"/>
    </row>
    <row r="953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196"/>
      <c r="R953" s="196"/>
      <c r="S953" s="196"/>
      <c r="T953" s="94"/>
      <c r="U953" s="94"/>
      <c r="V953" s="94"/>
      <c r="W953" s="94"/>
      <c r="X953" s="94"/>
      <c r="Y953" s="94"/>
      <c r="Z953" s="94"/>
      <c r="AA953" s="94"/>
      <c r="AB953" s="94"/>
      <c r="AC953" s="94"/>
      <c r="AD953" s="94"/>
      <c r="AE953" s="94"/>
      <c r="AF953" s="94"/>
      <c r="AG953" s="94"/>
      <c r="AH953" s="94"/>
      <c r="AI953" s="94"/>
    </row>
    <row r="954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196"/>
      <c r="R954" s="196"/>
      <c r="S954" s="196"/>
      <c r="T954" s="94"/>
      <c r="U954" s="94"/>
      <c r="V954" s="94"/>
      <c r="W954" s="94"/>
      <c r="X954" s="94"/>
      <c r="Y954" s="94"/>
      <c r="Z954" s="94"/>
      <c r="AA954" s="94"/>
      <c r="AB954" s="94"/>
      <c r="AC954" s="94"/>
      <c r="AD954" s="94"/>
      <c r="AE954" s="94"/>
      <c r="AF954" s="94"/>
      <c r="AG954" s="94"/>
      <c r="AH954" s="94"/>
      <c r="AI954" s="94"/>
    </row>
    <row r="955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196"/>
      <c r="R955" s="196"/>
      <c r="S955" s="196"/>
      <c r="T955" s="94"/>
      <c r="U955" s="94"/>
      <c r="V955" s="94"/>
      <c r="W955" s="94"/>
      <c r="X955" s="94"/>
      <c r="Y955" s="94"/>
      <c r="Z955" s="94"/>
      <c r="AA955" s="94"/>
      <c r="AB955" s="94"/>
      <c r="AC955" s="94"/>
      <c r="AD955" s="94"/>
      <c r="AE955" s="94"/>
      <c r="AF955" s="94"/>
      <c r="AG955" s="94"/>
      <c r="AH955" s="94"/>
      <c r="AI955" s="94"/>
    </row>
    <row r="956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196"/>
      <c r="R956" s="196"/>
      <c r="S956" s="196"/>
      <c r="T956" s="94"/>
      <c r="U956" s="94"/>
      <c r="V956" s="94"/>
      <c r="W956" s="94"/>
      <c r="X956" s="94"/>
      <c r="Y956" s="94"/>
      <c r="Z956" s="94"/>
      <c r="AA956" s="94"/>
      <c r="AB956" s="94"/>
      <c r="AC956" s="94"/>
      <c r="AD956" s="94"/>
      <c r="AE956" s="94"/>
      <c r="AF956" s="94"/>
      <c r="AG956" s="94"/>
      <c r="AH956" s="94"/>
      <c r="AI956" s="94"/>
    </row>
    <row r="957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196"/>
      <c r="R957" s="196"/>
      <c r="S957" s="196"/>
      <c r="T957" s="94"/>
      <c r="U957" s="94"/>
      <c r="V957" s="94"/>
      <c r="W957" s="94"/>
      <c r="X957" s="94"/>
      <c r="Y957" s="94"/>
      <c r="Z957" s="94"/>
      <c r="AA957" s="94"/>
      <c r="AB957" s="94"/>
      <c r="AC957" s="94"/>
      <c r="AD957" s="94"/>
      <c r="AE957" s="94"/>
      <c r="AF957" s="94"/>
      <c r="AG957" s="94"/>
      <c r="AH957" s="94"/>
      <c r="AI957" s="94"/>
    </row>
    <row r="958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196"/>
      <c r="R958" s="196"/>
      <c r="S958" s="196"/>
      <c r="T958" s="94"/>
      <c r="U958" s="94"/>
      <c r="V958" s="94"/>
      <c r="W958" s="94"/>
      <c r="X958" s="94"/>
      <c r="Y958" s="94"/>
      <c r="Z958" s="94"/>
      <c r="AA958" s="94"/>
      <c r="AB958" s="94"/>
      <c r="AC958" s="94"/>
      <c r="AD958" s="94"/>
      <c r="AE958" s="94"/>
      <c r="AF958" s="94"/>
      <c r="AG958" s="94"/>
      <c r="AH958" s="94"/>
      <c r="AI958" s="94"/>
    </row>
    <row r="959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196"/>
      <c r="R959" s="196"/>
      <c r="S959" s="196"/>
      <c r="T959" s="94"/>
      <c r="U959" s="94"/>
      <c r="V959" s="94"/>
      <c r="W959" s="94"/>
      <c r="X959" s="94"/>
      <c r="Y959" s="94"/>
      <c r="Z959" s="94"/>
      <c r="AA959" s="94"/>
      <c r="AB959" s="94"/>
      <c r="AC959" s="94"/>
      <c r="AD959" s="94"/>
      <c r="AE959" s="94"/>
      <c r="AF959" s="94"/>
      <c r="AG959" s="94"/>
      <c r="AH959" s="94"/>
      <c r="AI959" s="94"/>
    </row>
    <row r="960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196"/>
      <c r="R960" s="196"/>
      <c r="S960" s="196"/>
      <c r="T960" s="94"/>
      <c r="U960" s="94"/>
      <c r="V960" s="94"/>
      <c r="W960" s="94"/>
      <c r="X960" s="94"/>
      <c r="Y960" s="94"/>
      <c r="Z960" s="94"/>
      <c r="AA960" s="94"/>
      <c r="AB960" s="94"/>
      <c r="AC960" s="94"/>
      <c r="AD960" s="94"/>
      <c r="AE960" s="94"/>
      <c r="AF960" s="94"/>
      <c r="AG960" s="94"/>
      <c r="AH960" s="94"/>
      <c r="AI960" s="94"/>
    </row>
    <row r="961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196"/>
      <c r="R961" s="196"/>
      <c r="S961" s="196"/>
      <c r="T961" s="94"/>
      <c r="U961" s="94"/>
      <c r="V961" s="94"/>
      <c r="W961" s="94"/>
      <c r="X961" s="94"/>
      <c r="Y961" s="94"/>
      <c r="Z961" s="94"/>
      <c r="AA961" s="94"/>
      <c r="AB961" s="94"/>
      <c r="AC961" s="94"/>
      <c r="AD961" s="94"/>
      <c r="AE961" s="94"/>
      <c r="AF961" s="94"/>
      <c r="AG961" s="94"/>
      <c r="AH961" s="94"/>
      <c r="AI961" s="94"/>
    </row>
    <row r="962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196"/>
      <c r="R962" s="196"/>
      <c r="S962" s="196"/>
      <c r="T962" s="94"/>
      <c r="U962" s="94"/>
      <c r="V962" s="94"/>
      <c r="W962" s="94"/>
      <c r="X962" s="94"/>
      <c r="Y962" s="94"/>
      <c r="Z962" s="94"/>
      <c r="AA962" s="94"/>
      <c r="AB962" s="94"/>
      <c r="AC962" s="94"/>
      <c r="AD962" s="94"/>
      <c r="AE962" s="94"/>
      <c r="AF962" s="94"/>
      <c r="AG962" s="94"/>
      <c r="AH962" s="94"/>
      <c r="AI962" s="94"/>
    </row>
    <row r="963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196"/>
      <c r="R963" s="196"/>
      <c r="S963" s="196"/>
      <c r="T963" s="94"/>
      <c r="U963" s="94"/>
      <c r="V963" s="94"/>
      <c r="W963" s="94"/>
      <c r="X963" s="94"/>
      <c r="Y963" s="94"/>
      <c r="Z963" s="94"/>
      <c r="AA963" s="94"/>
      <c r="AB963" s="94"/>
      <c r="AC963" s="94"/>
      <c r="AD963" s="94"/>
      <c r="AE963" s="94"/>
      <c r="AF963" s="94"/>
      <c r="AG963" s="94"/>
      <c r="AH963" s="94"/>
      <c r="AI963" s="94"/>
    </row>
    <row r="964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196"/>
      <c r="R964" s="196"/>
      <c r="S964" s="196"/>
      <c r="T964" s="94"/>
      <c r="U964" s="94"/>
      <c r="V964" s="94"/>
      <c r="W964" s="94"/>
      <c r="X964" s="94"/>
      <c r="Y964" s="94"/>
      <c r="Z964" s="94"/>
      <c r="AA964" s="94"/>
      <c r="AB964" s="94"/>
      <c r="AC964" s="94"/>
      <c r="AD964" s="94"/>
      <c r="AE964" s="94"/>
      <c r="AF964" s="94"/>
      <c r="AG964" s="94"/>
      <c r="AH964" s="94"/>
      <c r="AI964" s="94"/>
    </row>
    <row r="965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196"/>
      <c r="R965" s="196"/>
      <c r="S965" s="196"/>
      <c r="T965" s="94"/>
      <c r="U965" s="94"/>
      <c r="V965" s="94"/>
      <c r="W965" s="94"/>
      <c r="X965" s="94"/>
      <c r="Y965" s="94"/>
      <c r="Z965" s="94"/>
      <c r="AA965" s="94"/>
      <c r="AB965" s="94"/>
      <c r="AC965" s="94"/>
      <c r="AD965" s="94"/>
      <c r="AE965" s="94"/>
      <c r="AF965" s="94"/>
      <c r="AG965" s="94"/>
      <c r="AH965" s="94"/>
      <c r="AI965" s="94"/>
    </row>
    <row r="966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196"/>
      <c r="R966" s="196"/>
      <c r="S966" s="196"/>
      <c r="T966" s="94"/>
      <c r="U966" s="94"/>
      <c r="V966" s="94"/>
      <c r="W966" s="94"/>
      <c r="X966" s="94"/>
      <c r="Y966" s="94"/>
      <c r="Z966" s="94"/>
      <c r="AA966" s="94"/>
      <c r="AB966" s="94"/>
      <c r="AC966" s="94"/>
      <c r="AD966" s="94"/>
      <c r="AE966" s="94"/>
      <c r="AF966" s="94"/>
      <c r="AG966" s="94"/>
      <c r="AH966" s="94"/>
      <c r="AI966" s="94"/>
    </row>
    <row r="967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196"/>
      <c r="R967" s="196"/>
      <c r="S967" s="196"/>
      <c r="T967" s="94"/>
      <c r="U967" s="94"/>
      <c r="V967" s="94"/>
      <c r="W967" s="94"/>
      <c r="X967" s="94"/>
      <c r="Y967" s="94"/>
      <c r="Z967" s="94"/>
      <c r="AA967" s="94"/>
      <c r="AB967" s="94"/>
      <c r="AC967" s="94"/>
      <c r="AD967" s="94"/>
      <c r="AE967" s="94"/>
      <c r="AF967" s="94"/>
      <c r="AG967" s="94"/>
      <c r="AH967" s="94"/>
      <c r="AI967" s="94"/>
    </row>
    <row r="968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196"/>
      <c r="R968" s="196"/>
      <c r="S968" s="196"/>
      <c r="T968" s="94"/>
      <c r="U968" s="94"/>
      <c r="V968" s="94"/>
      <c r="W968" s="94"/>
      <c r="X968" s="94"/>
      <c r="Y968" s="94"/>
      <c r="Z968" s="94"/>
      <c r="AA968" s="94"/>
      <c r="AB968" s="94"/>
      <c r="AC968" s="94"/>
      <c r="AD968" s="94"/>
      <c r="AE968" s="94"/>
      <c r="AF968" s="94"/>
      <c r="AG968" s="94"/>
      <c r="AH968" s="94"/>
      <c r="AI968" s="94"/>
    </row>
    <row r="969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196"/>
      <c r="R969" s="196"/>
      <c r="S969" s="196"/>
      <c r="T969" s="94"/>
      <c r="U969" s="94"/>
      <c r="V969" s="94"/>
      <c r="W969" s="94"/>
      <c r="X969" s="94"/>
      <c r="Y969" s="94"/>
      <c r="Z969" s="94"/>
      <c r="AA969" s="94"/>
      <c r="AB969" s="94"/>
      <c r="AC969" s="94"/>
      <c r="AD969" s="94"/>
      <c r="AE969" s="94"/>
      <c r="AF969" s="94"/>
      <c r="AG969" s="94"/>
      <c r="AH969" s="94"/>
      <c r="AI969" s="94"/>
    </row>
    <row r="970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196"/>
      <c r="R970" s="196"/>
      <c r="S970" s="196"/>
      <c r="T970" s="94"/>
      <c r="U970" s="94"/>
      <c r="V970" s="94"/>
      <c r="W970" s="94"/>
      <c r="X970" s="94"/>
      <c r="Y970" s="94"/>
      <c r="Z970" s="94"/>
      <c r="AA970" s="94"/>
      <c r="AB970" s="94"/>
      <c r="AC970" s="94"/>
      <c r="AD970" s="94"/>
      <c r="AE970" s="94"/>
      <c r="AF970" s="94"/>
      <c r="AG970" s="94"/>
      <c r="AH970" s="94"/>
      <c r="AI970" s="94"/>
    </row>
    <row r="971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196"/>
      <c r="R971" s="196"/>
      <c r="S971" s="196"/>
      <c r="T971" s="94"/>
      <c r="U971" s="94"/>
      <c r="V971" s="94"/>
      <c r="W971" s="94"/>
      <c r="X971" s="94"/>
      <c r="Y971" s="94"/>
      <c r="Z971" s="94"/>
      <c r="AA971" s="94"/>
      <c r="AB971" s="94"/>
      <c r="AC971" s="94"/>
      <c r="AD971" s="94"/>
      <c r="AE971" s="94"/>
      <c r="AF971" s="94"/>
      <c r="AG971" s="94"/>
      <c r="AH971" s="94"/>
      <c r="AI971" s="94"/>
    </row>
    <row r="972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196"/>
      <c r="R972" s="196"/>
      <c r="S972" s="196"/>
      <c r="T972" s="94"/>
      <c r="U972" s="94"/>
      <c r="V972" s="94"/>
      <c r="W972" s="94"/>
      <c r="X972" s="94"/>
      <c r="Y972" s="94"/>
      <c r="Z972" s="94"/>
      <c r="AA972" s="94"/>
      <c r="AB972" s="94"/>
      <c r="AC972" s="94"/>
      <c r="AD972" s="94"/>
      <c r="AE972" s="94"/>
      <c r="AF972" s="94"/>
      <c r="AG972" s="94"/>
      <c r="AH972" s="94"/>
      <c r="AI972" s="94"/>
    </row>
    <row r="973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196"/>
      <c r="R973" s="196"/>
      <c r="S973" s="196"/>
      <c r="T973" s="94"/>
      <c r="U973" s="94"/>
      <c r="V973" s="94"/>
      <c r="W973" s="94"/>
      <c r="X973" s="94"/>
      <c r="Y973" s="94"/>
      <c r="Z973" s="94"/>
      <c r="AA973" s="94"/>
      <c r="AB973" s="94"/>
      <c r="AC973" s="94"/>
      <c r="AD973" s="94"/>
      <c r="AE973" s="94"/>
      <c r="AF973" s="94"/>
      <c r="AG973" s="94"/>
      <c r="AH973" s="94"/>
      <c r="AI973" s="94"/>
    </row>
    <row r="974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196"/>
      <c r="R974" s="196"/>
      <c r="S974" s="196"/>
      <c r="T974" s="94"/>
      <c r="U974" s="94"/>
      <c r="V974" s="94"/>
      <c r="W974" s="94"/>
      <c r="X974" s="94"/>
      <c r="Y974" s="94"/>
      <c r="Z974" s="94"/>
      <c r="AA974" s="94"/>
      <c r="AB974" s="94"/>
      <c r="AC974" s="94"/>
      <c r="AD974" s="94"/>
      <c r="AE974" s="94"/>
      <c r="AF974" s="94"/>
      <c r="AG974" s="94"/>
      <c r="AH974" s="94"/>
      <c r="AI974" s="94"/>
    </row>
    <row r="975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196"/>
      <c r="R975" s="196"/>
      <c r="S975" s="196"/>
      <c r="T975" s="94"/>
      <c r="U975" s="94"/>
      <c r="V975" s="94"/>
      <c r="W975" s="94"/>
      <c r="X975" s="94"/>
      <c r="Y975" s="94"/>
      <c r="Z975" s="94"/>
      <c r="AA975" s="94"/>
      <c r="AB975" s="94"/>
      <c r="AC975" s="94"/>
      <c r="AD975" s="94"/>
      <c r="AE975" s="94"/>
      <c r="AF975" s="94"/>
      <c r="AG975" s="94"/>
      <c r="AH975" s="94"/>
      <c r="AI975" s="94"/>
    </row>
    <row r="976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196"/>
      <c r="R976" s="196"/>
      <c r="S976" s="196"/>
      <c r="T976" s="94"/>
      <c r="U976" s="94"/>
      <c r="V976" s="94"/>
      <c r="W976" s="94"/>
      <c r="X976" s="94"/>
      <c r="Y976" s="94"/>
      <c r="Z976" s="94"/>
      <c r="AA976" s="94"/>
      <c r="AB976" s="94"/>
      <c r="AC976" s="94"/>
      <c r="AD976" s="94"/>
      <c r="AE976" s="94"/>
      <c r="AF976" s="94"/>
      <c r="AG976" s="94"/>
      <c r="AH976" s="94"/>
      <c r="AI976" s="94"/>
    </row>
    <row r="977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196"/>
      <c r="R977" s="196"/>
      <c r="S977" s="196"/>
      <c r="T977" s="94"/>
      <c r="U977" s="94"/>
      <c r="V977" s="94"/>
      <c r="W977" s="94"/>
      <c r="X977" s="94"/>
      <c r="Y977" s="94"/>
      <c r="Z977" s="94"/>
      <c r="AA977" s="94"/>
      <c r="AB977" s="94"/>
      <c r="AC977" s="94"/>
      <c r="AD977" s="94"/>
      <c r="AE977" s="94"/>
      <c r="AF977" s="94"/>
      <c r="AG977" s="94"/>
      <c r="AH977" s="94"/>
      <c r="AI977" s="94"/>
    </row>
    <row r="978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196"/>
      <c r="R978" s="196"/>
      <c r="S978" s="196"/>
      <c r="T978" s="94"/>
      <c r="U978" s="94"/>
      <c r="V978" s="94"/>
      <c r="W978" s="94"/>
      <c r="X978" s="94"/>
      <c r="Y978" s="94"/>
      <c r="Z978" s="94"/>
      <c r="AA978" s="94"/>
      <c r="AB978" s="94"/>
      <c r="AC978" s="94"/>
      <c r="AD978" s="94"/>
      <c r="AE978" s="94"/>
      <c r="AF978" s="94"/>
      <c r="AG978" s="94"/>
      <c r="AH978" s="94"/>
      <c r="AI978" s="94"/>
    </row>
    <row r="979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196"/>
      <c r="R979" s="196"/>
      <c r="S979" s="196"/>
      <c r="T979" s="94"/>
      <c r="U979" s="94"/>
      <c r="V979" s="94"/>
      <c r="W979" s="94"/>
      <c r="X979" s="94"/>
      <c r="Y979" s="94"/>
      <c r="Z979" s="94"/>
      <c r="AA979" s="94"/>
      <c r="AB979" s="94"/>
      <c r="AC979" s="94"/>
      <c r="AD979" s="94"/>
      <c r="AE979" s="94"/>
      <c r="AF979" s="94"/>
      <c r="AG979" s="94"/>
      <c r="AH979" s="94"/>
      <c r="AI979" s="94"/>
    </row>
    <row r="980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196"/>
      <c r="R980" s="196"/>
      <c r="S980" s="196"/>
      <c r="T980" s="94"/>
      <c r="U980" s="94"/>
      <c r="V980" s="94"/>
      <c r="W980" s="94"/>
      <c r="X980" s="94"/>
      <c r="Y980" s="94"/>
      <c r="Z980" s="94"/>
      <c r="AA980" s="94"/>
      <c r="AB980" s="94"/>
      <c r="AC980" s="94"/>
      <c r="AD980" s="94"/>
      <c r="AE980" s="94"/>
      <c r="AF980" s="94"/>
      <c r="AG980" s="94"/>
      <c r="AH980" s="94"/>
      <c r="AI980" s="94"/>
    </row>
    <row r="981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196"/>
      <c r="R981" s="196"/>
      <c r="S981" s="196"/>
      <c r="T981" s="94"/>
      <c r="U981" s="94"/>
      <c r="V981" s="94"/>
      <c r="W981" s="94"/>
      <c r="X981" s="94"/>
      <c r="Y981" s="94"/>
      <c r="Z981" s="94"/>
      <c r="AA981" s="94"/>
      <c r="AB981" s="94"/>
      <c r="AC981" s="94"/>
      <c r="AD981" s="94"/>
      <c r="AE981" s="94"/>
      <c r="AF981" s="94"/>
      <c r="AG981" s="94"/>
      <c r="AH981" s="94"/>
      <c r="AI981" s="94"/>
    </row>
    <row r="982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196"/>
      <c r="R982" s="196"/>
      <c r="S982" s="196"/>
      <c r="T982" s="94"/>
      <c r="U982" s="94"/>
      <c r="V982" s="94"/>
      <c r="W982" s="94"/>
      <c r="X982" s="94"/>
      <c r="Y982" s="94"/>
      <c r="Z982" s="94"/>
      <c r="AA982" s="94"/>
      <c r="AB982" s="94"/>
      <c r="AC982" s="94"/>
      <c r="AD982" s="94"/>
      <c r="AE982" s="94"/>
      <c r="AF982" s="94"/>
      <c r="AG982" s="94"/>
      <c r="AH982" s="94"/>
      <c r="AI982" s="94"/>
    </row>
    <row r="983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196"/>
      <c r="R983" s="196"/>
      <c r="S983" s="196"/>
      <c r="T983" s="94"/>
      <c r="U983" s="94"/>
      <c r="V983" s="94"/>
      <c r="W983" s="94"/>
      <c r="X983" s="94"/>
      <c r="Y983" s="94"/>
      <c r="Z983" s="94"/>
      <c r="AA983" s="94"/>
      <c r="AB983" s="94"/>
      <c r="AC983" s="94"/>
      <c r="AD983" s="94"/>
      <c r="AE983" s="94"/>
      <c r="AF983" s="94"/>
      <c r="AG983" s="94"/>
      <c r="AH983" s="94"/>
      <c r="AI983" s="94"/>
    </row>
    <row r="984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196"/>
      <c r="R984" s="196"/>
      <c r="S984" s="196"/>
      <c r="T984" s="94"/>
      <c r="U984" s="94"/>
      <c r="V984" s="94"/>
      <c r="W984" s="94"/>
      <c r="X984" s="94"/>
      <c r="Y984" s="94"/>
      <c r="Z984" s="94"/>
      <c r="AA984" s="94"/>
      <c r="AB984" s="94"/>
      <c r="AC984" s="94"/>
      <c r="AD984" s="94"/>
      <c r="AE984" s="94"/>
      <c r="AF984" s="94"/>
      <c r="AG984" s="94"/>
      <c r="AH984" s="94"/>
      <c r="AI984" s="94"/>
    </row>
    <row r="985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196"/>
      <c r="R985" s="196"/>
      <c r="S985" s="196"/>
      <c r="T985" s="94"/>
      <c r="U985" s="94"/>
      <c r="V985" s="94"/>
      <c r="W985" s="94"/>
      <c r="X985" s="94"/>
      <c r="Y985" s="94"/>
      <c r="Z985" s="94"/>
      <c r="AA985" s="94"/>
      <c r="AB985" s="94"/>
      <c r="AC985" s="94"/>
      <c r="AD985" s="94"/>
      <c r="AE985" s="94"/>
      <c r="AF985" s="94"/>
      <c r="AG985" s="94"/>
      <c r="AH985" s="94"/>
      <c r="AI985" s="94"/>
    </row>
    <row r="986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196"/>
      <c r="R986" s="196"/>
      <c r="S986" s="196"/>
      <c r="T986" s="94"/>
      <c r="U986" s="94"/>
      <c r="V986" s="94"/>
      <c r="W986" s="94"/>
      <c r="X986" s="94"/>
      <c r="Y986" s="94"/>
      <c r="Z986" s="94"/>
      <c r="AA986" s="94"/>
      <c r="AB986" s="94"/>
      <c r="AC986" s="94"/>
      <c r="AD986" s="94"/>
      <c r="AE986" s="94"/>
      <c r="AF986" s="94"/>
      <c r="AG986" s="94"/>
      <c r="AH986" s="94"/>
      <c r="AI986" s="94"/>
    </row>
    <row r="987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196"/>
      <c r="R987" s="196"/>
      <c r="S987" s="196"/>
      <c r="T987" s="94"/>
      <c r="U987" s="94"/>
      <c r="V987" s="94"/>
      <c r="W987" s="94"/>
      <c r="X987" s="94"/>
      <c r="Y987" s="94"/>
      <c r="Z987" s="94"/>
      <c r="AA987" s="94"/>
      <c r="AB987" s="94"/>
      <c r="AC987" s="94"/>
      <c r="AD987" s="94"/>
      <c r="AE987" s="94"/>
      <c r="AF987" s="94"/>
      <c r="AG987" s="94"/>
      <c r="AH987" s="94"/>
      <c r="AI987" s="94"/>
    </row>
    <row r="988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196"/>
      <c r="R988" s="196"/>
      <c r="S988" s="196"/>
      <c r="T988" s="94"/>
      <c r="U988" s="94"/>
      <c r="V988" s="94"/>
      <c r="W988" s="94"/>
      <c r="X988" s="94"/>
      <c r="Y988" s="94"/>
      <c r="Z988" s="94"/>
      <c r="AA988" s="94"/>
      <c r="AB988" s="94"/>
      <c r="AC988" s="94"/>
      <c r="AD988" s="94"/>
      <c r="AE988" s="94"/>
      <c r="AF988" s="94"/>
      <c r="AG988" s="94"/>
      <c r="AH988" s="94"/>
      <c r="AI988" s="94"/>
    </row>
    <row r="989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196"/>
      <c r="R989" s="196"/>
      <c r="S989" s="196"/>
      <c r="T989" s="94"/>
      <c r="U989" s="94"/>
      <c r="V989" s="94"/>
      <c r="W989" s="94"/>
      <c r="X989" s="94"/>
      <c r="Y989" s="94"/>
      <c r="Z989" s="94"/>
      <c r="AA989" s="94"/>
      <c r="AB989" s="94"/>
      <c r="AC989" s="94"/>
      <c r="AD989" s="94"/>
      <c r="AE989" s="94"/>
      <c r="AF989" s="94"/>
      <c r="AG989" s="94"/>
      <c r="AH989" s="94"/>
      <c r="AI989" s="94"/>
    </row>
    <row r="990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196"/>
      <c r="R990" s="196"/>
      <c r="S990" s="196"/>
      <c r="T990" s="94"/>
      <c r="U990" s="94"/>
      <c r="V990" s="94"/>
      <c r="W990" s="94"/>
      <c r="X990" s="94"/>
      <c r="Y990" s="94"/>
      <c r="Z990" s="94"/>
      <c r="AA990" s="94"/>
      <c r="AB990" s="94"/>
      <c r="AC990" s="94"/>
      <c r="AD990" s="94"/>
      <c r="AE990" s="94"/>
      <c r="AF990" s="94"/>
      <c r="AG990" s="94"/>
      <c r="AH990" s="94"/>
      <c r="AI990" s="94"/>
    </row>
    <row r="991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196"/>
      <c r="R991" s="196"/>
      <c r="S991" s="196"/>
      <c r="T991" s="94"/>
      <c r="U991" s="94"/>
      <c r="V991" s="94"/>
      <c r="W991" s="94"/>
      <c r="X991" s="94"/>
      <c r="Y991" s="94"/>
      <c r="Z991" s="94"/>
      <c r="AA991" s="94"/>
      <c r="AB991" s="94"/>
      <c r="AC991" s="94"/>
      <c r="AD991" s="94"/>
      <c r="AE991" s="94"/>
      <c r="AF991" s="94"/>
      <c r="AG991" s="94"/>
      <c r="AH991" s="94"/>
      <c r="AI991" s="94"/>
    </row>
    <row r="992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196"/>
      <c r="R992" s="196"/>
      <c r="S992" s="196"/>
      <c r="T992" s="94"/>
      <c r="U992" s="94"/>
      <c r="V992" s="94"/>
      <c r="W992" s="94"/>
      <c r="X992" s="94"/>
      <c r="Y992" s="94"/>
      <c r="Z992" s="94"/>
      <c r="AA992" s="94"/>
      <c r="AB992" s="94"/>
      <c r="AC992" s="94"/>
      <c r="AD992" s="94"/>
      <c r="AE992" s="94"/>
      <c r="AF992" s="94"/>
      <c r="AG992" s="94"/>
      <c r="AH992" s="94"/>
      <c r="AI992" s="94"/>
    </row>
    <row r="993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196"/>
      <c r="R993" s="196"/>
      <c r="S993" s="196"/>
      <c r="T993" s="94"/>
      <c r="U993" s="94"/>
      <c r="V993" s="94"/>
      <c r="W993" s="94"/>
      <c r="X993" s="94"/>
      <c r="Y993" s="94"/>
      <c r="Z993" s="94"/>
      <c r="AA993" s="94"/>
      <c r="AB993" s="94"/>
      <c r="AC993" s="94"/>
      <c r="AD993" s="94"/>
      <c r="AE993" s="94"/>
      <c r="AF993" s="94"/>
      <c r="AG993" s="94"/>
      <c r="AH993" s="94"/>
      <c r="AI993" s="94"/>
    </row>
    <row r="994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196"/>
      <c r="R994" s="196"/>
      <c r="S994" s="196"/>
      <c r="T994" s="94"/>
      <c r="U994" s="94"/>
      <c r="V994" s="94"/>
      <c r="W994" s="94"/>
      <c r="X994" s="94"/>
      <c r="Y994" s="94"/>
      <c r="Z994" s="94"/>
      <c r="AA994" s="94"/>
      <c r="AB994" s="94"/>
      <c r="AC994" s="94"/>
      <c r="AD994" s="94"/>
      <c r="AE994" s="94"/>
      <c r="AF994" s="94"/>
      <c r="AG994" s="94"/>
      <c r="AH994" s="94"/>
      <c r="AI994" s="94"/>
    </row>
    <row r="995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196"/>
      <c r="R995" s="196"/>
      <c r="S995" s="196"/>
      <c r="T995" s="94"/>
      <c r="U995" s="94"/>
      <c r="V995" s="94"/>
      <c r="W995" s="94"/>
      <c r="X995" s="94"/>
      <c r="Y995" s="94"/>
      <c r="Z995" s="94"/>
      <c r="AA995" s="94"/>
      <c r="AB995" s="94"/>
      <c r="AC995" s="94"/>
      <c r="AD995" s="94"/>
      <c r="AE995" s="94"/>
      <c r="AF995" s="94"/>
      <c r="AG995" s="94"/>
      <c r="AH995" s="94"/>
      <c r="AI995" s="94"/>
    </row>
    <row r="996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196"/>
      <c r="R996" s="196"/>
      <c r="S996" s="196"/>
      <c r="T996" s="94"/>
      <c r="U996" s="94"/>
      <c r="V996" s="94"/>
      <c r="W996" s="94"/>
      <c r="X996" s="94"/>
      <c r="Y996" s="94"/>
      <c r="Z996" s="94"/>
      <c r="AA996" s="94"/>
      <c r="AB996" s="94"/>
      <c r="AC996" s="94"/>
      <c r="AD996" s="94"/>
      <c r="AE996" s="94"/>
      <c r="AF996" s="94"/>
      <c r="AG996" s="94"/>
      <c r="AH996" s="94"/>
      <c r="AI996" s="94"/>
    </row>
    <row r="997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196"/>
      <c r="R997" s="196"/>
      <c r="S997" s="196"/>
      <c r="T997" s="94"/>
      <c r="U997" s="94"/>
      <c r="V997" s="94"/>
      <c r="W997" s="94"/>
      <c r="X997" s="94"/>
      <c r="Y997" s="94"/>
      <c r="Z997" s="94"/>
      <c r="AA997" s="94"/>
      <c r="AB997" s="94"/>
      <c r="AC997" s="94"/>
      <c r="AD997" s="94"/>
      <c r="AE997" s="94"/>
      <c r="AF997" s="94"/>
      <c r="AG997" s="94"/>
      <c r="AH997" s="94"/>
      <c r="AI997" s="94"/>
    </row>
    <row r="998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196"/>
      <c r="R998" s="196"/>
      <c r="S998" s="196"/>
      <c r="T998" s="94"/>
      <c r="U998" s="94"/>
      <c r="V998" s="94"/>
      <c r="W998" s="94"/>
      <c r="X998" s="94"/>
      <c r="Y998" s="94"/>
      <c r="Z998" s="94"/>
      <c r="AA998" s="94"/>
      <c r="AB998" s="94"/>
      <c r="AC998" s="94"/>
      <c r="AD998" s="94"/>
      <c r="AE998" s="94"/>
      <c r="AF998" s="94"/>
      <c r="AG998" s="94"/>
      <c r="AH998" s="94"/>
      <c r="AI998" s="94"/>
    </row>
    <row r="999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196"/>
      <c r="R999" s="196"/>
      <c r="S999" s="196"/>
      <c r="T999" s="94"/>
      <c r="U999" s="94"/>
      <c r="V999" s="94"/>
      <c r="W999" s="94"/>
      <c r="X999" s="94"/>
      <c r="Y999" s="94"/>
      <c r="Z999" s="94"/>
      <c r="AA999" s="94"/>
      <c r="AB999" s="94"/>
      <c r="AC999" s="94"/>
      <c r="AD999" s="94"/>
      <c r="AE999" s="94"/>
      <c r="AF999" s="94"/>
      <c r="AG999" s="94"/>
      <c r="AH999" s="94"/>
      <c r="AI999" s="94"/>
    </row>
    <row r="1000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196"/>
      <c r="R1000" s="196"/>
      <c r="S1000" s="196"/>
      <c r="T1000" s="94"/>
      <c r="U1000" s="94"/>
      <c r="V1000" s="94"/>
      <c r="W1000" s="94"/>
      <c r="X1000" s="94"/>
      <c r="Y1000" s="94"/>
      <c r="Z1000" s="94"/>
      <c r="AA1000" s="94"/>
      <c r="AB1000" s="94"/>
      <c r="AC1000" s="94"/>
      <c r="AD1000" s="94"/>
      <c r="AE1000" s="94"/>
      <c r="AF1000" s="94"/>
      <c r="AG1000" s="94"/>
      <c r="AH1000" s="94"/>
      <c r="AI1000" s="94"/>
    </row>
    <row r="1001">
      <c r="A1001" s="94"/>
      <c r="B1001" s="94"/>
      <c r="C1001" s="94"/>
      <c r="D1001" s="94"/>
      <c r="E1001" s="94"/>
      <c r="F1001" s="94"/>
      <c r="G1001" s="94"/>
      <c r="H1001" s="94"/>
      <c r="I1001" s="94"/>
      <c r="J1001" s="94"/>
      <c r="K1001" s="94"/>
      <c r="L1001" s="94"/>
      <c r="M1001" s="94"/>
      <c r="N1001" s="94"/>
      <c r="O1001" s="94"/>
      <c r="P1001" s="94"/>
      <c r="Q1001" s="196"/>
      <c r="R1001" s="196"/>
      <c r="S1001" s="196"/>
      <c r="T1001" s="94"/>
      <c r="U1001" s="94"/>
      <c r="V1001" s="94"/>
      <c r="W1001" s="94"/>
      <c r="X1001" s="94"/>
      <c r="Y1001" s="94"/>
      <c r="Z1001" s="94"/>
      <c r="AA1001" s="94"/>
      <c r="AB1001" s="94"/>
      <c r="AC1001" s="94"/>
      <c r="AD1001" s="94"/>
      <c r="AE1001" s="94"/>
      <c r="AF1001" s="94"/>
      <c r="AG1001" s="94"/>
      <c r="AH1001" s="94"/>
      <c r="AI1001" s="94"/>
    </row>
    <row r="1002">
      <c r="A1002" s="94"/>
      <c r="B1002" s="94"/>
      <c r="C1002" s="94"/>
      <c r="D1002" s="94"/>
      <c r="E1002" s="94"/>
      <c r="F1002" s="94"/>
      <c r="G1002" s="94"/>
      <c r="H1002" s="94"/>
      <c r="I1002" s="94"/>
      <c r="J1002" s="94"/>
      <c r="K1002" s="94"/>
      <c r="L1002" s="94"/>
      <c r="M1002" s="94"/>
      <c r="N1002" s="94"/>
      <c r="O1002" s="94"/>
      <c r="P1002" s="94"/>
      <c r="Q1002" s="196"/>
      <c r="R1002" s="196"/>
      <c r="S1002" s="196"/>
      <c r="T1002" s="94"/>
      <c r="U1002" s="94"/>
      <c r="V1002" s="94"/>
      <c r="W1002" s="94"/>
      <c r="X1002" s="94"/>
      <c r="Y1002" s="94"/>
      <c r="Z1002" s="94"/>
      <c r="AA1002" s="94"/>
      <c r="AB1002" s="94"/>
      <c r="AC1002" s="94"/>
      <c r="AD1002" s="94"/>
      <c r="AE1002" s="94"/>
      <c r="AF1002" s="94"/>
      <c r="AG1002" s="94"/>
      <c r="AH1002" s="94"/>
      <c r="AI1002" s="94"/>
    </row>
    <row r="1003">
      <c r="A1003" s="94"/>
      <c r="B1003" s="94"/>
      <c r="C1003" s="94"/>
      <c r="D1003" s="94"/>
      <c r="E1003" s="94"/>
      <c r="F1003" s="94"/>
      <c r="G1003" s="94"/>
      <c r="H1003" s="94"/>
      <c r="I1003" s="94"/>
      <c r="J1003" s="94"/>
      <c r="K1003" s="94"/>
      <c r="L1003" s="94"/>
      <c r="M1003" s="94"/>
      <c r="N1003" s="94"/>
      <c r="O1003" s="94"/>
      <c r="P1003" s="94"/>
      <c r="Q1003" s="196"/>
      <c r="R1003" s="196"/>
      <c r="S1003" s="196"/>
      <c r="T1003" s="94"/>
      <c r="U1003" s="94"/>
      <c r="V1003" s="94"/>
      <c r="W1003" s="94"/>
      <c r="X1003" s="94"/>
      <c r="Y1003" s="94"/>
      <c r="Z1003" s="94"/>
      <c r="AA1003" s="94"/>
      <c r="AB1003" s="94"/>
      <c r="AC1003" s="94"/>
      <c r="AD1003" s="94"/>
      <c r="AE1003" s="94"/>
      <c r="AF1003" s="94"/>
      <c r="AG1003" s="94"/>
      <c r="AH1003" s="94"/>
      <c r="AI1003" s="94"/>
    </row>
    <row r="1004">
      <c r="A1004" s="94"/>
      <c r="B1004" s="94"/>
      <c r="C1004" s="94"/>
      <c r="D1004" s="94"/>
      <c r="E1004" s="94"/>
      <c r="F1004" s="94"/>
      <c r="G1004" s="94"/>
      <c r="H1004" s="94"/>
      <c r="I1004" s="94"/>
      <c r="J1004" s="94"/>
      <c r="K1004" s="94"/>
      <c r="L1004" s="94"/>
      <c r="M1004" s="94"/>
      <c r="N1004" s="94"/>
      <c r="O1004" s="94"/>
      <c r="P1004" s="94"/>
      <c r="Q1004" s="196"/>
      <c r="R1004" s="196"/>
      <c r="S1004" s="196"/>
      <c r="T1004" s="94"/>
      <c r="U1004" s="94"/>
      <c r="V1004" s="94"/>
      <c r="W1004" s="94"/>
      <c r="X1004" s="94"/>
      <c r="Y1004" s="94"/>
      <c r="Z1004" s="94"/>
      <c r="AA1004" s="94"/>
      <c r="AB1004" s="94"/>
      <c r="AC1004" s="94"/>
      <c r="AD1004" s="94"/>
      <c r="AE1004" s="94"/>
      <c r="AF1004" s="94"/>
      <c r="AG1004" s="94"/>
      <c r="AH1004" s="94"/>
      <c r="AI1004" s="94"/>
    </row>
    <row r="1005">
      <c r="A1005" s="94"/>
      <c r="B1005" s="94"/>
      <c r="C1005" s="94"/>
      <c r="D1005" s="94"/>
      <c r="E1005" s="94"/>
      <c r="F1005" s="94"/>
      <c r="G1005" s="94"/>
      <c r="H1005" s="94"/>
      <c r="I1005" s="94"/>
      <c r="J1005" s="94"/>
      <c r="K1005" s="94"/>
      <c r="L1005" s="94"/>
      <c r="M1005" s="94"/>
      <c r="N1005" s="94"/>
      <c r="O1005" s="94"/>
      <c r="P1005" s="94"/>
      <c r="Q1005" s="196"/>
      <c r="R1005" s="196"/>
      <c r="S1005" s="196"/>
      <c r="T1005" s="94"/>
      <c r="U1005" s="94"/>
      <c r="V1005" s="94"/>
      <c r="W1005" s="94"/>
      <c r="X1005" s="94"/>
      <c r="Y1005" s="94"/>
      <c r="Z1005" s="94"/>
      <c r="AA1005" s="94"/>
      <c r="AB1005" s="94"/>
      <c r="AC1005" s="94"/>
      <c r="AD1005" s="94"/>
      <c r="AE1005" s="94"/>
      <c r="AF1005" s="94"/>
      <c r="AG1005" s="94"/>
      <c r="AH1005" s="94"/>
      <c r="AI1005" s="94"/>
    </row>
    <row r="1006">
      <c r="A1006" s="94"/>
      <c r="B1006" s="94"/>
      <c r="C1006" s="94"/>
      <c r="D1006" s="94"/>
      <c r="E1006" s="94"/>
      <c r="F1006" s="94"/>
      <c r="G1006" s="94"/>
      <c r="H1006" s="94"/>
      <c r="I1006" s="94"/>
      <c r="J1006" s="94"/>
      <c r="K1006" s="94"/>
      <c r="L1006" s="94"/>
      <c r="M1006" s="94"/>
      <c r="N1006" s="94"/>
      <c r="O1006" s="94"/>
      <c r="P1006" s="94"/>
      <c r="Q1006" s="196"/>
      <c r="R1006" s="196"/>
      <c r="S1006" s="196"/>
      <c r="T1006" s="94"/>
      <c r="U1006" s="94"/>
      <c r="V1006" s="94"/>
      <c r="W1006" s="94"/>
      <c r="X1006" s="94"/>
      <c r="Y1006" s="94"/>
      <c r="Z1006" s="94"/>
      <c r="AA1006" s="94"/>
      <c r="AB1006" s="94"/>
      <c r="AC1006" s="94"/>
      <c r="AD1006" s="94"/>
      <c r="AE1006" s="94"/>
      <c r="AF1006" s="94"/>
      <c r="AG1006" s="94"/>
      <c r="AH1006" s="94"/>
      <c r="AI1006" s="94"/>
    </row>
    <row r="1007">
      <c r="A1007" s="94"/>
      <c r="B1007" s="94"/>
      <c r="C1007" s="94"/>
      <c r="D1007" s="94"/>
      <c r="E1007" s="94"/>
      <c r="F1007" s="94"/>
      <c r="G1007" s="94"/>
      <c r="H1007" s="94"/>
      <c r="I1007" s="94"/>
      <c r="J1007" s="94"/>
      <c r="K1007" s="94"/>
      <c r="L1007" s="94"/>
      <c r="M1007" s="94"/>
      <c r="N1007" s="94"/>
      <c r="O1007" s="94"/>
      <c r="P1007" s="94"/>
      <c r="Q1007" s="196"/>
      <c r="R1007" s="196"/>
      <c r="S1007" s="196"/>
      <c r="T1007" s="94"/>
      <c r="U1007" s="94"/>
      <c r="V1007" s="94"/>
      <c r="W1007" s="94"/>
      <c r="X1007" s="94"/>
      <c r="Y1007" s="94"/>
      <c r="Z1007" s="94"/>
      <c r="AA1007" s="94"/>
      <c r="AB1007" s="94"/>
      <c r="AC1007" s="94"/>
      <c r="AD1007" s="94"/>
      <c r="AE1007" s="94"/>
      <c r="AF1007" s="94"/>
      <c r="AG1007" s="94"/>
      <c r="AH1007" s="94"/>
      <c r="AI1007" s="94"/>
    </row>
    <row r="1008">
      <c r="A1008" s="94"/>
      <c r="B1008" s="94"/>
      <c r="C1008" s="94"/>
      <c r="D1008" s="94"/>
      <c r="E1008" s="94"/>
      <c r="F1008" s="94"/>
      <c r="G1008" s="94"/>
      <c r="H1008" s="94"/>
      <c r="I1008" s="94"/>
      <c r="J1008" s="94"/>
      <c r="K1008" s="94"/>
      <c r="L1008" s="94"/>
      <c r="M1008" s="94"/>
      <c r="N1008" s="94"/>
      <c r="O1008" s="94"/>
      <c r="P1008" s="94"/>
      <c r="Q1008" s="196"/>
      <c r="R1008" s="196"/>
      <c r="S1008" s="196"/>
      <c r="T1008" s="94"/>
      <c r="U1008" s="94"/>
      <c r="V1008" s="94"/>
      <c r="W1008" s="94"/>
      <c r="X1008" s="94"/>
      <c r="Y1008" s="94"/>
      <c r="Z1008" s="94"/>
      <c r="AA1008" s="94"/>
      <c r="AB1008" s="94"/>
      <c r="AC1008" s="94"/>
      <c r="AD1008" s="94"/>
      <c r="AE1008" s="94"/>
      <c r="AF1008" s="94"/>
      <c r="AG1008" s="94"/>
      <c r="AH1008" s="94"/>
      <c r="AI1008" s="94"/>
    </row>
    <row r="1009">
      <c r="A1009" s="94"/>
      <c r="B1009" s="94"/>
      <c r="C1009" s="94"/>
      <c r="D1009" s="94"/>
      <c r="E1009" s="94"/>
      <c r="F1009" s="94"/>
      <c r="G1009" s="94"/>
      <c r="H1009" s="94"/>
      <c r="I1009" s="94"/>
      <c r="J1009" s="94"/>
      <c r="K1009" s="94"/>
      <c r="L1009" s="94"/>
      <c r="M1009" s="94"/>
      <c r="N1009" s="94"/>
      <c r="O1009" s="94"/>
      <c r="P1009" s="94"/>
      <c r="Q1009" s="196"/>
      <c r="R1009" s="196"/>
      <c r="S1009" s="196"/>
      <c r="T1009" s="94"/>
      <c r="U1009" s="94"/>
      <c r="V1009" s="94"/>
      <c r="W1009" s="94"/>
      <c r="X1009" s="94"/>
      <c r="Y1009" s="94"/>
      <c r="Z1009" s="94"/>
      <c r="AA1009" s="94"/>
      <c r="AB1009" s="94"/>
      <c r="AC1009" s="94"/>
      <c r="AD1009" s="94"/>
      <c r="AE1009" s="94"/>
      <c r="AF1009" s="94"/>
      <c r="AG1009" s="94"/>
      <c r="AH1009" s="94"/>
      <c r="AI1009" s="94"/>
    </row>
    <row r="1010">
      <c r="A1010" s="94"/>
      <c r="B1010" s="94"/>
      <c r="C1010" s="94"/>
      <c r="D1010" s="94"/>
      <c r="E1010" s="94"/>
      <c r="F1010" s="94"/>
      <c r="G1010" s="94"/>
      <c r="H1010" s="94"/>
      <c r="I1010" s="94"/>
      <c r="J1010" s="94"/>
      <c r="K1010" s="94"/>
      <c r="L1010" s="94"/>
      <c r="M1010" s="94"/>
      <c r="N1010" s="94"/>
      <c r="O1010" s="94"/>
      <c r="P1010" s="94"/>
      <c r="Q1010" s="196"/>
      <c r="R1010" s="196"/>
      <c r="S1010" s="196"/>
      <c r="T1010" s="94"/>
      <c r="U1010" s="94"/>
      <c r="V1010" s="94"/>
      <c r="W1010" s="94"/>
      <c r="X1010" s="94"/>
      <c r="Y1010" s="94"/>
      <c r="Z1010" s="94"/>
      <c r="AA1010" s="94"/>
      <c r="AB1010" s="94"/>
      <c r="AC1010" s="94"/>
      <c r="AD1010" s="94"/>
      <c r="AE1010" s="94"/>
      <c r="AF1010" s="94"/>
      <c r="AG1010" s="94"/>
      <c r="AH1010" s="94"/>
      <c r="AI1010" s="94"/>
    </row>
    <row r="1011">
      <c r="A1011" s="94"/>
      <c r="B1011" s="94"/>
      <c r="C1011" s="94"/>
      <c r="D1011" s="94"/>
      <c r="E1011" s="94"/>
      <c r="F1011" s="94"/>
      <c r="G1011" s="94"/>
      <c r="H1011" s="94"/>
      <c r="I1011" s="94"/>
      <c r="J1011" s="94"/>
      <c r="K1011" s="94"/>
      <c r="L1011" s="94"/>
      <c r="M1011" s="94"/>
      <c r="N1011" s="94"/>
      <c r="O1011" s="94"/>
      <c r="P1011" s="94"/>
      <c r="Q1011" s="196"/>
      <c r="R1011" s="196"/>
      <c r="S1011" s="196"/>
      <c r="T1011" s="94"/>
      <c r="U1011" s="94"/>
      <c r="V1011" s="94"/>
      <c r="W1011" s="94"/>
      <c r="X1011" s="94"/>
      <c r="Y1011" s="94"/>
      <c r="Z1011" s="94"/>
      <c r="AA1011" s="94"/>
      <c r="AB1011" s="94"/>
      <c r="AC1011" s="94"/>
      <c r="AD1011" s="94"/>
      <c r="AE1011" s="94"/>
      <c r="AF1011" s="94"/>
      <c r="AG1011" s="94"/>
      <c r="AH1011" s="94"/>
      <c r="AI1011" s="94"/>
    </row>
    <row r="1012">
      <c r="A1012" s="94"/>
      <c r="B1012" s="94"/>
      <c r="C1012" s="94"/>
      <c r="D1012" s="94"/>
      <c r="E1012" s="94"/>
      <c r="F1012" s="94"/>
      <c r="G1012" s="94"/>
      <c r="H1012" s="94"/>
      <c r="I1012" s="94"/>
      <c r="J1012" s="94"/>
      <c r="K1012" s="94"/>
      <c r="L1012" s="94"/>
      <c r="M1012" s="94"/>
      <c r="N1012" s="94"/>
      <c r="O1012" s="94"/>
      <c r="P1012" s="94"/>
      <c r="Q1012" s="196"/>
      <c r="R1012" s="196"/>
      <c r="S1012" s="196"/>
      <c r="T1012" s="94"/>
      <c r="U1012" s="94"/>
      <c r="V1012" s="94"/>
      <c r="W1012" s="94"/>
      <c r="X1012" s="94"/>
      <c r="Y1012" s="94"/>
      <c r="Z1012" s="94"/>
      <c r="AA1012" s="94"/>
      <c r="AB1012" s="94"/>
      <c r="AC1012" s="94"/>
      <c r="AD1012" s="94"/>
      <c r="AE1012" s="94"/>
      <c r="AF1012" s="94"/>
      <c r="AG1012" s="94"/>
      <c r="AH1012" s="94"/>
      <c r="AI1012" s="94"/>
    </row>
    <row r="1013">
      <c r="A1013" s="94"/>
      <c r="B1013" s="94"/>
      <c r="C1013" s="94"/>
      <c r="D1013" s="94"/>
      <c r="E1013" s="94"/>
      <c r="F1013" s="94"/>
      <c r="G1013" s="94"/>
      <c r="H1013" s="94"/>
      <c r="I1013" s="94"/>
      <c r="J1013" s="94"/>
      <c r="K1013" s="94"/>
      <c r="L1013" s="94"/>
      <c r="M1013" s="94"/>
      <c r="N1013" s="94"/>
      <c r="O1013" s="94"/>
      <c r="P1013" s="94"/>
      <c r="Q1013" s="196"/>
      <c r="R1013" s="196"/>
      <c r="S1013" s="196"/>
      <c r="T1013" s="94"/>
      <c r="U1013" s="94"/>
      <c r="V1013" s="94"/>
      <c r="W1013" s="94"/>
      <c r="X1013" s="94"/>
      <c r="Y1013" s="94"/>
      <c r="Z1013" s="94"/>
      <c r="AA1013" s="94"/>
      <c r="AB1013" s="94"/>
      <c r="AC1013" s="94"/>
      <c r="AD1013" s="94"/>
      <c r="AE1013" s="94"/>
      <c r="AF1013" s="94"/>
      <c r="AG1013" s="94"/>
      <c r="AH1013" s="94"/>
      <c r="AI1013" s="94"/>
    </row>
    <row r="1014">
      <c r="A1014" s="94"/>
      <c r="B1014" s="94"/>
      <c r="C1014" s="94"/>
      <c r="D1014" s="94"/>
      <c r="E1014" s="94"/>
      <c r="F1014" s="94"/>
      <c r="G1014" s="94"/>
      <c r="H1014" s="94"/>
      <c r="I1014" s="94"/>
      <c r="J1014" s="94"/>
      <c r="K1014" s="94"/>
      <c r="L1014" s="94"/>
      <c r="M1014" s="94"/>
      <c r="N1014" s="94"/>
      <c r="O1014" s="94"/>
      <c r="P1014" s="94"/>
      <c r="Q1014" s="196"/>
      <c r="R1014" s="196"/>
      <c r="S1014" s="196"/>
      <c r="T1014" s="94"/>
      <c r="U1014" s="94"/>
      <c r="V1014" s="94"/>
      <c r="W1014" s="94"/>
      <c r="X1014" s="94"/>
      <c r="Y1014" s="94"/>
      <c r="Z1014" s="94"/>
      <c r="AA1014" s="94"/>
      <c r="AB1014" s="94"/>
      <c r="AC1014" s="94"/>
      <c r="AD1014" s="94"/>
      <c r="AE1014" s="94"/>
      <c r="AF1014" s="94"/>
      <c r="AG1014" s="94"/>
      <c r="AH1014" s="94"/>
      <c r="AI1014" s="94"/>
    </row>
    <row r="1015">
      <c r="A1015" s="94"/>
      <c r="B1015" s="94"/>
      <c r="C1015" s="94"/>
      <c r="D1015" s="94"/>
      <c r="E1015" s="94"/>
      <c r="F1015" s="94"/>
      <c r="G1015" s="94"/>
      <c r="H1015" s="94"/>
      <c r="I1015" s="94"/>
      <c r="J1015" s="94"/>
      <c r="K1015" s="94"/>
      <c r="L1015" s="94"/>
      <c r="M1015" s="94"/>
      <c r="N1015" s="94"/>
      <c r="O1015" s="94"/>
      <c r="P1015" s="94"/>
      <c r="Q1015" s="196"/>
      <c r="R1015" s="196"/>
      <c r="S1015" s="196"/>
      <c r="T1015" s="94"/>
      <c r="U1015" s="94"/>
      <c r="V1015" s="94"/>
      <c r="W1015" s="94"/>
      <c r="X1015" s="94"/>
      <c r="Y1015" s="94"/>
      <c r="Z1015" s="94"/>
      <c r="AA1015" s="94"/>
      <c r="AB1015" s="94"/>
      <c r="AC1015" s="94"/>
      <c r="AD1015" s="94"/>
      <c r="AE1015" s="94"/>
      <c r="AF1015" s="94"/>
      <c r="AG1015" s="94"/>
      <c r="AH1015" s="94"/>
      <c r="AI1015" s="94"/>
    </row>
    <row r="1016">
      <c r="A1016" s="94"/>
      <c r="B1016" s="94"/>
      <c r="C1016" s="94"/>
      <c r="D1016" s="94"/>
      <c r="E1016" s="94"/>
      <c r="F1016" s="94"/>
      <c r="G1016" s="94"/>
      <c r="H1016" s="94"/>
      <c r="I1016" s="94"/>
      <c r="J1016" s="94"/>
      <c r="K1016" s="94"/>
      <c r="L1016" s="94"/>
      <c r="M1016" s="94"/>
      <c r="N1016" s="94"/>
      <c r="O1016" s="94"/>
      <c r="P1016" s="94"/>
      <c r="Q1016" s="196"/>
      <c r="R1016" s="196"/>
      <c r="S1016" s="196"/>
      <c r="T1016" s="94"/>
      <c r="U1016" s="94"/>
      <c r="V1016" s="94"/>
      <c r="W1016" s="94"/>
      <c r="X1016" s="94"/>
      <c r="Y1016" s="94"/>
      <c r="Z1016" s="94"/>
      <c r="AA1016" s="94"/>
      <c r="AB1016" s="94"/>
      <c r="AC1016" s="94"/>
      <c r="AD1016" s="94"/>
      <c r="AE1016" s="94"/>
      <c r="AF1016" s="94"/>
      <c r="AG1016" s="94"/>
      <c r="AH1016" s="94"/>
      <c r="AI1016" s="94"/>
    </row>
    <row r="1017">
      <c r="A1017" s="94"/>
      <c r="B1017" s="94"/>
      <c r="C1017" s="94"/>
      <c r="D1017" s="94"/>
      <c r="E1017" s="94"/>
      <c r="F1017" s="94"/>
      <c r="G1017" s="94"/>
      <c r="H1017" s="94"/>
      <c r="I1017" s="94"/>
      <c r="J1017" s="94"/>
      <c r="K1017" s="94"/>
      <c r="L1017" s="94"/>
      <c r="M1017" s="94"/>
      <c r="N1017" s="94"/>
      <c r="O1017" s="94"/>
      <c r="P1017" s="94"/>
      <c r="Q1017" s="196"/>
      <c r="R1017" s="196"/>
      <c r="S1017" s="196"/>
      <c r="T1017" s="94"/>
      <c r="U1017" s="94"/>
      <c r="V1017" s="94"/>
      <c r="W1017" s="94"/>
      <c r="X1017" s="94"/>
      <c r="Y1017" s="94"/>
      <c r="Z1017" s="94"/>
      <c r="AA1017" s="94"/>
      <c r="AB1017" s="94"/>
      <c r="AC1017" s="94"/>
      <c r="AD1017" s="94"/>
      <c r="AE1017" s="94"/>
      <c r="AF1017" s="94"/>
      <c r="AG1017" s="94"/>
      <c r="AH1017" s="94"/>
      <c r="AI1017" s="94"/>
    </row>
    <row r="1018">
      <c r="A1018" s="94"/>
      <c r="B1018" s="94"/>
      <c r="C1018" s="94"/>
      <c r="D1018" s="94"/>
      <c r="E1018" s="94"/>
      <c r="F1018" s="94"/>
      <c r="G1018" s="94"/>
      <c r="H1018" s="94"/>
      <c r="I1018" s="94"/>
      <c r="J1018" s="94"/>
      <c r="K1018" s="94"/>
      <c r="L1018" s="94"/>
      <c r="M1018" s="94"/>
      <c r="N1018" s="94"/>
      <c r="O1018" s="94"/>
      <c r="P1018" s="94"/>
      <c r="Q1018" s="196"/>
      <c r="R1018" s="196"/>
      <c r="S1018" s="196"/>
      <c r="T1018" s="94"/>
      <c r="U1018" s="94"/>
      <c r="V1018" s="94"/>
      <c r="W1018" s="94"/>
      <c r="X1018" s="94"/>
      <c r="Y1018" s="94"/>
      <c r="Z1018" s="94"/>
      <c r="AA1018" s="94"/>
      <c r="AB1018" s="94"/>
      <c r="AC1018" s="94"/>
      <c r="AD1018" s="94"/>
      <c r="AE1018" s="94"/>
      <c r="AF1018" s="94"/>
      <c r="AG1018" s="94"/>
      <c r="AH1018" s="94"/>
      <c r="AI1018" s="94"/>
    </row>
    <row r="1019">
      <c r="A1019" s="94"/>
      <c r="B1019" s="94"/>
      <c r="C1019" s="94"/>
      <c r="D1019" s="94"/>
      <c r="E1019" s="94"/>
      <c r="F1019" s="94"/>
      <c r="G1019" s="94"/>
      <c r="H1019" s="94"/>
      <c r="I1019" s="94"/>
      <c r="J1019" s="94"/>
      <c r="K1019" s="94"/>
      <c r="L1019" s="94"/>
      <c r="M1019" s="94"/>
      <c r="N1019" s="94"/>
      <c r="O1019" s="94"/>
      <c r="P1019" s="94"/>
      <c r="Q1019" s="196"/>
      <c r="R1019" s="196"/>
      <c r="S1019" s="196"/>
      <c r="T1019" s="94"/>
      <c r="U1019" s="94"/>
      <c r="V1019" s="94"/>
      <c r="W1019" s="94"/>
      <c r="X1019" s="94"/>
      <c r="Y1019" s="94"/>
      <c r="Z1019" s="94"/>
      <c r="AA1019" s="94"/>
      <c r="AB1019" s="94"/>
      <c r="AC1019" s="94"/>
      <c r="AD1019" s="94"/>
      <c r="AE1019" s="94"/>
      <c r="AF1019" s="94"/>
      <c r="AG1019" s="94"/>
      <c r="AH1019" s="94"/>
      <c r="AI1019" s="94"/>
    </row>
    <row r="1020">
      <c r="A1020" s="94"/>
      <c r="B1020" s="94"/>
      <c r="C1020" s="94"/>
      <c r="D1020" s="94"/>
      <c r="E1020" s="94"/>
      <c r="F1020" s="94"/>
      <c r="G1020" s="94"/>
      <c r="H1020" s="94"/>
      <c r="I1020" s="94"/>
      <c r="J1020" s="94"/>
      <c r="K1020" s="94"/>
      <c r="L1020" s="94"/>
      <c r="M1020" s="94"/>
      <c r="N1020" s="94"/>
      <c r="O1020" s="94"/>
      <c r="P1020" s="94"/>
      <c r="Q1020" s="196"/>
      <c r="R1020" s="196"/>
      <c r="S1020" s="196"/>
      <c r="T1020" s="94"/>
      <c r="U1020" s="94"/>
      <c r="V1020" s="94"/>
      <c r="W1020" s="94"/>
      <c r="X1020" s="94"/>
      <c r="Y1020" s="94"/>
      <c r="Z1020" s="94"/>
      <c r="AA1020" s="94"/>
      <c r="AB1020" s="94"/>
      <c r="AC1020" s="94"/>
      <c r="AD1020" s="94"/>
      <c r="AE1020" s="94"/>
      <c r="AF1020" s="94"/>
      <c r="AG1020" s="94"/>
      <c r="AH1020" s="94"/>
      <c r="AI1020" s="94"/>
    </row>
    <row r="1021">
      <c r="A1021" s="94"/>
      <c r="B1021" s="94"/>
      <c r="C1021" s="94"/>
      <c r="D1021" s="94"/>
      <c r="E1021" s="94"/>
      <c r="F1021" s="94"/>
      <c r="G1021" s="94"/>
      <c r="H1021" s="94"/>
      <c r="I1021" s="94"/>
      <c r="J1021" s="94"/>
      <c r="K1021" s="94"/>
      <c r="L1021" s="94"/>
      <c r="M1021" s="94"/>
      <c r="N1021" s="94"/>
      <c r="O1021" s="94"/>
      <c r="P1021" s="94"/>
      <c r="Q1021" s="196"/>
      <c r="R1021" s="196"/>
      <c r="S1021" s="196"/>
      <c r="T1021" s="94"/>
      <c r="U1021" s="94"/>
      <c r="V1021" s="94"/>
      <c r="W1021" s="94"/>
      <c r="X1021" s="94"/>
      <c r="Y1021" s="94"/>
      <c r="Z1021" s="94"/>
      <c r="AA1021" s="94"/>
      <c r="AB1021" s="94"/>
      <c r="AC1021" s="94"/>
      <c r="AD1021" s="94"/>
      <c r="AE1021" s="94"/>
      <c r="AF1021" s="94"/>
      <c r="AG1021" s="94"/>
      <c r="AH1021" s="94"/>
      <c r="AI1021" s="94"/>
    </row>
    <row r="1022">
      <c r="A1022" s="94"/>
      <c r="B1022" s="94"/>
      <c r="C1022" s="94"/>
      <c r="D1022" s="94"/>
      <c r="E1022" s="94"/>
      <c r="F1022" s="94"/>
      <c r="G1022" s="94"/>
      <c r="H1022" s="94"/>
      <c r="I1022" s="94"/>
      <c r="J1022" s="94"/>
      <c r="K1022" s="94"/>
      <c r="L1022" s="94"/>
      <c r="M1022" s="94"/>
      <c r="N1022" s="94"/>
      <c r="O1022" s="94"/>
      <c r="P1022" s="94"/>
      <c r="Q1022" s="196"/>
      <c r="R1022" s="196"/>
      <c r="S1022" s="196"/>
      <c r="T1022" s="94"/>
      <c r="U1022" s="94"/>
      <c r="V1022" s="94"/>
      <c r="W1022" s="94"/>
      <c r="X1022" s="94"/>
      <c r="Y1022" s="94"/>
      <c r="Z1022" s="94"/>
      <c r="AA1022" s="94"/>
      <c r="AB1022" s="94"/>
      <c r="AC1022" s="94"/>
      <c r="AD1022" s="94"/>
      <c r="AE1022" s="94"/>
      <c r="AF1022" s="94"/>
      <c r="AG1022" s="94"/>
      <c r="AH1022" s="94"/>
      <c r="AI1022" s="94"/>
    </row>
    <row r="1023">
      <c r="A1023" s="94"/>
      <c r="B1023" s="94"/>
      <c r="C1023" s="94"/>
      <c r="D1023" s="94"/>
      <c r="E1023" s="94"/>
      <c r="F1023" s="94"/>
      <c r="G1023" s="94"/>
      <c r="H1023" s="94"/>
      <c r="I1023" s="94"/>
      <c r="J1023" s="94"/>
      <c r="K1023" s="94"/>
      <c r="L1023" s="94"/>
      <c r="M1023" s="94"/>
      <c r="N1023" s="94"/>
      <c r="O1023" s="94"/>
      <c r="P1023" s="94"/>
      <c r="Q1023" s="196"/>
      <c r="R1023" s="196"/>
      <c r="S1023" s="196"/>
      <c r="T1023" s="94"/>
      <c r="U1023" s="94"/>
      <c r="V1023" s="94"/>
      <c r="W1023" s="94"/>
      <c r="X1023" s="94"/>
      <c r="Y1023" s="94"/>
      <c r="Z1023" s="94"/>
      <c r="AA1023" s="94"/>
      <c r="AB1023" s="94"/>
      <c r="AC1023" s="94"/>
      <c r="AD1023" s="94"/>
      <c r="AE1023" s="94"/>
      <c r="AF1023" s="94"/>
      <c r="AG1023" s="94"/>
      <c r="AH1023" s="94"/>
      <c r="AI1023" s="94"/>
    </row>
    <row r="1024">
      <c r="A1024" s="94"/>
      <c r="B1024" s="94"/>
      <c r="C1024" s="94"/>
      <c r="D1024" s="94"/>
      <c r="E1024" s="94"/>
      <c r="F1024" s="94"/>
      <c r="G1024" s="94"/>
      <c r="H1024" s="94"/>
      <c r="I1024" s="94"/>
      <c r="J1024" s="94"/>
      <c r="K1024" s="94"/>
      <c r="L1024" s="94"/>
      <c r="M1024" s="94"/>
      <c r="N1024" s="94"/>
      <c r="O1024" s="94"/>
      <c r="P1024" s="94"/>
      <c r="Q1024" s="196"/>
      <c r="R1024" s="196"/>
      <c r="S1024" s="196"/>
      <c r="T1024" s="94"/>
      <c r="U1024" s="94"/>
      <c r="V1024" s="94"/>
      <c r="W1024" s="94"/>
      <c r="X1024" s="94"/>
      <c r="Y1024" s="94"/>
      <c r="Z1024" s="94"/>
      <c r="AA1024" s="94"/>
      <c r="AB1024" s="94"/>
      <c r="AC1024" s="94"/>
      <c r="AD1024" s="94"/>
      <c r="AE1024" s="94"/>
      <c r="AF1024" s="94"/>
      <c r="AG1024" s="94"/>
      <c r="AH1024" s="94"/>
      <c r="AI1024" s="94"/>
    </row>
    <row r="1025">
      <c r="A1025" s="94"/>
      <c r="B1025" s="94"/>
      <c r="C1025" s="94"/>
      <c r="D1025" s="94"/>
      <c r="E1025" s="94"/>
      <c r="F1025" s="94"/>
      <c r="G1025" s="94"/>
      <c r="H1025" s="94"/>
      <c r="I1025" s="94"/>
      <c r="J1025" s="94"/>
      <c r="K1025" s="94"/>
      <c r="L1025" s="94"/>
      <c r="M1025" s="94"/>
      <c r="N1025" s="94"/>
      <c r="O1025" s="94"/>
      <c r="P1025" s="94"/>
      <c r="Q1025" s="196"/>
      <c r="R1025" s="196"/>
      <c r="S1025" s="196"/>
      <c r="T1025" s="94"/>
      <c r="U1025" s="94"/>
      <c r="V1025" s="94"/>
      <c r="W1025" s="94"/>
      <c r="X1025" s="94"/>
      <c r="Y1025" s="94"/>
      <c r="Z1025" s="94"/>
      <c r="AA1025" s="94"/>
      <c r="AB1025" s="94"/>
      <c r="AC1025" s="94"/>
      <c r="AD1025" s="94"/>
      <c r="AE1025" s="94"/>
      <c r="AF1025" s="94"/>
      <c r="AG1025" s="94"/>
      <c r="AH1025" s="94"/>
      <c r="AI1025" s="94"/>
    </row>
    <row r="1026">
      <c r="A1026" s="94"/>
      <c r="B1026" s="94"/>
      <c r="C1026" s="94"/>
      <c r="D1026" s="94"/>
      <c r="E1026" s="94"/>
      <c r="F1026" s="94"/>
      <c r="G1026" s="94"/>
      <c r="H1026" s="94"/>
      <c r="I1026" s="94"/>
      <c r="J1026" s="94"/>
      <c r="K1026" s="94"/>
      <c r="L1026" s="94"/>
      <c r="M1026" s="94"/>
      <c r="N1026" s="94"/>
      <c r="O1026" s="94"/>
      <c r="P1026" s="94"/>
      <c r="Q1026" s="196"/>
      <c r="R1026" s="196"/>
      <c r="S1026" s="196"/>
      <c r="T1026" s="94"/>
      <c r="U1026" s="94"/>
      <c r="V1026" s="94"/>
      <c r="W1026" s="94"/>
      <c r="X1026" s="94"/>
      <c r="Y1026" s="94"/>
      <c r="Z1026" s="94"/>
      <c r="AA1026" s="94"/>
      <c r="AB1026" s="94"/>
      <c r="AC1026" s="94"/>
      <c r="AD1026" s="94"/>
      <c r="AE1026" s="94"/>
      <c r="AF1026" s="94"/>
      <c r="AG1026" s="94"/>
      <c r="AH1026" s="94"/>
      <c r="AI1026" s="94"/>
    </row>
    <row r="1027">
      <c r="A1027" s="94"/>
      <c r="B1027" s="94"/>
      <c r="C1027" s="94"/>
      <c r="D1027" s="94"/>
      <c r="E1027" s="94"/>
      <c r="F1027" s="94"/>
      <c r="G1027" s="94"/>
      <c r="H1027" s="94"/>
      <c r="I1027" s="94"/>
      <c r="J1027" s="94"/>
      <c r="K1027" s="94"/>
      <c r="L1027" s="94"/>
      <c r="M1027" s="94"/>
      <c r="N1027" s="94"/>
      <c r="O1027" s="94"/>
      <c r="P1027" s="94"/>
      <c r="Q1027" s="196"/>
      <c r="R1027" s="196"/>
      <c r="S1027" s="196"/>
      <c r="T1027" s="94"/>
      <c r="U1027" s="94"/>
      <c r="V1027" s="94"/>
      <c r="W1027" s="94"/>
      <c r="X1027" s="94"/>
      <c r="Y1027" s="94"/>
      <c r="Z1027" s="94"/>
      <c r="AA1027" s="94"/>
      <c r="AB1027" s="94"/>
      <c r="AC1027" s="94"/>
      <c r="AD1027" s="94"/>
      <c r="AE1027" s="94"/>
      <c r="AF1027" s="94"/>
      <c r="AG1027" s="94"/>
      <c r="AH1027" s="94"/>
      <c r="AI1027" s="94"/>
    </row>
    <row r="1028">
      <c r="A1028" s="94"/>
      <c r="B1028" s="94"/>
      <c r="C1028" s="94"/>
      <c r="D1028" s="94"/>
      <c r="E1028" s="94"/>
      <c r="F1028" s="94"/>
      <c r="G1028" s="94"/>
      <c r="H1028" s="94"/>
      <c r="I1028" s="94"/>
      <c r="J1028" s="94"/>
      <c r="K1028" s="94"/>
      <c r="L1028" s="94"/>
      <c r="M1028" s="94"/>
      <c r="N1028" s="94"/>
      <c r="O1028" s="94"/>
      <c r="P1028" s="94"/>
      <c r="Q1028" s="196"/>
      <c r="R1028" s="196"/>
      <c r="S1028" s="196"/>
      <c r="T1028" s="94"/>
      <c r="U1028" s="94"/>
      <c r="V1028" s="94"/>
      <c r="W1028" s="94"/>
      <c r="X1028" s="94"/>
      <c r="Y1028" s="94"/>
      <c r="Z1028" s="94"/>
      <c r="AA1028" s="94"/>
      <c r="AB1028" s="94"/>
      <c r="AC1028" s="94"/>
      <c r="AD1028" s="94"/>
      <c r="AE1028" s="94"/>
      <c r="AF1028" s="94"/>
      <c r="AG1028" s="94"/>
      <c r="AH1028" s="94"/>
      <c r="AI1028" s="94"/>
    </row>
    <row r="1029">
      <c r="A1029" s="94"/>
      <c r="B1029" s="94"/>
      <c r="C1029" s="94"/>
      <c r="D1029" s="94"/>
      <c r="E1029" s="94"/>
      <c r="F1029" s="94"/>
      <c r="G1029" s="94"/>
      <c r="H1029" s="94"/>
      <c r="I1029" s="94"/>
      <c r="J1029" s="94"/>
      <c r="K1029" s="94"/>
      <c r="L1029" s="94"/>
      <c r="M1029" s="94"/>
      <c r="N1029" s="94"/>
      <c r="O1029" s="94"/>
      <c r="P1029" s="94"/>
      <c r="Q1029" s="196"/>
      <c r="R1029" s="196"/>
      <c r="S1029" s="196"/>
      <c r="T1029" s="94"/>
      <c r="U1029" s="94"/>
      <c r="V1029" s="94"/>
      <c r="W1029" s="94"/>
      <c r="X1029" s="94"/>
      <c r="Y1029" s="94"/>
      <c r="Z1029" s="94"/>
      <c r="AA1029" s="94"/>
      <c r="AB1029" s="94"/>
      <c r="AC1029" s="94"/>
      <c r="AD1029" s="94"/>
      <c r="AE1029" s="94"/>
      <c r="AF1029" s="94"/>
      <c r="AG1029" s="94"/>
      <c r="AH1029" s="94"/>
      <c r="AI1029" s="94"/>
    </row>
    <row r="1030">
      <c r="A1030" s="94"/>
      <c r="B1030" s="94"/>
      <c r="C1030" s="94"/>
      <c r="D1030" s="94"/>
      <c r="E1030" s="94"/>
      <c r="F1030" s="94"/>
      <c r="G1030" s="94"/>
      <c r="H1030" s="94"/>
      <c r="I1030" s="94"/>
      <c r="J1030" s="94"/>
      <c r="K1030" s="94"/>
      <c r="L1030" s="94"/>
      <c r="M1030" s="94"/>
      <c r="N1030" s="94"/>
      <c r="O1030" s="94"/>
      <c r="P1030" s="94"/>
      <c r="Q1030" s="196"/>
      <c r="R1030" s="196"/>
      <c r="S1030" s="196"/>
      <c r="T1030" s="94"/>
      <c r="U1030" s="94"/>
      <c r="V1030" s="94"/>
      <c r="W1030" s="94"/>
      <c r="X1030" s="94"/>
      <c r="Y1030" s="94"/>
      <c r="Z1030" s="94"/>
      <c r="AA1030" s="94"/>
      <c r="AB1030" s="94"/>
      <c r="AC1030" s="94"/>
      <c r="AD1030" s="94"/>
      <c r="AE1030" s="94"/>
      <c r="AF1030" s="94"/>
      <c r="AG1030" s="94"/>
      <c r="AH1030" s="94"/>
      <c r="AI1030" s="94"/>
    </row>
    <row r="1031">
      <c r="A1031" s="94"/>
      <c r="B1031" s="94"/>
      <c r="C1031" s="94"/>
      <c r="D1031" s="94"/>
      <c r="E1031" s="94"/>
      <c r="F1031" s="94"/>
      <c r="G1031" s="94"/>
      <c r="H1031" s="94"/>
      <c r="I1031" s="94"/>
      <c r="J1031" s="94"/>
      <c r="K1031" s="94"/>
      <c r="L1031" s="94"/>
      <c r="M1031" s="94"/>
      <c r="N1031" s="94"/>
      <c r="O1031" s="94"/>
      <c r="P1031" s="94"/>
      <c r="Q1031" s="196"/>
      <c r="R1031" s="196"/>
      <c r="S1031" s="196"/>
      <c r="T1031" s="94"/>
      <c r="U1031" s="94"/>
      <c r="V1031" s="94"/>
      <c r="W1031" s="94"/>
      <c r="X1031" s="94"/>
      <c r="Y1031" s="94"/>
      <c r="Z1031" s="94"/>
      <c r="AA1031" s="94"/>
      <c r="AB1031" s="94"/>
      <c r="AC1031" s="94"/>
      <c r="AD1031" s="94"/>
      <c r="AE1031" s="94"/>
      <c r="AF1031" s="94"/>
      <c r="AG1031" s="94"/>
      <c r="AH1031" s="94"/>
      <c r="AI1031" s="94"/>
    </row>
    <row r="1032">
      <c r="A1032" s="94"/>
      <c r="B1032" s="94"/>
      <c r="C1032" s="94"/>
      <c r="D1032" s="94"/>
      <c r="E1032" s="94"/>
      <c r="F1032" s="94"/>
      <c r="G1032" s="94"/>
      <c r="H1032" s="94"/>
      <c r="I1032" s="94"/>
      <c r="J1032" s="94"/>
      <c r="K1032" s="94"/>
      <c r="L1032" s="94"/>
      <c r="M1032" s="94"/>
      <c r="N1032" s="94"/>
      <c r="O1032" s="94"/>
      <c r="P1032" s="94"/>
      <c r="Q1032" s="196"/>
      <c r="R1032" s="196"/>
      <c r="S1032" s="196"/>
      <c r="T1032" s="94"/>
      <c r="U1032" s="94"/>
      <c r="V1032" s="94"/>
      <c r="W1032" s="94"/>
      <c r="X1032" s="94"/>
      <c r="Y1032" s="94"/>
      <c r="Z1032" s="94"/>
      <c r="AA1032" s="94"/>
      <c r="AB1032" s="94"/>
      <c r="AC1032" s="94"/>
      <c r="AD1032" s="94"/>
      <c r="AE1032" s="94"/>
      <c r="AF1032" s="94"/>
      <c r="AG1032" s="94"/>
      <c r="AH1032" s="94"/>
      <c r="AI1032" s="94"/>
    </row>
    <row r="1033">
      <c r="A1033" s="94"/>
      <c r="B1033" s="94"/>
      <c r="C1033" s="94"/>
      <c r="D1033" s="94"/>
      <c r="E1033" s="94"/>
      <c r="F1033" s="94"/>
      <c r="G1033" s="94"/>
      <c r="H1033" s="94"/>
      <c r="I1033" s="94"/>
      <c r="J1033" s="94"/>
      <c r="K1033" s="94"/>
      <c r="L1033" s="94"/>
      <c r="M1033" s="94"/>
      <c r="N1033" s="94"/>
      <c r="O1033" s="94"/>
      <c r="P1033" s="94"/>
      <c r="Q1033" s="196"/>
      <c r="R1033" s="196"/>
      <c r="S1033" s="196"/>
      <c r="T1033" s="94"/>
      <c r="U1033" s="94"/>
      <c r="V1033" s="94"/>
      <c r="W1033" s="94"/>
      <c r="X1033" s="94"/>
      <c r="Y1033" s="94"/>
      <c r="Z1033" s="94"/>
      <c r="AA1033" s="94"/>
      <c r="AB1033" s="94"/>
      <c r="AC1033" s="94"/>
      <c r="AD1033" s="94"/>
      <c r="AE1033" s="94"/>
      <c r="AF1033" s="94"/>
      <c r="AG1033" s="94"/>
      <c r="AH1033" s="94"/>
      <c r="AI1033" s="94"/>
    </row>
    <row r="1034">
      <c r="A1034" s="94"/>
      <c r="B1034" s="94"/>
      <c r="C1034" s="94"/>
      <c r="D1034" s="94"/>
      <c r="E1034" s="94"/>
      <c r="F1034" s="94"/>
      <c r="G1034" s="94"/>
      <c r="H1034" s="94"/>
      <c r="I1034" s="94"/>
      <c r="J1034" s="94"/>
      <c r="K1034" s="94"/>
      <c r="L1034" s="94"/>
      <c r="M1034" s="94"/>
      <c r="N1034" s="94"/>
      <c r="O1034" s="94"/>
      <c r="P1034" s="94"/>
      <c r="Q1034" s="196"/>
      <c r="R1034" s="196"/>
      <c r="S1034" s="196"/>
      <c r="T1034" s="94"/>
      <c r="U1034" s="94"/>
      <c r="V1034" s="94"/>
      <c r="W1034" s="94"/>
      <c r="X1034" s="94"/>
      <c r="Y1034" s="94"/>
      <c r="Z1034" s="94"/>
      <c r="AA1034" s="94"/>
      <c r="AB1034" s="94"/>
      <c r="AC1034" s="94"/>
      <c r="AD1034" s="94"/>
      <c r="AE1034" s="94"/>
      <c r="AF1034" s="94"/>
      <c r="AG1034" s="94"/>
      <c r="AH1034" s="94"/>
      <c r="AI1034" s="94"/>
    </row>
    <row r="1035">
      <c r="A1035" s="94"/>
      <c r="B1035" s="94"/>
      <c r="C1035" s="94"/>
      <c r="D1035" s="94"/>
      <c r="E1035" s="94"/>
      <c r="F1035" s="94"/>
      <c r="G1035" s="94"/>
      <c r="H1035" s="94"/>
      <c r="I1035" s="94"/>
      <c r="J1035" s="94"/>
      <c r="K1035" s="94"/>
      <c r="L1035" s="94"/>
      <c r="M1035" s="94"/>
      <c r="N1035" s="94"/>
      <c r="O1035" s="94"/>
      <c r="P1035" s="94"/>
      <c r="Q1035" s="196"/>
      <c r="R1035" s="196"/>
      <c r="S1035" s="196"/>
      <c r="T1035" s="94"/>
      <c r="U1035" s="94"/>
      <c r="V1035" s="94"/>
      <c r="W1035" s="94"/>
      <c r="X1035" s="94"/>
      <c r="Y1035" s="94"/>
      <c r="Z1035" s="94"/>
      <c r="AA1035" s="94"/>
      <c r="AB1035" s="94"/>
      <c r="AC1035" s="94"/>
      <c r="AD1035" s="94"/>
      <c r="AE1035" s="94"/>
      <c r="AF1035" s="94"/>
      <c r="AG1035" s="94"/>
      <c r="AH1035" s="94"/>
      <c r="AI1035" s="94"/>
    </row>
    <row r="1036">
      <c r="A1036" s="94"/>
      <c r="B1036" s="94"/>
      <c r="C1036" s="94"/>
      <c r="D1036" s="94"/>
      <c r="E1036" s="94"/>
      <c r="F1036" s="94"/>
      <c r="G1036" s="94"/>
      <c r="H1036" s="94"/>
      <c r="I1036" s="94"/>
      <c r="J1036" s="94"/>
      <c r="K1036" s="94"/>
      <c r="L1036" s="94"/>
      <c r="M1036" s="94"/>
      <c r="N1036" s="94"/>
      <c r="O1036" s="94"/>
      <c r="P1036" s="94"/>
      <c r="Q1036" s="196"/>
      <c r="R1036" s="196"/>
      <c r="S1036" s="196"/>
      <c r="T1036" s="94"/>
      <c r="U1036" s="94"/>
      <c r="V1036" s="94"/>
      <c r="W1036" s="94"/>
      <c r="X1036" s="94"/>
      <c r="Y1036" s="94"/>
      <c r="Z1036" s="94"/>
      <c r="AA1036" s="94"/>
      <c r="AB1036" s="94"/>
      <c r="AC1036" s="94"/>
      <c r="AD1036" s="94"/>
      <c r="AE1036" s="94"/>
      <c r="AF1036" s="94"/>
      <c r="AG1036" s="94"/>
      <c r="AH1036" s="94"/>
      <c r="AI1036" s="94"/>
    </row>
  </sheetData>
  <mergeCells count="3">
    <mergeCell ref="D4:G4"/>
    <mergeCell ref="H4:K4"/>
    <mergeCell ref="L4:O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9.86"/>
  </cols>
  <sheetData>
    <row r="1">
      <c r="A1" s="236" t="s">
        <v>118</v>
      </c>
      <c r="G1" s="237">
        <v>4.0</v>
      </c>
      <c r="H1" s="237">
        <v>5.0</v>
      </c>
      <c r="I1" s="237">
        <v>6.0</v>
      </c>
      <c r="J1" s="237">
        <v>7.0</v>
      </c>
    </row>
    <row r="2">
      <c r="B2" s="238" t="s">
        <v>119</v>
      </c>
      <c r="C2" s="239">
        <v>1.3</v>
      </c>
      <c r="D2" s="240"/>
      <c r="E2" s="240"/>
      <c r="F2" s="240"/>
      <c r="G2" s="238" t="str">
        <f t="shared" ref="G2:J2" si="1">'Outline 5.1.20'!E3</f>
        <v>#REF!</v>
      </c>
      <c r="H2" s="238" t="str">
        <f t="shared" si="1"/>
        <v>#REF!</v>
      </c>
      <c r="I2" s="238" t="str">
        <f t="shared" si="1"/>
        <v>#REF!</v>
      </c>
      <c r="J2" s="238" t="str">
        <f t="shared" si="1"/>
        <v>#REF!</v>
      </c>
      <c r="K2" s="240"/>
      <c r="L2" s="240"/>
      <c r="M2" s="240"/>
    </row>
    <row r="3">
      <c r="A3" s="237">
        <v>3.0</v>
      </c>
      <c r="B3" s="238" t="str">
        <f>'Outline 5.1.20'!D3</f>
        <v>#REF!</v>
      </c>
      <c r="C3" s="240" t="str">
        <f t="shared" ref="C3:C4" si="3">VLOOKUP($C$2,'Outline 5.1.20'!$B:$I,A3,)</f>
        <v>#REF!</v>
      </c>
      <c r="D3" s="240"/>
      <c r="E3" s="240"/>
      <c r="F3" s="240"/>
      <c r="G3" s="240" t="str">
        <f t="shared" ref="G3:I3" si="2">VLOOKUP($C$2,'Outline 5.1.20'!$B:$I,G1,)</f>
        <v>#REF!</v>
      </c>
      <c r="H3" s="240" t="str">
        <f t="shared" si="2"/>
        <v>#REF!</v>
      </c>
      <c r="I3" s="240" t="str">
        <f t="shared" si="2"/>
        <v>#REF!</v>
      </c>
      <c r="J3" s="240"/>
      <c r="K3" s="240"/>
      <c r="L3" s="240"/>
      <c r="M3" s="240"/>
    </row>
    <row r="4">
      <c r="A4" s="237">
        <v>8.0</v>
      </c>
      <c r="B4" s="238" t="s">
        <v>120</v>
      </c>
      <c r="C4" s="241" t="str">
        <f t="shared" si="3"/>
        <v>#REF!</v>
      </c>
    </row>
  </sheetData>
  <mergeCells count="1">
    <mergeCell ref="C4:M4"/>
  </mergeCells>
  <hyperlinks>
    <hyperlink display="&lt;&lt;Outline" location="null!A1" ref="A1"/>
  </hyperlinks>
  <drawing r:id="rId1"/>
</worksheet>
</file>