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iremath3\Documents\Test1_AE160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F8" i="1"/>
  <c r="F2" i="1"/>
  <c r="C5" i="1"/>
  <c r="C3" i="1"/>
  <c r="D19" i="1"/>
  <c r="E19" i="1" s="1"/>
  <c r="D22" i="1"/>
  <c r="E22" i="1" s="1"/>
  <c r="D20" i="1"/>
  <c r="E20" i="1" s="1"/>
  <c r="D23" i="1"/>
  <c r="E23" i="1" s="1"/>
  <c r="D24" i="1"/>
  <c r="E24" i="1" s="1"/>
  <c r="D25" i="1"/>
  <c r="E25" i="1" s="1"/>
  <c r="D21" i="1"/>
  <c r="E21" i="1" s="1"/>
  <c r="A46" i="1"/>
  <c r="B46" i="1" s="1"/>
  <c r="B34" i="1"/>
  <c r="B35" i="1"/>
  <c r="B36" i="1"/>
  <c r="B37" i="1"/>
  <c r="B38" i="1"/>
  <c r="B39" i="1"/>
  <c r="B40" i="1"/>
  <c r="B41" i="1"/>
  <c r="B42" i="1"/>
  <c r="B33" i="1"/>
  <c r="B32" i="1"/>
  <c r="F5" i="1"/>
  <c r="C19" i="1"/>
  <c r="C22" i="1"/>
  <c r="C20" i="1"/>
  <c r="C23" i="1"/>
  <c r="C24" i="1"/>
  <c r="C25" i="1"/>
  <c r="C21" i="1"/>
  <c r="C2" i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<sst xmlns="http://schemas.openxmlformats.org/spreadsheetml/2006/main" count="19" uniqueCount="17">
  <si>
    <t>L</t>
  </si>
  <si>
    <t>D</t>
  </si>
  <si>
    <t>AOA</t>
  </si>
  <si>
    <t>Cl</t>
  </si>
  <si>
    <t>Cd</t>
  </si>
  <si>
    <t>alpha</t>
  </si>
  <si>
    <t>kcl^2</t>
  </si>
  <si>
    <t>Re</t>
  </si>
  <si>
    <t>Pitching</t>
  </si>
  <si>
    <t>Eff Drag</t>
  </si>
  <si>
    <t>Stand Drag</t>
  </si>
  <si>
    <t>Eff Cd</t>
  </si>
  <si>
    <t>Cl uncertainty</t>
  </si>
  <si>
    <t>AR</t>
  </si>
  <si>
    <t>dCldalpha</t>
  </si>
  <si>
    <t>Slenderwing</t>
  </si>
  <si>
    <t>Prandtl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</si>
</sst>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-0.37046908315565036</c:v>
                </c:pt>
                <c:pt idx="1">
                  <c:v>-0.1342279286795835</c:v>
                </c:pt>
                <c:pt idx="2">
                  <c:v>8.6442786069651764E-2</c:v>
                </c:pt>
                <c:pt idx="3">
                  <c:v>0.2416102716232503</c:v>
                </c:pt>
                <c:pt idx="4">
                  <c:v>0.40805290318593379</c:v>
                </c:pt>
                <c:pt idx="5">
                  <c:v>0.51006612898241721</c:v>
                </c:pt>
                <c:pt idx="6">
                  <c:v>0.6281867062204507</c:v>
                </c:pt>
              </c:numCache>
            </c:numRef>
          </c:yVal>
          <c:smooth val="0"/>
        </c:ser>
        <c:ser>
          <c:idx val="3"/>
          <c:order val="1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Sheet1!$A$9:$A$14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Sheet1!$C$9:$C$14</c:f>
              <c:numCache>
                <c:formatCode>General</c:formatCode>
                <c:ptCount val="6"/>
                <c:pt idx="0">
                  <c:v>0.6872469948394675</c:v>
                </c:pt>
                <c:pt idx="1">
                  <c:v>0.73019993201693423</c:v>
                </c:pt>
                <c:pt idx="2">
                  <c:v>0.75167640060566743</c:v>
                </c:pt>
                <c:pt idx="3">
                  <c:v>0.73556904916411758</c:v>
                </c:pt>
                <c:pt idx="4">
                  <c:v>0.76778375204721749</c:v>
                </c:pt>
                <c:pt idx="5">
                  <c:v>0.78389110348876756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Sheet1!$B$1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rgbClr val="FF0000">
                    <a:alpha val="7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726399825021874"/>
                  <c:y val="0.10091001684490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-0.37046908315565036</c:v>
                </c:pt>
                <c:pt idx="1">
                  <c:v>-0.1342279286795835</c:v>
                </c:pt>
                <c:pt idx="2">
                  <c:v>8.6442786069651764E-2</c:v>
                </c:pt>
                <c:pt idx="3">
                  <c:v>0.2416102716232503</c:v>
                </c:pt>
                <c:pt idx="4">
                  <c:v>0.40805290318593379</c:v>
                </c:pt>
                <c:pt idx="5">
                  <c:v>0.51006612898241721</c:v>
                </c:pt>
                <c:pt idx="6">
                  <c:v>0.6281867062204507</c:v>
                </c:pt>
              </c:numCache>
            </c:numRef>
          </c:yVal>
          <c:smooth val="0"/>
        </c:ser>
        <c:ser>
          <c:idx val="1"/>
          <c:order val="3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Sheet1!$A$9:$A$14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Sheet1!$C$9:$C$14</c:f>
              <c:numCache>
                <c:formatCode>General</c:formatCode>
                <c:ptCount val="6"/>
                <c:pt idx="0">
                  <c:v>0.6872469948394675</c:v>
                </c:pt>
                <c:pt idx="1">
                  <c:v>0.73019993201693423</c:v>
                </c:pt>
                <c:pt idx="2">
                  <c:v>0.75167640060566743</c:v>
                </c:pt>
                <c:pt idx="3">
                  <c:v>0.73556904916411758</c:v>
                </c:pt>
                <c:pt idx="4">
                  <c:v>0.76778375204721749</c:v>
                </c:pt>
                <c:pt idx="5">
                  <c:v>0.78389110348876756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334744"/>
        <c:axId val="447341800"/>
      </c:scatterChart>
      <c:valAx>
        <c:axId val="447334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41800"/>
        <c:crosses val="autoZero"/>
        <c:crossBetween val="midCat"/>
      </c:valAx>
      <c:valAx>
        <c:axId val="4473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34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Sheet1!$E$19:$E$25</c:f>
              <c:numCache>
                <c:formatCode>General</c:formatCode>
                <c:ptCount val="7"/>
                <c:pt idx="0">
                  <c:v>-4.0367707271097487E-2</c:v>
                </c:pt>
                <c:pt idx="1">
                  <c:v>4.3758304749589466E-4</c:v>
                </c:pt>
                <c:pt idx="2">
                  <c:v>7.7215958252217665E-2</c:v>
                </c:pt>
                <c:pt idx="3">
                  <c:v>0.17708153718982778</c:v>
                </c:pt>
                <c:pt idx="4">
                  <c:v>0.21788682750842117</c:v>
                </c:pt>
                <c:pt idx="5">
                  <c:v>0.25224917725039447</c:v>
                </c:pt>
                <c:pt idx="6">
                  <c:v>0.28016858641574782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Sheet1!$A$32:$A$42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Sheet1!$B$32:$B$42</c:f>
              <c:numCache>
                <c:formatCode>General</c:formatCode>
                <c:ptCount val="11"/>
                <c:pt idx="0">
                  <c:v>0</c:v>
                </c:pt>
                <c:pt idx="1">
                  <c:v>4.9076094777302664E-4</c:v>
                </c:pt>
                <c:pt idx="2">
                  <c:v>1.9630437910921066E-3</c:v>
                </c:pt>
                <c:pt idx="3">
                  <c:v>4.4168485299572397E-3</c:v>
                </c:pt>
                <c:pt idx="4">
                  <c:v>7.8521751643684263E-3</c:v>
                </c:pt>
                <c:pt idx="5">
                  <c:v>1.2269023694325665E-2</c:v>
                </c:pt>
                <c:pt idx="6">
                  <c:v>1.7667394119828959E-2</c:v>
                </c:pt>
                <c:pt idx="7">
                  <c:v>2.4047286440878304E-2</c:v>
                </c:pt>
                <c:pt idx="8">
                  <c:v>3.1408700657473705E-2</c:v>
                </c:pt>
                <c:pt idx="9">
                  <c:v>3.9751636769615149E-2</c:v>
                </c:pt>
                <c:pt idx="10">
                  <c:v>4.907609477730266E-2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3.275161459781837E-2</c:v>
                </c:pt>
                <c:pt idx="1">
                  <c:v>7.3556904916411758E-2</c:v>
                </c:pt>
                <c:pt idx="2">
                  <c:v>0.15033528012113354</c:v>
                </c:pt>
                <c:pt idx="3">
                  <c:v>0.25020085905874362</c:v>
                </c:pt>
                <c:pt idx="4">
                  <c:v>0.29100614937733704</c:v>
                </c:pt>
                <c:pt idx="5">
                  <c:v>0.32536849911931037</c:v>
                </c:pt>
                <c:pt idx="6">
                  <c:v>0.35328790828466378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5224"/>
        <c:axId val="452424440"/>
      </c:scatterChart>
      <c:valAx>
        <c:axId val="45242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4440"/>
        <c:crosses val="autoZero"/>
        <c:crossBetween val="midCat"/>
      </c:valAx>
      <c:valAx>
        <c:axId val="45242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Pitching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Sheet1!$A$48:$A$54</c:f>
              <c:numCache>
                <c:formatCode>General</c:formatCode>
                <c:ptCount val="7"/>
                <c:pt idx="0">
                  <c:v>-4</c:v>
                </c:pt>
                <c:pt idx="1">
                  <c:v>-2.5</c:v>
                </c:pt>
                <c:pt idx="2">
                  <c:v>-1</c:v>
                </c:pt>
                <c:pt idx="3">
                  <c:v>0</c:v>
                </c:pt>
                <c:pt idx="4">
                  <c:v>1.7</c:v>
                </c:pt>
                <c:pt idx="5">
                  <c:v>3.7</c:v>
                </c:pt>
                <c:pt idx="6">
                  <c:v>5.2</c:v>
                </c:pt>
              </c:numCache>
            </c:numRef>
          </c:xVal>
          <c:yVal>
            <c:numRef>
              <c:f>Sheet1!$B$48:$B$54</c:f>
              <c:numCache>
                <c:formatCode>General</c:formatCode>
                <c:ptCount val="7"/>
                <c:pt idx="0">
                  <c:v>-0.31</c:v>
                </c:pt>
                <c:pt idx="1">
                  <c:v>-0.22</c:v>
                </c:pt>
                <c:pt idx="2">
                  <c:v>-0.14000000000000001</c:v>
                </c:pt>
                <c:pt idx="3">
                  <c:v>-0.09</c:v>
                </c:pt>
                <c:pt idx="4">
                  <c:v>-0.01</c:v>
                </c:pt>
                <c:pt idx="5">
                  <c:v>0.1</c:v>
                </c:pt>
                <c:pt idx="6">
                  <c:v>0.14000000000000001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32368"/>
        <c:axId val="571931976"/>
      </c:scatterChart>
      <c:valAx>
        <c:axId val="5719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1976"/>
        <c:crosses val="autoZero"/>
        <c:crossBetween val="midCat"/>
      </c:valAx>
      <c:valAx>
        <c:axId val="57193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Sheet1!$C$19:$C$24</c:f>
              <c:numCache>
                <c:formatCode>General</c:formatCode>
                <c:ptCount val="6"/>
                <c:pt idx="0">
                  <c:v>3.275161459781837E-2</c:v>
                </c:pt>
                <c:pt idx="1">
                  <c:v>7.3556904916411758E-2</c:v>
                </c:pt>
                <c:pt idx="2">
                  <c:v>0.15033528012113354</c:v>
                </c:pt>
                <c:pt idx="3">
                  <c:v>0.25020085905874362</c:v>
                </c:pt>
                <c:pt idx="4">
                  <c:v>0.29100614937733704</c:v>
                </c:pt>
                <c:pt idx="5">
                  <c:v>0.32536849911931037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-0.37046908315565036</c:v>
                </c:pt>
                <c:pt idx="1">
                  <c:v>-0.1342279286795835</c:v>
                </c:pt>
                <c:pt idx="2">
                  <c:v>8.6442786069651764E-2</c:v>
                </c:pt>
                <c:pt idx="3">
                  <c:v>0.2416102716232503</c:v>
                </c:pt>
                <c:pt idx="4">
                  <c:v>0.40805290318593379</c:v>
                </c:pt>
                <c:pt idx="5">
                  <c:v>0.51006612898241721</c:v>
                </c:pt>
                <c:pt idx="6">
                  <c:v>0.6281867062204507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71984"/>
        <c:axId val="446973160"/>
      </c:scatterChart>
      <c:valAx>
        <c:axId val="44697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73160"/>
        <c:crosses val="autoZero"/>
        <c:crossBetween val="midCat"/>
      </c:valAx>
      <c:valAx>
        <c:axId val="44697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7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</xdr:row>
      <xdr:rowOff>4762</xdr:rowOff>
    </xdr:from>
    <xdr:to>
      <xdr:col>14</xdr:col>
      <xdr:colOff>180975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14</xdr:col>
      <xdr:colOff>304800</xdr:colOff>
      <xdr:row>38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566737</xdr:colOff>
      <xdr:row>42</xdr:row>
      <xdr:rowOff>119062</xdr:rowOff>
    </xdr:from>
    <xdr:to>
      <xdr:col>14</xdr:col>
      <xdr:colOff>261937</xdr:colOff>
      <xdr:row>57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209550</xdr:colOff>
      <xdr:row>3</xdr:row>
      <xdr:rowOff>0</xdr:rowOff>
    </xdr:from>
    <xdr:to>
      <xdr:col>21</xdr:col>
      <xdr:colOff>514350</xdr:colOff>
      <xdr:row>16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N19" sqref="N19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3</v>
      </c>
      <c r="D1" t="s">
        <v>15</v>
      </c>
      <c r="E1" t="s">
        <v>16</v>
      </c>
      <c r="F1" t="s">
        <v>12</v>
      </c>
    </row>
    <row r="2" spans="1:6" x14ac:dyDescent="0.25">
      <c r="A2">
        <v>-4</v>
      </c>
      <c r="B2">
        <v>-0.69</v>
      </c>
      <c r="C2">
        <f>4.448*B2/(0.5*1.15*16*16*0.12*0.469)</f>
        <v>-0.37046908315565036</v>
      </c>
      <c r="D2">
        <f>PI()/2*F$5*A2*PI()/180</f>
        <v>-0.42859670963989899</v>
      </c>
      <c r="E2">
        <f>2*PI()*(F$5/(F$5+2))*A2*PI()/180</f>
        <v>-0.29016420398751974</v>
      </c>
      <c r="F2">
        <f>4.448*0.01355/(0.5*1.15*16*16*0.12*0.469)</f>
        <v>7.2751537344334241E-3</v>
      </c>
    </row>
    <row r="3" spans="1:6" x14ac:dyDescent="0.25">
      <c r="A3">
        <v>-2</v>
      </c>
      <c r="B3">
        <v>-0.25</v>
      </c>
      <c r="C3">
        <f>4.448*B3/(0.5*1.15*16*16*0.12*0.469)</f>
        <v>-0.1342279286795835</v>
      </c>
      <c r="D3">
        <f t="shared" ref="D3:D14" si="0">PI()/2*F$5*A3*PI()/180</f>
        <v>-0.21429835481994949</v>
      </c>
      <c r="E3">
        <f t="shared" ref="E3:E14" si="1">2*PI()*(F$5/(F$5+2))*A3*PI()/180</f>
        <v>-0.14508210199375987</v>
      </c>
    </row>
    <row r="4" spans="1:6" x14ac:dyDescent="0.25">
      <c r="A4">
        <v>0</v>
      </c>
      <c r="B4">
        <v>0.161</v>
      </c>
      <c r="C4">
        <f>4.448*B4/(0.5*1.15*16*16*0.12*0.469)</f>
        <v>8.6442786069651764E-2</v>
      </c>
      <c r="D4">
        <f t="shared" si="0"/>
        <v>0</v>
      </c>
      <c r="E4">
        <f t="shared" si="1"/>
        <v>0</v>
      </c>
      <c r="F4" t="s">
        <v>13</v>
      </c>
    </row>
    <row r="5" spans="1:6" x14ac:dyDescent="0.25">
      <c r="A5">
        <v>1</v>
      </c>
      <c r="B5">
        <v>0.45</v>
      </c>
      <c r="C5">
        <f>4.448*B5/(0.5*1.15*16*16*0.12*0.469)</f>
        <v>0.2416102716232503</v>
      </c>
      <c r="D5">
        <f t="shared" si="0"/>
        <v>0.10714917740997475</v>
      </c>
      <c r="E5">
        <f t="shared" si="1"/>
        <v>7.2541050996879936E-2</v>
      </c>
      <c r="F5">
        <f>0.469/0.12</f>
        <v>3.9083333333333332</v>
      </c>
    </row>
    <row r="6" spans="1:6" x14ac:dyDescent="0.25">
      <c r="A6">
        <v>2</v>
      </c>
      <c r="B6">
        <v>0.76</v>
      </c>
      <c r="C6">
        <f t="shared" ref="C6:C14" si="2">4.448*B6/(0.5*1.15*16*16*0.12*0.469)</f>
        <v>0.40805290318593379</v>
      </c>
      <c r="D6">
        <f t="shared" si="0"/>
        <v>0.21429835481994949</v>
      </c>
      <c r="E6">
        <f t="shared" si="1"/>
        <v>0.14508210199375987</v>
      </c>
    </row>
    <row r="7" spans="1:6" x14ac:dyDescent="0.25">
      <c r="A7">
        <v>3</v>
      </c>
      <c r="B7">
        <v>0.95</v>
      </c>
      <c r="C7">
        <f t="shared" si="2"/>
        <v>0.51006612898241721</v>
      </c>
      <c r="D7">
        <f t="shared" si="0"/>
        <v>0.32144753222992423</v>
      </c>
      <c r="E7">
        <f t="shared" si="1"/>
        <v>0.21762315299063981</v>
      </c>
      <c r="F7" t="s">
        <v>14</v>
      </c>
    </row>
    <row r="8" spans="1:6" x14ac:dyDescent="0.25">
      <c r="A8">
        <v>4</v>
      </c>
      <c r="B8">
        <v>1.17</v>
      </c>
      <c r="C8">
        <f t="shared" si="2"/>
        <v>0.6281867062204507</v>
      </c>
      <c r="D8">
        <f t="shared" si="0"/>
        <v>0.42859670963989899</v>
      </c>
      <c r="E8">
        <f t="shared" si="1"/>
        <v>0.29016420398751974</v>
      </c>
      <c r="F8">
        <f>0.1272/PI()*180</f>
        <v>7.2880231540640716</v>
      </c>
    </row>
    <row r="9" spans="1:6" x14ac:dyDescent="0.25">
      <c r="A9">
        <v>5</v>
      </c>
      <c r="B9">
        <v>1.28</v>
      </c>
      <c r="C9">
        <f t="shared" si="2"/>
        <v>0.6872469948394675</v>
      </c>
      <c r="D9">
        <f t="shared" si="0"/>
        <v>0.5357458870498738</v>
      </c>
      <c r="E9">
        <f t="shared" si="1"/>
        <v>0.36270525498439965</v>
      </c>
    </row>
    <row r="10" spans="1:6" x14ac:dyDescent="0.25">
      <c r="A10">
        <v>6</v>
      </c>
      <c r="B10">
        <v>1.36</v>
      </c>
      <c r="C10">
        <f t="shared" si="2"/>
        <v>0.73019993201693423</v>
      </c>
      <c r="D10">
        <f t="shared" si="0"/>
        <v>0.64289506445984845</v>
      </c>
      <c r="E10">
        <f t="shared" si="1"/>
        <v>0.43524630598127961</v>
      </c>
    </row>
    <row r="11" spans="1:6" x14ac:dyDescent="0.25">
      <c r="A11">
        <v>7</v>
      </c>
      <c r="B11">
        <v>1.4</v>
      </c>
      <c r="C11">
        <f t="shared" si="2"/>
        <v>0.75167640060566743</v>
      </c>
      <c r="D11">
        <f t="shared" si="0"/>
        <v>0.75004424186982321</v>
      </c>
      <c r="E11">
        <f t="shared" si="1"/>
        <v>0.50778735697815958</v>
      </c>
    </row>
    <row r="12" spans="1:6" x14ac:dyDescent="0.25">
      <c r="A12">
        <v>8</v>
      </c>
      <c r="B12">
        <v>1.37</v>
      </c>
      <c r="C12">
        <f t="shared" si="2"/>
        <v>0.73556904916411758</v>
      </c>
      <c r="D12">
        <f t="shared" si="0"/>
        <v>0.85719341927979797</v>
      </c>
      <c r="E12">
        <f t="shared" si="1"/>
        <v>0.58032840797503948</v>
      </c>
    </row>
    <row r="13" spans="1:6" x14ac:dyDescent="0.25">
      <c r="A13">
        <v>9</v>
      </c>
      <c r="B13">
        <v>1.43</v>
      </c>
      <c r="C13">
        <f t="shared" si="2"/>
        <v>0.76778375204721749</v>
      </c>
      <c r="D13">
        <f t="shared" si="0"/>
        <v>0.96434259668977262</v>
      </c>
      <c r="E13">
        <f t="shared" si="1"/>
        <v>0.6528694589719195</v>
      </c>
    </row>
    <row r="14" spans="1:6" x14ac:dyDescent="0.25">
      <c r="A14">
        <v>10</v>
      </c>
      <c r="B14">
        <v>1.46</v>
      </c>
      <c r="C14">
        <f t="shared" si="2"/>
        <v>0.78389110348876756</v>
      </c>
      <c r="D14">
        <f t="shared" si="0"/>
        <v>1.0714917740997476</v>
      </c>
      <c r="E14">
        <f t="shared" si="1"/>
        <v>0.7254105099687993</v>
      </c>
    </row>
    <row r="17" spans="1:6" x14ac:dyDescent="0.25">
      <c r="A17" t="s">
        <v>2</v>
      </c>
      <c r="B17" t="s">
        <v>1</v>
      </c>
      <c r="C17" t="s">
        <v>4</v>
      </c>
      <c r="D17" t="s">
        <v>9</v>
      </c>
      <c r="E17" t="s">
        <v>11</v>
      </c>
      <c r="F17" t="s">
        <v>10</v>
      </c>
    </row>
    <row r="19" spans="1:6" x14ac:dyDescent="0.25">
      <c r="A19">
        <v>-4</v>
      </c>
      <c r="B19">
        <v>6.0999999999999999E-2</v>
      </c>
      <c r="C19">
        <f t="shared" ref="C19:C28" si="3">4.448*B19/(0.5*1.15*16*16*0.12*0.469)</f>
        <v>3.275161459781837E-2</v>
      </c>
      <c r="D19">
        <f>B19-F$21</f>
        <v>-7.5184999999999169E-2</v>
      </c>
      <c r="E19">
        <f t="shared" ref="E19:E25" si="4">4.448*D19/(0.5*1.15*16*16*0.12*0.469)</f>
        <v>-4.0367707271097487E-2</v>
      </c>
    </row>
    <row r="20" spans="1:6" x14ac:dyDescent="0.25">
      <c r="A20">
        <v>-2</v>
      </c>
      <c r="B20">
        <v>0.13700000000000001</v>
      </c>
      <c r="C20">
        <f>4.448*B20/(0.5*1.15*16*16*0.12*0.469)</f>
        <v>7.3556904916411758E-2</v>
      </c>
      <c r="D20">
        <f>B20-F$21</f>
        <v>8.1500000000084283E-4</v>
      </c>
      <c r="E20">
        <f>4.448*D20/(0.5*1.15*16*16*0.12*0.469)</f>
        <v>4.3758304749589466E-4</v>
      </c>
    </row>
    <row r="21" spans="1:6" x14ac:dyDescent="0.25">
      <c r="A21">
        <v>0</v>
      </c>
      <c r="B21">
        <v>0.28000000000000003</v>
      </c>
      <c r="C21">
        <f>4.448*B21/(0.5*1.15*16*16*0.12*0.469)</f>
        <v>0.15033528012113354</v>
      </c>
      <c r="D21">
        <f>B21-F$21</f>
        <v>0.14381500000000086</v>
      </c>
      <c r="E21">
        <f>4.448*D21/(0.5*1.15*16*16*0.12*0.469)</f>
        <v>7.7215958252217665E-2</v>
      </c>
      <c r="F21">
        <v>0.13618499999999917</v>
      </c>
    </row>
    <row r="22" spans="1:6" x14ac:dyDescent="0.25">
      <c r="A22">
        <v>2</v>
      </c>
      <c r="B22">
        <v>0.46600000000000003</v>
      </c>
      <c r="C22">
        <f t="shared" si="3"/>
        <v>0.25020085905874362</v>
      </c>
      <c r="D22">
        <f>B22-F$21</f>
        <v>0.32981500000000086</v>
      </c>
      <c r="E22">
        <f t="shared" si="4"/>
        <v>0.17708153718982778</v>
      </c>
    </row>
    <row r="23" spans="1:6" x14ac:dyDescent="0.25">
      <c r="A23">
        <v>3</v>
      </c>
      <c r="B23">
        <v>0.54200000000000004</v>
      </c>
      <c r="C23">
        <f t="shared" si="3"/>
        <v>0.29100614937733704</v>
      </c>
      <c r="D23">
        <f>B23-F$21</f>
        <v>0.40581500000000087</v>
      </c>
      <c r="E23">
        <f t="shared" si="4"/>
        <v>0.21788682750842117</v>
      </c>
    </row>
    <row r="24" spans="1:6" x14ac:dyDescent="0.25">
      <c r="A24">
        <v>4</v>
      </c>
      <c r="B24">
        <v>0.60599999999999998</v>
      </c>
      <c r="C24">
        <f t="shared" si="3"/>
        <v>0.32536849911931037</v>
      </c>
      <c r="D24">
        <f>B24-F$21</f>
        <v>0.46981500000000082</v>
      </c>
      <c r="E24">
        <f t="shared" si="4"/>
        <v>0.25224917725039447</v>
      </c>
    </row>
    <row r="25" spans="1:6" x14ac:dyDescent="0.25">
      <c r="A25">
        <v>5</v>
      </c>
      <c r="B25">
        <v>0.65800000000000003</v>
      </c>
      <c r="C25">
        <f t="shared" si="3"/>
        <v>0.35328790828466378</v>
      </c>
      <c r="D25">
        <f>B25-F$21</f>
        <v>0.52181500000000081</v>
      </c>
      <c r="E25">
        <f t="shared" si="4"/>
        <v>0.28016858641574782</v>
      </c>
    </row>
    <row r="31" spans="1:6" x14ac:dyDescent="0.25">
      <c r="A31" t="s">
        <v>5</v>
      </c>
      <c r="B31" t="s">
        <v>6</v>
      </c>
    </row>
    <row r="32" spans="1:6" x14ac:dyDescent="0.25">
      <c r="A32">
        <v>0</v>
      </c>
      <c r="B32">
        <f>(2*PI()*DEGREES(A32))^2/(PI()*0.5*3.9)</f>
        <v>0</v>
      </c>
    </row>
    <row r="33" spans="1:2" x14ac:dyDescent="0.25">
      <c r="A33">
        <v>0.5</v>
      </c>
      <c r="B33">
        <f>(2*PI()*RADIANS(A33))^2/(PI()*0.5*3.9)</f>
        <v>4.9076094777302664E-4</v>
      </c>
    </row>
    <row r="34" spans="1:2" x14ac:dyDescent="0.25">
      <c r="A34">
        <v>1</v>
      </c>
      <c r="B34">
        <f t="shared" ref="B34:B42" si="5">(2*PI()*RADIANS(A34))^2/(PI()*0.5*3.9)</f>
        <v>1.9630437910921066E-3</v>
      </c>
    </row>
    <row r="35" spans="1:2" x14ac:dyDescent="0.25">
      <c r="A35">
        <v>1.5</v>
      </c>
      <c r="B35">
        <f t="shared" si="5"/>
        <v>4.4168485299572397E-3</v>
      </c>
    </row>
    <row r="36" spans="1:2" x14ac:dyDescent="0.25">
      <c r="A36">
        <v>2</v>
      </c>
      <c r="B36">
        <f t="shared" si="5"/>
        <v>7.8521751643684263E-3</v>
      </c>
    </row>
    <row r="37" spans="1:2" x14ac:dyDescent="0.25">
      <c r="A37">
        <v>2.5</v>
      </c>
      <c r="B37">
        <f t="shared" si="5"/>
        <v>1.2269023694325665E-2</v>
      </c>
    </row>
    <row r="38" spans="1:2" x14ac:dyDescent="0.25">
      <c r="A38">
        <v>3</v>
      </c>
      <c r="B38">
        <f t="shared" si="5"/>
        <v>1.7667394119828959E-2</v>
      </c>
    </row>
    <row r="39" spans="1:2" x14ac:dyDescent="0.25">
      <c r="A39">
        <v>3.5</v>
      </c>
      <c r="B39">
        <f t="shared" si="5"/>
        <v>2.4047286440878304E-2</v>
      </c>
    </row>
    <row r="40" spans="1:2" x14ac:dyDescent="0.25">
      <c r="A40">
        <v>4</v>
      </c>
      <c r="B40">
        <f t="shared" si="5"/>
        <v>3.1408700657473705E-2</v>
      </c>
    </row>
    <row r="41" spans="1:2" x14ac:dyDescent="0.25">
      <c r="A41">
        <v>4.5</v>
      </c>
      <c r="B41">
        <f t="shared" si="5"/>
        <v>3.9751636769615149E-2</v>
      </c>
    </row>
    <row r="42" spans="1:2" x14ac:dyDescent="0.25">
      <c r="A42">
        <v>5</v>
      </c>
      <c r="B42">
        <f t="shared" si="5"/>
        <v>4.907609477730266E-2</v>
      </c>
    </row>
    <row r="45" spans="1:2" x14ac:dyDescent="0.25">
      <c r="A45" t="s">
        <v>7</v>
      </c>
    </row>
    <row r="46" spans="1:2" x14ac:dyDescent="0.25">
      <c r="A46">
        <f>1.15*16*0.12/(1.8*10^-5)</f>
        <v>122666.66666666664</v>
      </c>
      <c r="B46">
        <f>0.074/A46^0.5</f>
        <v>2.1128488906645948E-4</v>
      </c>
    </row>
    <row r="47" spans="1:2" x14ac:dyDescent="0.25">
      <c r="A47" t="s">
        <v>2</v>
      </c>
      <c r="B47" t="s">
        <v>8</v>
      </c>
    </row>
    <row r="48" spans="1:2" x14ac:dyDescent="0.25">
      <c r="A48">
        <v>-4</v>
      </c>
      <c r="B48">
        <v>-0.31</v>
      </c>
    </row>
    <row r="49" spans="1:2" x14ac:dyDescent="0.25">
      <c r="A49">
        <v>-2.5</v>
      </c>
      <c r="B49">
        <v>-0.22</v>
      </c>
    </row>
    <row r="50" spans="1:2" x14ac:dyDescent="0.25">
      <c r="A50">
        <v>-1</v>
      </c>
      <c r="B50">
        <v>-0.14000000000000001</v>
      </c>
    </row>
    <row r="51" spans="1:2" x14ac:dyDescent="0.25">
      <c r="A51">
        <v>0</v>
      </c>
      <c r="B51">
        <v>-0.09</v>
      </c>
    </row>
    <row r="52" spans="1:2" x14ac:dyDescent="0.25">
      <c r="A52">
        <v>1.7</v>
      </c>
      <c r="B52">
        <v>-0.01</v>
      </c>
    </row>
    <row r="53" spans="1:2" x14ac:dyDescent="0.25">
      <c r="A53">
        <v>3.7</v>
      </c>
      <c r="B53">
        <v>0.1</v>
      </c>
    </row>
    <row r="54" spans="1:2" x14ac:dyDescent="0.25">
      <c r="A54">
        <v>5.2</v>
      </c>
      <c r="B54">
        <v>0.14000000000000001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Hiremath, Nandeesh</dc:creator>
  <cp:lastModifiedBy>Hiremath, Nandeesh</cp:lastModifiedBy>
  <dcterms:created xsi:type="dcterms:W3CDTF">2018-03-01T19:11:19Z</dcterms:created>
  <dcterms:modified xsi:type="dcterms:W3CDTF">2018-03-02T20:59:49Z</dcterms:modified>
</cp:coreProperties>
</file>