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/>
  <mc:AlternateContent xmlns:mc="http://schemas.openxmlformats.org/markup-compatibility/2006">
    <mc:Choice Requires="x15">
      <x15ac:absPath xmlns:x15ac="http://schemas.microsoft.com/office/spreadsheetml/2010/11/ac" url="/Users/valeriotirelli/Desktop/"/>
    </mc:Choice>
  </mc:AlternateContent>
  <xr:revisionPtr revIDLastSave="0" documentId="13_ncr:1_{971469FA-0C0C-7C40-A823-11BC1F78F0BA}" xr6:coauthVersionLast="47" xr6:coauthVersionMax="47" xr10:uidLastSave="{00000000-0000-0000-0000-000000000000}"/>
  <bookViews>
    <workbookView xWindow="0" yWindow="500" windowWidth="25600" windowHeight="14380" xr2:uid="{00000000-000D-0000-FFFF-FFFF00000000}"/>
  </bookViews>
  <sheets>
    <sheet name="Foglio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17" i="1" l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<sst xmlns="http://schemas.openxmlformats.org/spreadsheetml/2006/main" count="2" uniqueCount="2">
  <si>
    <t>date</t>
  </si>
  <si>
    <t>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</si>
</sst>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4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3" fontId="1" fillId="0" borderId="0" xfId="0" applyNumberFormat="1" applyFont="1"/>
    <xf numFmtId="14" fontId="0" fillId="0" borderId="0" xfId="0" applyNumberFormat="1"/>
    <xf numFmtId="0" fontId="2" fillId="0" borderId="0" xfId="0" applyFont="1"/>
    <xf numFmtId="1" fontId="1" fillId="0" borderId="0" xfId="1" applyNumberFormat="1" applyFont="1"/>
  </cellXfs>
  <cellStyles count="2">
    <cellStyle name="Migliaia" xfId="1" builtinId="3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Vendite</a:t>
            </a:r>
            <a:r>
              <a:rPr lang="it-IT" baseline="0"/>
              <a:t> mensili Toyota Camry negli Stati Uniti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Foglio1!$A$2:$A$217</c:f>
              <c:numCache>
                <c:formatCode>m/d/yy</c:formatCode>
                <c:ptCount val="216"/>
                <c:pt idx="0">
                  <c:v>38383</c:v>
                </c:pt>
                <c:pt idx="1">
                  <c:v>38411</c:v>
                </c:pt>
                <c:pt idx="2">
                  <c:v>38442</c:v>
                </c:pt>
                <c:pt idx="3">
                  <c:v>38472</c:v>
                </c:pt>
                <c:pt idx="4">
                  <c:v>38503</c:v>
                </c:pt>
                <c:pt idx="5">
                  <c:v>38533</c:v>
                </c:pt>
                <c:pt idx="6">
                  <c:v>38564</c:v>
                </c:pt>
                <c:pt idx="7">
                  <c:v>38595</c:v>
                </c:pt>
                <c:pt idx="8">
                  <c:v>38625</c:v>
                </c:pt>
                <c:pt idx="9">
                  <c:v>38656</c:v>
                </c:pt>
                <c:pt idx="10">
                  <c:v>38686</c:v>
                </c:pt>
                <c:pt idx="11">
                  <c:v>38717</c:v>
                </c:pt>
                <c:pt idx="12">
                  <c:v>38748</c:v>
                </c:pt>
                <c:pt idx="13">
                  <c:v>38776</c:v>
                </c:pt>
                <c:pt idx="14">
                  <c:v>38807</c:v>
                </c:pt>
                <c:pt idx="15">
                  <c:v>38837</c:v>
                </c:pt>
                <c:pt idx="16">
                  <c:v>38868</c:v>
                </c:pt>
                <c:pt idx="17">
                  <c:v>38898</c:v>
                </c:pt>
                <c:pt idx="18">
                  <c:v>38929</c:v>
                </c:pt>
                <c:pt idx="19">
                  <c:v>38960</c:v>
                </c:pt>
                <c:pt idx="20">
                  <c:v>38990</c:v>
                </c:pt>
                <c:pt idx="21">
                  <c:v>39021</c:v>
                </c:pt>
                <c:pt idx="22">
                  <c:v>39051</c:v>
                </c:pt>
                <c:pt idx="23">
                  <c:v>39082</c:v>
                </c:pt>
                <c:pt idx="24">
                  <c:v>39113</c:v>
                </c:pt>
                <c:pt idx="25">
                  <c:v>39141</c:v>
                </c:pt>
                <c:pt idx="26">
                  <c:v>39172</c:v>
                </c:pt>
                <c:pt idx="27">
                  <c:v>39202</c:v>
                </c:pt>
                <c:pt idx="28">
                  <c:v>39233</c:v>
                </c:pt>
                <c:pt idx="29">
                  <c:v>39263</c:v>
                </c:pt>
                <c:pt idx="30">
                  <c:v>39294</c:v>
                </c:pt>
                <c:pt idx="31">
                  <c:v>39325</c:v>
                </c:pt>
                <c:pt idx="32">
                  <c:v>39355</c:v>
                </c:pt>
                <c:pt idx="33">
                  <c:v>39386</c:v>
                </c:pt>
                <c:pt idx="34">
                  <c:v>39416</c:v>
                </c:pt>
                <c:pt idx="35">
                  <c:v>39447</c:v>
                </c:pt>
                <c:pt idx="36">
                  <c:v>39478</c:v>
                </c:pt>
                <c:pt idx="37">
                  <c:v>39507</c:v>
                </c:pt>
                <c:pt idx="38">
                  <c:v>39538</c:v>
                </c:pt>
                <c:pt idx="39">
                  <c:v>39568</c:v>
                </c:pt>
                <c:pt idx="40">
                  <c:v>39599</c:v>
                </c:pt>
                <c:pt idx="41">
                  <c:v>39629</c:v>
                </c:pt>
                <c:pt idx="42">
                  <c:v>39660</c:v>
                </c:pt>
                <c:pt idx="43">
                  <c:v>39691</c:v>
                </c:pt>
                <c:pt idx="44">
                  <c:v>39721</c:v>
                </c:pt>
                <c:pt idx="45">
                  <c:v>39752</c:v>
                </c:pt>
                <c:pt idx="46">
                  <c:v>39782</c:v>
                </c:pt>
                <c:pt idx="47">
                  <c:v>39813</c:v>
                </c:pt>
                <c:pt idx="48">
                  <c:v>39844</c:v>
                </c:pt>
                <c:pt idx="49">
                  <c:v>39872</c:v>
                </c:pt>
                <c:pt idx="50">
                  <c:v>39903</c:v>
                </c:pt>
                <c:pt idx="51">
                  <c:v>39933</c:v>
                </c:pt>
                <c:pt idx="52">
                  <c:v>39964</c:v>
                </c:pt>
                <c:pt idx="53">
                  <c:v>39994</c:v>
                </c:pt>
                <c:pt idx="54">
                  <c:v>40025</c:v>
                </c:pt>
                <c:pt idx="55">
                  <c:v>40056</c:v>
                </c:pt>
                <c:pt idx="56">
                  <c:v>40086</c:v>
                </c:pt>
                <c:pt idx="57">
                  <c:v>40117</c:v>
                </c:pt>
                <c:pt idx="58">
                  <c:v>40147</c:v>
                </c:pt>
                <c:pt idx="59">
                  <c:v>40178</c:v>
                </c:pt>
                <c:pt idx="60">
                  <c:v>40209</c:v>
                </c:pt>
                <c:pt idx="61">
                  <c:v>40237</c:v>
                </c:pt>
                <c:pt idx="62">
                  <c:v>40268</c:v>
                </c:pt>
                <c:pt idx="63">
                  <c:v>40298</c:v>
                </c:pt>
                <c:pt idx="64">
                  <c:v>40329</c:v>
                </c:pt>
                <c:pt idx="65">
                  <c:v>40359</c:v>
                </c:pt>
                <c:pt idx="66">
                  <c:v>40390</c:v>
                </c:pt>
                <c:pt idx="67">
                  <c:v>40421</c:v>
                </c:pt>
                <c:pt idx="68">
                  <c:v>40451</c:v>
                </c:pt>
                <c:pt idx="69">
                  <c:v>40482</c:v>
                </c:pt>
                <c:pt idx="70">
                  <c:v>40512</c:v>
                </c:pt>
                <c:pt idx="71">
                  <c:v>40543</c:v>
                </c:pt>
                <c:pt idx="72">
                  <c:v>40574</c:v>
                </c:pt>
                <c:pt idx="73">
                  <c:v>40602</c:v>
                </c:pt>
                <c:pt idx="74">
                  <c:v>40633</c:v>
                </c:pt>
                <c:pt idx="75">
                  <c:v>40663</c:v>
                </c:pt>
                <c:pt idx="76">
                  <c:v>40694</c:v>
                </c:pt>
                <c:pt idx="77">
                  <c:v>40724</c:v>
                </c:pt>
                <c:pt idx="78">
                  <c:v>40755</c:v>
                </c:pt>
                <c:pt idx="79">
                  <c:v>40786</c:v>
                </c:pt>
                <c:pt idx="80">
                  <c:v>40816</c:v>
                </c:pt>
                <c:pt idx="81">
                  <c:v>40847</c:v>
                </c:pt>
                <c:pt idx="82">
                  <c:v>40877</c:v>
                </c:pt>
                <c:pt idx="83">
                  <c:v>40908</c:v>
                </c:pt>
                <c:pt idx="84">
                  <c:v>40939</c:v>
                </c:pt>
                <c:pt idx="85">
                  <c:v>40968</c:v>
                </c:pt>
                <c:pt idx="86">
                  <c:v>40999</c:v>
                </c:pt>
                <c:pt idx="87">
                  <c:v>41029</c:v>
                </c:pt>
                <c:pt idx="88">
                  <c:v>41060</c:v>
                </c:pt>
                <c:pt idx="89">
                  <c:v>41090</c:v>
                </c:pt>
                <c:pt idx="90">
                  <c:v>41121</c:v>
                </c:pt>
                <c:pt idx="91">
                  <c:v>41152</c:v>
                </c:pt>
                <c:pt idx="92">
                  <c:v>41182</c:v>
                </c:pt>
                <c:pt idx="93">
                  <c:v>41213</c:v>
                </c:pt>
                <c:pt idx="94">
                  <c:v>41243</c:v>
                </c:pt>
                <c:pt idx="95">
                  <c:v>41274</c:v>
                </c:pt>
                <c:pt idx="96">
                  <c:v>41305</c:v>
                </c:pt>
                <c:pt idx="97">
                  <c:v>41333</c:v>
                </c:pt>
                <c:pt idx="98">
                  <c:v>41364</c:v>
                </c:pt>
                <c:pt idx="99">
                  <c:v>41394</c:v>
                </c:pt>
                <c:pt idx="100">
                  <c:v>41425</c:v>
                </c:pt>
                <c:pt idx="101">
                  <c:v>41455</c:v>
                </c:pt>
                <c:pt idx="102">
                  <c:v>41486</c:v>
                </c:pt>
                <c:pt idx="103">
                  <c:v>41517</c:v>
                </c:pt>
                <c:pt idx="104">
                  <c:v>41547</c:v>
                </c:pt>
                <c:pt idx="105">
                  <c:v>41578</c:v>
                </c:pt>
                <c:pt idx="106">
                  <c:v>41608</c:v>
                </c:pt>
                <c:pt idx="107">
                  <c:v>41639</c:v>
                </c:pt>
                <c:pt idx="108">
                  <c:v>41670</c:v>
                </c:pt>
                <c:pt idx="109">
                  <c:v>41698</c:v>
                </c:pt>
                <c:pt idx="110">
                  <c:v>41729</c:v>
                </c:pt>
                <c:pt idx="111">
                  <c:v>41759</c:v>
                </c:pt>
                <c:pt idx="112">
                  <c:v>41790</c:v>
                </c:pt>
                <c:pt idx="113">
                  <c:v>41820</c:v>
                </c:pt>
                <c:pt idx="114">
                  <c:v>41851</c:v>
                </c:pt>
                <c:pt idx="115">
                  <c:v>41882</c:v>
                </c:pt>
                <c:pt idx="116">
                  <c:v>41912</c:v>
                </c:pt>
                <c:pt idx="117">
                  <c:v>41943</c:v>
                </c:pt>
                <c:pt idx="118">
                  <c:v>41973</c:v>
                </c:pt>
                <c:pt idx="119">
                  <c:v>42004</c:v>
                </c:pt>
                <c:pt idx="120">
                  <c:v>42035</c:v>
                </c:pt>
                <c:pt idx="121">
                  <c:v>42063</c:v>
                </c:pt>
                <c:pt idx="122">
                  <c:v>42094</c:v>
                </c:pt>
                <c:pt idx="123">
                  <c:v>42124</c:v>
                </c:pt>
                <c:pt idx="124">
                  <c:v>42155</c:v>
                </c:pt>
                <c:pt idx="125">
                  <c:v>42185</c:v>
                </c:pt>
                <c:pt idx="126">
                  <c:v>42216</c:v>
                </c:pt>
                <c:pt idx="127">
                  <c:v>42247</c:v>
                </c:pt>
                <c:pt idx="128">
                  <c:v>42277</c:v>
                </c:pt>
                <c:pt idx="129">
                  <c:v>42308</c:v>
                </c:pt>
                <c:pt idx="130">
                  <c:v>42338</c:v>
                </c:pt>
                <c:pt idx="131">
                  <c:v>42369</c:v>
                </c:pt>
                <c:pt idx="132">
                  <c:v>42400</c:v>
                </c:pt>
                <c:pt idx="133">
                  <c:v>42429</c:v>
                </c:pt>
                <c:pt idx="134">
                  <c:v>42460</c:v>
                </c:pt>
                <c:pt idx="135">
                  <c:v>42490</c:v>
                </c:pt>
                <c:pt idx="136">
                  <c:v>42521</c:v>
                </c:pt>
                <c:pt idx="137">
                  <c:v>42551</c:v>
                </c:pt>
                <c:pt idx="138">
                  <c:v>42582</c:v>
                </c:pt>
                <c:pt idx="139">
                  <c:v>42613</c:v>
                </c:pt>
                <c:pt idx="140">
                  <c:v>42643</c:v>
                </c:pt>
                <c:pt idx="141">
                  <c:v>42674</c:v>
                </c:pt>
                <c:pt idx="142">
                  <c:v>42704</c:v>
                </c:pt>
                <c:pt idx="143">
                  <c:v>42735</c:v>
                </c:pt>
                <c:pt idx="144">
                  <c:v>42766</c:v>
                </c:pt>
                <c:pt idx="145">
                  <c:v>42794</c:v>
                </c:pt>
                <c:pt idx="146">
                  <c:v>42825</c:v>
                </c:pt>
                <c:pt idx="147">
                  <c:v>42855</c:v>
                </c:pt>
                <c:pt idx="148">
                  <c:v>42886</c:v>
                </c:pt>
                <c:pt idx="149">
                  <c:v>42916</c:v>
                </c:pt>
                <c:pt idx="150">
                  <c:v>42947</c:v>
                </c:pt>
                <c:pt idx="151">
                  <c:v>42978</c:v>
                </c:pt>
                <c:pt idx="152">
                  <c:v>43008</c:v>
                </c:pt>
                <c:pt idx="153">
                  <c:v>43039</c:v>
                </c:pt>
                <c:pt idx="154">
                  <c:v>43069</c:v>
                </c:pt>
                <c:pt idx="155">
                  <c:v>43100</c:v>
                </c:pt>
                <c:pt idx="156">
                  <c:v>43131</c:v>
                </c:pt>
                <c:pt idx="157">
                  <c:v>43159</c:v>
                </c:pt>
                <c:pt idx="158">
                  <c:v>43190</c:v>
                </c:pt>
                <c:pt idx="159">
                  <c:v>43220</c:v>
                </c:pt>
                <c:pt idx="160">
                  <c:v>43251</c:v>
                </c:pt>
                <c:pt idx="161">
                  <c:v>43281</c:v>
                </c:pt>
                <c:pt idx="162">
                  <c:v>43312</c:v>
                </c:pt>
                <c:pt idx="163">
                  <c:v>43343</c:v>
                </c:pt>
                <c:pt idx="164">
                  <c:v>43373</c:v>
                </c:pt>
                <c:pt idx="165">
                  <c:v>43404</c:v>
                </c:pt>
                <c:pt idx="166">
                  <c:v>43434</c:v>
                </c:pt>
                <c:pt idx="167">
                  <c:v>43465</c:v>
                </c:pt>
                <c:pt idx="168">
                  <c:v>43496</c:v>
                </c:pt>
                <c:pt idx="169">
                  <c:v>43524</c:v>
                </c:pt>
                <c:pt idx="170">
                  <c:v>43555</c:v>
                </c:pt>
                <c:pt idx="171">
                  <c:v>43585</c:v>
                </c:pt>
                <c:pt idx="172">
                  <c:v>43616</c:v>
                </c:pt>
                <c:pt idx="173">
                  <c:v>43646</c:v>
                </c:pt>
                <c:pt idx="174">
                  <c:v>43677</c:v>
                </c:pt>
                <c:pt idx="175">
                  <c:v>43708</c:v>
                </c:pt>
                <c:pt idx="176">
                  <c:v>43738</c:v>
                </c:pt>
                <c:pt idx="177">
                  <c:v>43769</c:v>
                </c:pt>
                <c:pt idx="178">
                  <c:v>43799</c:v>
                </c:pt>
                <c:pt idx="179">
                  <c:v>43830</c:v>
                </c:pt>
                <c:pt idx="180">
                  <c:v>43861</c:v>
                </c:pt>
                <c:pt idx="181">
                  <c:v>43890</c:v>
                </c:pt>
                <c:pt idx="182">
                  <c:v>43921</c:v>
                </c:pt>
                <c:pt idx="183">
                  <c:v>43951</c:v>
                </c:pt>
                <c:pt idx="184">
                  <c:v>43982</c:v>
                </c:pt>
                <c:pt idx="185">
                  <c:v>44012</c:v>
                </c:pt>
                <c:pt idx="186">
                  <c:v>44043</c:v>
                </c:pt>
                <c:pt idx="187">
                  <c:v>44074</c:v>
                </c:pt>
                <c:pt idx="188">
                  <c:v>44104</c:v>
                </c:pt>
                <c:pt idx="189">
                  <c:v>44135</c:v>
                </c:pt>
                <c:pt idx="190">
                  <c:v>44165</c:v>
                </c:pt>
                <c:pt idx="191">
                  <c:v>44196</c:v>
                </c:pt>
                <c:pt idx="192">
                  <c:v>44227</c:v>
                </c:pt>
                <c:pt idx="193">
                  <c:v>44255</c:v>
                </c:pt>
                <c:pt idx="194">
                  <c:v>44286</c:v>
                </c:pt>
                <c:pt idx="195">
                  <c:v>44316</c:v>
                </c:pt>
                <c:pt idx="196">
                  <c:v>44347</c:v>
                </c:pt>
                <c:pt idx="197">
                  <c:v>44377</c:v>
                </c:pt>
                <c:pt idx="198">
                  <c:v>44408</c:v>
                </c:pt>
                <c:pt idx="199">
                  <c:v>44439</c:v>
                </c:pt>
                <c:pt idx="200">
                  <c:v>44469</c:v>
                </c:pt>
                <c:pt idx="201">
                  <c:v>44500</c:v>
                </c:pt>
                <c:pt idx="202">
                  <c:v>44530</c:v>
                </c:pt>
                <c:pt idx="203">
                  <c:v>44561</c:v>
                </c:pt>
                <c:pt idx="204">
                  <c:v>44592</c:v>
                </c:pt>
                <c:pt idx="205">
                  <c:v>44620</c:v>
                </c:pt>
                <c:pt idx="206">
                  <c:v>44651</c:v>
                </c:pt>
                <c:pt idx="207">
                  <c:v>44681</c:v>
                </c:pt>
                <c:pt idx="208">
                  <c:v>44712</c:v>
                </c:pt>
                <c:pt idx="209">
                  <c:v>44742</c:v>
                </c:pt>
                <c:pt idx="210">
                  <c:v>44773</c:v>
                </c:pt>
                <c:pt idx="211">
                  <c:v>44804</c:v>
                </c:pt>
                <c:pt idx="212">
                  <c:v>44834</c:v>
                </c:pt>
                <c:pt idx="213">
                  <c:v>44865</c:v>
                </c:pt>
                <c:pt idx="214">
                  <c:v>44895</c:v>
                </c:pt>
                <c:pt idx="215">
                  <c:v>44926</c:v>
                </c:pt>
              </c:numCache>
            </c:numRef>
          </c:cat>
          <c:val>
            <c:numRef>
              <c:f>Foglio1!$B$2:$B$217</c:f>
              <c:numCache>
                <c:formatCode>0</c:formatCode>
                <c:ptCount val="216"/>
                <c:pt idx="0">
                  <c:v>28367</c:v>
                </c:pt>
                <c:pt idx="1">
                  <c:v>31874</c:v>
                </c:pt>
                <c:pt idx="2">
                  <c:v>38263</c:v>
                </c:pt>
                <c:pt idx="3">
                  <c:v>40435</c:v>
                </c:pt>
                <c:pt idx="4">
                  <c:v>39951</c:v>
                </c:pt>
                <c:pt idx="5">
                  <c:v>37717</c:v>
                </c:pt>
                <c:pt idx="6">
                  <c:v>43004</c:v>
                </c:pt>
                <c:pt idx="7">
                  <c:v>39896</c:v>
                </c:pt>
                <c:pt idx="8">
                  <c:v>36842</c:v>
                </c:pt>
                <c:pt idx="9">
                  <c:v>32323</c:v>
                </c:pt>
                <c:pt idx="10">
                  <c:v>29707</c:v>
                </c:pt>
                <c:pt idx="11">
                  <c:v>33324</c:v>
                </c:pt>
                <c:pt idx="12">
                  <c:v>27440</c:v>
                </c:pt>
                <c:pt idx="13">
                  <c:v>27354</c:v>
                </c:pt>
                <c:pt idx="14">
                  <c:v>38981</c:v>
                </c:pt>
                <c:pt idx="15">
                  <c:v>40203</c:v>
                </c:pt>
                <c:pt idx="16">
                  <c:v>43112</c:v>
                </c:pt>
                <c:pt idx="17">
                  <c:v>41427</c:v>
                </c:pt>
                <c:pt idx="18">
                  <c:v>41712</c:v>
                </c:pt>
                <c:pt idx="19">
                  <c:v>42227</c:v>
                </c:pt>
                <c:pt idx="20">
                  <c:v>38269</c:v>
                </c:pt>
                <c:pt idx="21">
                  <c:v>33992</c:v>
                </c:pt>
                <c:pt idx="22">
                  <c:v>34189</c:v>
                </c:pt>
                <c:pt idx="23">
                  <c:v>39539</c:v>
                </c:pt>
                <c:pt idx="24">
                  <c:v>31461</c:v>
                </c:pt>
                <c:pt idx="25">
                  <c:v>32148</c:v>
                </c:pt>
                <c:pt idx="26">
                  <c:v>42254</c:v>
                </c:pt>
                <c:pt idx="27">
                  <c:v>37911</c:v>
                </c:pt>
                <c:pt idx="28">
                  <c:v>50126</c:v>
                </c:pt>
                <c:pt idx="29">
                  <c:v>46630</c:v>
                </c:pt>
                <c:pt idx="30">
                  <c:v>41514</c:v>
                </c:pt>
                <c:pt idx="31">
                  <c:v>42658</c:v>
                </c:pt>
                <c:pt idx="32">
                  <c:v>40438</c:v>
                </c:pt>
                <c:pt idx="33">
                  <c:v>33728</c:v>
                </c:pt>
                <c:pt idx="34">
                  <c:v>35109</c:v>
                </c:pt>
                <c:pt idx="35">
                  <c:v>38831</c:v>
                </c:pt>
                <c:pt idx="36">
                  <c:v>31601</c:v>
                </c:pt>
                <c:pt idx="37">
                  <c:v>34914</c:v>
                </c:pt>
                <c:pt idx="38">
                  <c:v>40487</c:v>
                </c:pt>
                <c:pt idx="39">
                  <c:v>40016</c:v>
                </c:pt>
                <c:pt idx="40">
                  <c:v>51291</c:v>
                </c:pt>
                <c:pt idx="41">
                  <c:v>41572</c:v>
                </c:pt>
                <c:pt idx="42">
                  <c:v>42131</c:v>
                </c:pt>
                <c:pt idx="43">
                  <c:v>44064</c:v>
                </c:pt>
                <c:pt idx="44">
                  <c:v>29486</c:v>
                </c:pt>
                <c:pt idx="45">
                  <c:v>30556</c:v>
                </c:pt>
                <c:pt idx="46">
                  <c:v>25224</c:v>
                </c:pt>
                <c:pt idx="47">
                  <c:v>25275</c:v>
                </c:pt>
                <c:pt idx="48">
                  <c:v>20782</c:v>
                </c:pt>
                <c:pt idx="49">
                  <c:v>20634</c:v>
                </c:pt>
                <c:pt idx="50">
                  <c:v>25783</c:v>
                </c:pt>
                <c:pt idx="51">
                  <c:v>25324</c:v>
                </c:pt>
                <c:pt idx="52">
                  <c:v>31325</c:v>
                </c:pt>
                <c:pt idx="53">
                  <c:v>26394</c:v>
                </c:pt>
                <c:pt idx="54">
                  <c:v>33974</c:v>
                </c:pt>
                <c:pt idx="55">
                  <c:v>54396</c:v>
                </c:pt>
                <c:pt idx="56">
                  <c:v>25745</c:v>
                </c:pt>
                <c:pt idx="57">
                  <c:v>30136</c:v>
                </c:pt>
                <c:pt idx="58">
                  <c:v>27385</c:v>
                </c:pt>
                <c:pt idx="59">
                  <c:v>34946</c:v>
                </c:pt>
                <c:pt idx="60">
                  <c:v>15792</c:v>
                </c:pt>
                <c:pt idx="61">
                  <c:v>16552</c:v>
                </c:pt>
                <c:pt idx="62">
                  <c:v>36251</c:v>
                </c:pt>
                <c:pt idx="63">
                  <c:v>27914</c:v>
                </c:pt>
                <c:pt idx="64">
                  <c:v>29295</c:v>
                </c:pt>
                <c:pt idx="65">
                  <c:v>28435</c:v>
                </c:pt>
                <c:pt idx="66">
                  <c:v>35058</c:v>
                </c:pt>
                <c:pt idx="67">
                  <c:v>30764</c:v>
                </c:pt>
                <c:pt idx="68">
                  <c:v>30518</c:v>
                </c:pt>
                <c:pt idx="69">
                  <c:v>25014</c:v>
                </c:pt>
                <c:pt idx="70">
                  <c:v>20737</c:v>
                </c:pt>
                <c:pt idx="71">
                  <c:v>31223</c:v>
                </c:pt>
                <c:pt idx="72">
                  <c:v>18145</c:v>
                </c:pt>
                <c:pt idx="73">
                  <c:v>27212</c:v>
                </c:pt>
                <c:pt idx="74">
                  <c:v>31464</c:v>
                </c:pt>
                <c:pt idx="75">
                  <c:v>30443</c:v>
                </c:pt>
                <c:pt idx="76">
                  <c:v>18830</c:v>
                </c:pt>
                <c:pt idx="77">
                  <c:v>21375</c:v>
                </c:pt>
                <c:pt idx="78">
                  <c:v>27016</c:v>
                </c:pt>
                <c:pt idx="79">
                  <c:v>30185</c:v>
                </c:pt>
                <c:pt idx="80">
                  <c:v>24851</c:v>
                </c:pt>
                <c:pt idx="81">
                  <c:v>22043</c:v>
                </c:pt>
                <c:pt idx="82">
                  <c:v>21440</c:v>
                </c:pt>
                <c:pt idx="83">
                  <c:v>33506</c:v>
                </c:pt>
                <c:pt idx="84">
                  <c:v>28295</c:v>
                </c:pt>
                <c:pt idx="85">
                  <c:v>34542</c:v>
                </c:pt>
                <c:pt idx="86">
                  <c:v>42567</c:v>
                </c:pt>
                <c:pt idx="87">
                  <c:v>36820</c:v>
                </c:pt>
                <c:pt idx="88">
                  <c:v>39571</c:v>
                </c:pt>
                <c:pt idx="89">
                  <c:v>32107</c:v>
                </c:pt>
                <c:pt idx="90">
                  <c:v>29913</c:v>
                </c:pt>
                <c:pt idx="91">
                  <c:v>36720</c:v>
                </c:pt>
                <c:pt idx="92">
                  <c:v>34252</c:v>
                </c:pt>
                <c:pt idx="93">
                  <c:v>29926</c:v>
                </c:pt>
                <c:pt idx="94">
                  <c:v>28765</c:v>
                </c:pt>
                <c:pt idx="95">
                  <c:v>31407</c:v>
                </c:pt>
                <c:pt idx="96">
                  <c:v>31897</c:v>
                </c:pt>
                <c:pt idx="97">
                  <c:v>31270</c:v>
                </c:pt>
                <c:pt idx="98">
                  <c:v>37663</c:v>
                </c:pt>
                <c:pt idx="99">
                  <c:v>31710</c:v>
                </c:pt>
                <c:pt idx="100">
                  <c:v>39216</c:v>
                </c:pt>
                <c:pt idx="101">
                  <c:v>35870</c:v>
                </c:pt>
                <c:pt idx="102">
                  <c:v>34780</c:v>
                </c:pt>
                <c:pt idx="103">
                  <c:v>44713</c:v>
                </c:pt>
                <c:pt idx="104">
                  <c:v>31871</c:v>
                </c:pt>
                <c:pt idx="105">
                  <c:v>29144</c:v>
                </c:pt>
                <c:pt idx="106">
                  <c:v>30386</c:v>
                </c:pt>
                <c:pt idx="107">
                  <c:v>29964</c:v>
                </c:pt>
                <c:pt idx="108">
                  <c:v>23332</c:v>
                </c:pt>
                <c:pt idx="109">
                  <c:v>28998</c:v>
                </c:pt>
                <c:pt idx="110">
                  <c:v>41953</c:v>
                </c:pt>
                <c:pt idx="111">
                  <c:v>38009</c:v>
                </c:pt>
                <c:pt idx="112">
                  <c:v>49584</c:v>
                </c:pt>
                <c:pt idx="113">
                  <c:v>40664</c:v>
                </c:pt>
                <c:pt idx="114">
                  <c:v>39888</c:v>
                </c:pt>
                <c:pt idx="115">
                  <c:v>44043</c:v>
                </c:pt>
                <c:pt idx="116">
                  <c:v>28507</c:v>
                </c:pt>
                <c:pt idx="117">
                  <c:v>33164</c:v>
                </c:pt>
                <c:pt idx="118">
                  <c:v>28846</c:v>
                </c:pt>
                <c:pt idx="119">
                  <c:v>31618</c:v>
                </c:pt>
                <c:pt idx="120">
                  <c:v>26763</c:v>
                </c:pt>
                <c:pt idx="121">
                  <c:v>32942</c:v>
                </c:pt>
                <c:pt idx="122">
                  <c:v>40800</c:v>
                </c:pt>
                <c:pt idx="123">
                  <c:v>34066</c:v>
                </c:pt>
                <c:pt idx="124">
                  <c:v>43837</c:v>
                </c:pt>
                <c:pt idx="125">
                  <c:v>37408</c:v>
                </c:pt>
                <c:pt idx="126">
                  <c:v>38435</c:v>
                </c:pt>
                <c:pt idx="127">
                  <c:v>37592</c:v>
                </c:pt>
                <c:pt idx="128">
                  <c:v>34487</c:v>
                </c:pt>
                <c:pt idx="129">
                  <c:v>34781</c:v>
                </c:pt>
                <c:pt idx="130">
                  <c:v>30945</c:v>
                </c:pt>
                <c:pt idx="131">
                  <c:v>37299</c:v>
                </c:pt>
                <c:pt idx="132">
                  <c:v>26848</c:v>
                </c:pt>
                <c:pt idx="133">
                  <c:v>32405</c:v>
                </c:pt>
                <c:pt idx="134">
                  <c:v>36991</c:v>
                </c:pt>
                <c:pt idx="135">
                  <c:v>34039</c:v>
                </c:pt>
                <c:pt idx="136">
                  <c:v>36916</c:v>
                </c:pt>
                <c:pt idx="137">
                  <c:v>32561</c:v>
                </c:pt>
                <c:pt idx="138">
                  <c:v>34122</c:v>
                </c:pt>
                <c:pt idx="139">
                  <c:v>32864</c:v>
                </c:pt>
                <c:pt idx="140">
                  <c:v>30707</c:v>
                </c:pt>
                <c:pt idx="141">
                  <c:v>29562</c:v>
                </c:pt>
                <c:pt idx="142">
                  <c:v>28189</c:v>
                </c:pt>
                <c:pt idx="143">
                  <c:v>33412</c:v>
                </c:pt>
                <c:pt idx="144">
                  <c:v>20313</c:v>
                </c:pt>
                <c:pt idx="145">
                  <c:v>27498</c:v>
                </c:pt>
                <c:pt idx="146">
                  <c:v>35648</c:v>
                </c:pt>
                <c:pt idx="147">
                  <c:v>31428</c:v>
                </c:pt>
                <c:pt idx="148">
                  <c:v>32547</c:v>
                </c:pt>
                <c:pt idx="149">
                  <c:v>29463</c:v>
                </c:pt>
                <c:pt idx="150">
                  <c:v>33827</c:v>
                </c:pt>
                <c:pt idx="151">
                  <c:v>37051</c:v>
                </c:pt>
                <c:pt idx="152">
                  <c:v>34732</c:v>
                </c:pt>
                <c:pt idx="153">
                  <c:v>26252</c:v>
                </c:pt>
                <c:pt idx="154">
                  <c:v>34991</c:v>
                </c:pt>
                <c:pt idx="155">
                  <c:v>43331</c:v>
                </c:pt>
                <c:pt idx="156">
                  <c:v>24638</c:v>
                </c:pt>
                <c:pt idx="157">
                  <c:v>30865</c:v>
                </c:pt>
                <c:pt idx="158">
                  <c:v>35264</c:v>
                </c:pt>
                <c:pt idx="159">
                  <c:v>29848</c:v>
                </c:pt>
                <c:pt idx="160">
                  <c:v>29965</c:v>
                </c:pt>
                <c:pt idx="161">
                  <c:v>28215</c:v>
                </c:pt>
                <c:pt idx="162">
                  <c:v>26311</c:v>
                </c:pt>
                <c:pt idx="163">
                  <c:v>30141</c:v>
                </c:pt>
                <c:pt idx="164">
                  <c:v>27640</c:v>
                </c:pt>
                <c:pt idx="165">
                  <c:v>26914</c:v>
                </c:pt>
                <c:pt idx="166">
                  <c:v>24545</c:v>
                </c:pt>
                <c:pt idx="167">
                  <c:v>29093</c:v>
                </c:pt>
                <c:pt idx="168">
                  <c:v>23802</c:v>
                </c:pt>
                <c:pt idx="169">
                  <c:v>24267</c:v>
                </c:pt>
                <c:pt idx="170">
                  <c:v>33615</c:v>
                </c:pt>
                <c:pt idx="171">
                  <c:v>29227</c:v>
                </c:pt>
                <c:pt idx="172">
                  <c:v>36208</c:v>
                </c:pt>
                <c:pt idx="173">
                  <c:v>28889</c:v>
                </c:pt>
                <c:pt idx="174">
                  <c:v>27134</c:v>
                </c:pt>
                <c:pt idx="175">
                  <c:v>31986</c:v>
                </c:pt>
                <c:pt idx="176">
                  <c:v>23328</c:v>
                </c:pt>
                <c:pt idx="177">
                  <c:v>26602</c:v>
                </c:pt>
                <c:pt idx="178">
                  <c:v>25611</c:v>
                </c:pt>
                <c:pt idx="179">
                  <c:v>26309</c:v>
                </c:pt>
                <c:pt idx="180">
                  <c:v>24824</c:v>
                </c:pt>
                <c:pt idx="181">
                  <c:v>29245</c:v>
                </c:pt>
                <c:pt idx="182">
                  <c:v>23119</c:v>
                </c:pt>
                <c:pt idx="183">
                  <c:v>8768</c:v>
                </c:pt>
                <c:pt idx="184">
                  <c:v>19484</c:v>
                </c:pt>
                <c:pt idx="185">
                  <c:v>20459</c:v>
                </c:pt>
                <c:pt idx="186">
                  <c:v>22792</c:v>
                </c:pt>
                <c:pt idx="187">
                  <c:v>27892</c:v>
                </c:pt>
                <c:pt idx="188">
                  <c:v>28362</c:v>
                </c:pt>
                <c:pt idx="189">
                  <c:v>29666</c:v>
                </c:pt>
                <c:pt idx="190">
                  <c:v>29373</c:v>
                </c:pt>
                <c:pt idx="191">
                  <c:v>30364</c:v>
                </c:pt>
                <c:pt idx="192">
                  <c:v>21771</c:v>
                </c:pt>
                <c:pt idx="193">
                  <c:v>23839</c:v>
                </c:pt>
                <c:pt idx="194">
                  <c:v>32541</c:v>
                </c:pt>
                <c:pt idx="195">
                  <c:v>29939</c:v>
                </c:pt>
                <c:pt idx="196">
                  <c:v>37676</c:v>
                </c:pt>
                <c:pt idx="197">
                  <c:v>31905</c:v>
                </c:pt>
                <c:pt idx="198">
                  <c:v>32959</c:v>
                </c:pt>
                <c:pt idx="199">
                  <c:v>27033</c:v>
                </c:pt>
                <c:pt idx="200">
                  <c:v>19106</c:v>
                </c:pt>
                <c:pt idx="201">
                  <c:v>17691</c:v>
                </c:pt>
                <c:pt idx="202">
                  <c:v>19261</c:v>
                </c:pt>
                <c:pt idx="203">
                  <c:v>20074</c:v>
                </c:pt>
                <c:pt idx="204">
                  <c:v>19665</c:v>
                </c:pt>
                <c:pt idx="205">
                  <c:v>15612</c:v>
                </c:pt>
                <c:pt idx="206">
                  <c:v>26228</c:v>
                </c:pt>
                <c:pt idx="207">
                  <c:v>26323</c:v>
                </c:pt>
                <c:pt idx="208">
                  <c:v>24905</c:v>
                </c:pt>
                <c:pt idx="209">
                  <c:v>23192</c:v>
                </c:pt>
                <c:pt idx="210">
                  <c:v>25119</c:v>
                </c:pt>
                <c:pt idx="211">
                  <c:v>25500</c:v>
                </c:pt>
                <c:pt idx="212">
                  <c:v>27859</c:v>
                </c:pt>
                <c:pt idx="213">
                  <c:v>29707</c:v>
                </c:pt>
                <c:pt idx="214">
                  <c:v>25185</c:v>
                </c:pt>
                <c:pt idx="2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44-EF41-AE21-B90316F9AE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4477408"/>
        <c:axId val="1964471456"/>
      </c:lineChart>
      <c:dateAx>
        <c:axId val="196447740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64471456"/>
        <c:crosses val="autoZero"/>
        <c:auto val="1"/>
        <c:lblOffset val="100"/>
        <c:baseTimeUnit val="months"/>
      </c:dateAx>
      <c:valAx>
        <c:axId val="196447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64477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774700</xdr:colOff>
      <xdr:row>21</xdr:row>
      <xdr:rowOff>12700</xdr:rowOff>
    </xdr:from>
    <xdr:to>
      <xdr:col>13</xdr:col>
      <xdr:colOff>0</xdr:colOff>
      <xdr:row>44</xdr:row>
      <xdr:rowOff>114300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D15B9829-E113-AF28-0B84-D1E5E26AFE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217"/>
  <sheetViews>
    <sheetView tabSelected="1" workbookViewId="0">
      <selection activeCell="H16" sqref="H16"/>
    </sheetView>
  </sheetViews>
  <sheetFormatPr baseColWidth="10" defaultColWidth="12.6640625" defaultRowHeight="15.75" customHeight="1" x14ac:dyDescent="0.15"/>
  <sheetData>
    <row r="1" spans="1:13" ht="15.75" customHeight="1" x14ac:dyDescent="0.15">
      <c r="A1" s="4" t="s">
        <v>0</v>
      </c>
      <c r="B1" s="4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15.75" customHeight="1" x14ac:dyDescent="0.15">
      <c r="A2" s="3">
        <v>38383</v>
      </c>
      <c r="B2" s="5">
        <f ca="1">IFERROR(__xludf.DUMMYFUNCTION("""COMPUTED_VALUE"""),28367)</f>
        <v>28367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ht="15.75" customHeight="1" x14ac:dyDescent="0.15">
      <c r="A3" s="3">
        <v>38411</v>
      </c>
      <c r="B3" s="5">
        <f ca="1">IFERROR(__xludf.DUMMYFUNCTION("""COMPUTED_VALUE"""),31874)</f>
        <v>31874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1:13" ht="15.75" customHeight="1" x14ac:dyDescent="0.15">
      <c r="A4" s="3">
        <v>38442</v>
      </c>
      <c r="B4" s="5">
        <f ca="1">IFERROR(__xludf.DUMMYFUNCTION("""COMPUTED_VALUE"""),38263)</f>
        <v>38263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</row>
    <row r="5" spans="1:13" ht="15.75" customHeight="1" x14ac:dyDescent="0.15">
      <c r="A5" s="3">
        <v>38472</v>
      </c>
      <c r="B5" s="5">
        <f ca="1">IFERROR(__xludf.DUMMYFUNCTION("""COMPUTED_VALUE"""),40435)</f>
        <v>40435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</row>
    <row r="6" spans="1:13" ht="15.75" customHeight="1" x14ac:dyDescent="0.15">
      <c r="A6" s="3">
        <v>38503</v>
      </c>
      <c r="B6" s="5">
        <f ca="1">IFERROR(__xludf.DUMMYFUNCTION("""COMPUTED_VALUE"""),39951)</f>
        <v>39951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</row>
    <row r="7" spans="1:13" ht="15.75" customHeight="1" x14ac:dyDescent="0.15">
      <c r="A7" s="3">
        <v>38533</v>
      </c>
      <c r="B7" s="5">
        <f ca="1">IFERROR(__xludf.DUMMYFUNCTION("""COMPUTED_VALUE"""),37717)</f>
        <v>37717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</row>
    <row r="8" spans="1:13" ht="15.75" customHeight="1" x14ac:dyDescent="0.15">
      <c r="A8" s="3">
        <v>38564</v>
      </c>
      <c r="B8" s="5">
        <f ca="1">IFERROR(__xludf.DUMMYFUNCTION("""COMPUTED_VALUE"""),43004)</f>
        <v>43004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</row>
    <row r="9" spans="1:13" ht="15.75" customHeight="1" x14ac:dyDescent="0.15">
      <c r="A9" s="3">
        <v>38595</v>
      </c>
      <c r="B9" s="5">
        <f ca="1">IFERROR(__xludf.DUMMYFUNCTION("""COMPUTED_VALUE"""),39896)</f>
        <v>39896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</row>
    <row r="10" spans="1:13" ht="15.75" customHeight="1" x14ac:dyDescent="0.15">
      <c r="A10" s="3">
        <v>38625</v>
      </c>
      <c r="B10" s="5">
        <f ca="1">IFERROR(__xludf.DUMMYFUNCTION("""COMPUTED_VALUE"""),36842)</f>
        <v>36842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</row>
    <row r="11" spans="1:13" ht="15.75" customHeight="1" x14ac:dyDescent="0.15">
      <c r="A11" s="3">
        <v>38656</v>
      </c>
      <c r="B11" s="5">
        <f ca="1">IFERROR(__xludf.DUMMYFUNCTION("""COMPUTED_VALUE"""),32323)</f>
        <v>32323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1:13" ht="15.75" customHeight="1" x14ac:dyDescent="0.15">
      <c r="A12" s="3">
        <v>38686</v>
      </c>
      <c r="B12" s="5">
        <f ca="1">IFERROR(__xludf.DUMMYFUNCTION("""COMPUTED_VALUE"""),29707)</f>
        <v>29707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</row>
    <row r="13" spans="1:13" ht="15.75" customHeight="1" x14ac:dyDescent="0.15">
      <c r="A13" s="3">
        <v>38717</v>
      </c>
      <c r="B13" s="5">
        <f ca="1">IFERROR(__xludf.DUMMYFUNCTION("""COMPUTED_VALUE"""),33324)</f>
        <v>33324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ht="15.75" customHeight="1" x14ac:dyDescent="0.15">
      <c r="A14" s="3">
        <v>38748</v>
      </c>
      <c r="B14" s="5">
        <f ca="1">IFERROR(__xludf.DUMMYFUNCTION("""COMPUTED_VALUE"""),27440)</f>
        <v>27440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</row>
    <row r="15" spans="1:13" ht="15.75" customHeight="1" x14ac:dyDescent="0.15">
      <c r="A15" s="3">
        <v>38776</v>
      </c>
      <c r="B15" s="5">
        <f ca="1">IFERROR(__xludf.DUMMYFUNCTION("""COMPUTED_VALUE"""),27354)</f>
        <v>27354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</row>
    <row r="16" spans="1:13" ht="15.75" customHeight="1" x14ac:dyDescent="0.15">
      <c r="A16" s="3">
        <v>38807</v>
      </c>
      <c r="B16" s="5">
        <f ca="1">IFERROR(__xludf.DUMMYFUNCTION("""COMPUTED_VALUE"""),38981)</f>
        <v>38981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</row>
    <row r="17" spans="1:13" ht="15.75" customHeight="1" x14ac:dyDescent="0.15">
      <c r="A17" s="3">
        <v>38837</v>
      </c>
      <c r="B17" s="5">
        <f ca="1">IFERROR(__xludf.DUMMYFUNCTION("""COMPUTED_VALUE"""),40203)</f>
        <v>40203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1:13" ht="15.75" customHeight="1" x14ac:dyDescent="0.15">
      <c r="A18" s="3">
        <v>38868</v>
      </c>
      <c r="B18" s="5">
        <f ca="1">IFERROR(__xludf.DUMMYFUNCTION("""COMPUTED_VALUE"""),43112)</f>
        <v>43112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</row>
    <row r="19" spans="1:13" ht="15.75" customHeight="1" x14ac:dyDescent="0.15">
      <c r="A19" s="3">
        <v>38898</v>
      </c>
      <c r="B19" s="5">
        <f ca="1">IFERROR(__xludf.DUMMYFUNCTION("""COMPUTED_VALUE"""),41427)</f>
        <v>41427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1"/>
    </row>
    <row r="20" spans="1:13" ht="15.75" customHeight="1" x14ac:dyDescent="0.15">
      <c r="A20" s="3">
        <v>38929</v>
      </c>
      <c r="B20" s="5">
        <f ca="1">IFERROR(__xludf.DUMMYFUNCTION("""COMPUTED_VALUE"""),41712)</f>
        <v>41712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ht="15.75" customHeight="1" x14ac:dyDescent="0.15">
      <c r="A21" s="3">
        <v>38960</v>
      </c>
      <c r="B21" s="5">
        <f ca="1">IFERROR(__xludf.DUMMYFUNCTION("""COMPUTED_VALUE"""),42227)</f>
        <v>42227</v>
      </c>
    </row>
    <row r="22" spans="1:13" ht="15.75" customHeight="1" x14ac:dyDescent="0.15">
      <c r="A22" s="3">
        <v>38990</v>
      </c>
      <c r="B22" s="5">
        <f ca="1">IFERROR(__xludf.DUMMYFUNCTION("""COMPUTED_VALUE"""),38269)</f>
        <v>38269</v>
      </c>
    </row>
    <row r="23" spans="1:13" ht="15.75" customHeight="1" x14ac:dyDescent="0.15">
      <c r="A23" s="3">
        <v>39021</v>
      </c>
      <c r="B23" s="5">
        <f ca="1">IFERROR(__xludf.DUMMYFUNCTION("""COMPUTED_VALUE"""),33992)</f>
        <v>33992</v>
      </c>
    </row>
    <row r="24" spans="1:13" ht="15.75" customHeight="1" x14ac:dyDescent="0.15">
      <c r="A24" s="3">
        <v>39051</v>
      </c>
      <c r="B24" s="5">
        <f ca="1">IFERROR(__xludf.DUMMYFUNCTION("""COMPUTED_VALUE"""),34189)</f>
        <v>34189</v>
      </c>
    </row>
    <row r="25" spans="1:13" ht="15.75" customHeight="1" x14ac:dyDescent="0.15">
      <c r="A25" s="3">
        <v>39082</v>
      </c>
      <c r="B25" s="5">
        <f ca="1">IFERROR(__xludf.DUMMYFUNCTION("""COMPUTED_VALUE"""),39539)</f>
        <v>39539</v>
      </c>
    </row>
    <row r="26" spans="1:13" ht="15.75" customHeight="1" x14ac:dyDescent="0.15">
      <c r="A26" s="3">
        <v>39113</v>
      </c>
      <c r="B26" s="5">
        <f ca="1">IFERROR(__xludf.DUMMYFUNCTION("""COMPUTED_VALUE"""),31461)</f>
        <v>31461</v>
      </c>
    </row>
    <row r="27" spans="1:13" ht="15.75" customHeight="1" x14ac:dyDescent="0.15">
      <c r="A27" s="3">
        <v>39141</v>
      </c>
      <c r="B27" s="5">
        <f ca="1">IFERROR(__xludf.DUMMYFUNCTION("""COMPUTED_VALUE"""),32148)</f>
        <v>32148</v>
      </c>
    </row>
    <row r="28" spans="1:13" ht="15.75" customHeight="1" x14ac:dyDescent="0.15">
      <c r="A28" s="3">
        <v>39172</v>
      </c>
      <c r="B28" s="5">
        <f ca="1">IFERROR(__xludf.DUMMYFUNCTION("""COMPUTED_VALUE"""),42254)</f>
        <v>42254</v>
      </c>
    </row>
    <row r="29" spans="1:13" ht="15.75" customHeight="1" x14ac:dyDescent="0.15">
      <c r="A29" s="3">
        <v>39202</v>
      </c>
      <c r="B29" s="5">
        <f ca="1">IFERROR(__xludf.DUMMYFUNCTION("""COMPUTED_VALUE"""),37911)</f>
        <v>37911</v>
      </c>
    </row>
    <row r="30" spans="1:13" ht="15.75" customHeight="1" x14ac:dyDescent="0.15">
      <c r="A30" s="3">
        <v>39233</v>
      </c>
      <c r="B30" s="5">
        <f ca="1">IFERROR(__xludf.DUMMYFUNCTION("""COMPUTED_VALUE"""),50126)</f>
        <v>50126</v>
      </c>
    </row>
    <row r="31" spans="1:13" ht="15.75" customHeight="1" x14ac:dyDescent="0.15">
      <c r="A31" s="3">
        <v>39263</v>
      </c>
      <c r="B31" s="5">
        <f ca="1">IFERROR(__xludf.DUMMYFUNCTION("""COMPUTED_VALUE"""),46630)</f>
        <v>46630</v>
      </c>
    </row>
    <row r="32" spans="1:13" ht="15.75" customHeight="1" x14ac:dyDescent="0.15">
      <c r="A32" s="3">
        <v>39294</v>
      </c>
      <c r="B32" s="5">
        <f ca="1">IFERROR(__xludf.DUMMYFUNCTION("""COMPUTED_VALUE"""),41514)</f>
        <v>41514</v>
      </c>
    </row>
    <row r="33" spans="1:2" ht="15.75" customHeight="1" x14ac:dyDescent="0.15">
      <c r="A33" s="3">
        <v>39325</v>
      </c>
      <c r="B33" s="5">
        <f ca="1">IFERROR(__xludf.DUMMYFUNCTION("""COMPUTED_VALUE"""),42658)</f>
        <v>42658</v>
      </c>
    </row>
    <row r="34" spans="1:2" ht="15.75" customHeight="1" x14ac:dyDescent="0.15">
      <c r="A34" s="3">
        <v>39355</v>
      </c>
      <c r="B34" s="5">
        <f ca="1">IFERROR(__xludf.DUMMYFUNCTION("""COMPUTED_VALUE"""),40438)</f>
        <v>40438</v>
      </c>
    </row>
    <row r="35" spans="1:2" ht="15.75" customHeight="1" x14ac:dyDescent="0.15">
      <c r="A35" s="3">
        <v>39386</v>
      </c>
      <c r="B35" s="5">
        <f ca="1">IFERROR(__xludf.DUMMYFUNCTION("""COMPUTED_VALUE"""),33728)</f>
        <v>33728</v>
      </c>
    </row>
    <row r="36" spans="1:2" ht="15.75" customHeight="1" x14ac:dyDescent="0.15">
      <c r="A36" s="3">
        <v>39416</v>
      </c>
      <c r="B36" s="5">
        <f ca="1">IFERROR(__xludf.DUMMYFUNCTION("""COMPUTED_VALUE"""),35109)</f>
        <v>35109</v>
      </c>
    </row>
    <row r="37" spans="1:2" ht="15.75" customHeight="1" x14ac:dyDescent="0.15">
      <c r="A37" s="3">
        <v>39447</v>
      </c>
      <c r="B37" s="5">
        <f ca="1">IFERROR(__xludf.DUMMYFUNCTION("""COMPUTED_VALUE"""),38831)</f>
        <v>38831</v>
      </c>
    </row>
    <row r="38" spans="1:2" ht="15.75" customHeight="1" x14ac:dyDescent="0.15">
      <c r="A38" s="3">
        <v>39478</v>
      </c>
      <c r="B38" s="5">
        <f ca="1">IFERROR(__xludf.DUMMYFUNCTION("""COMPUTED_VALUE"""),31601)</f>
        <v>31601</v>
      </c>
    </row>
    <row r="39" spans="1:2" ht="15.75" customHeight="1" x14ac:dyDescent="0.15">
      <c r="A39" s="3">
        <v>39507</v>
      </c>
      <c r="B39" s="5">
        <f ca="1">IFERROR(__xludf.DUMMYFUNCTION("""COMPUTED_VALUE"""),34914)</f>
        <v>34914</v>
      </c>
    </row>
    <row r="40" spans="1:2" ht="15.75" customHeight="1" x14ac:dyDescent="0.15">
      <c r="A40" s="3">
        <v>39538</v>
      </c>
      <c r="B40" s="5">
        <f ca="1">IFERROR(__xludf.DUMMYFUNCTION("""COMPUTED_VALUE"""),40487)</f>
        <v>40487</v>
      </c>
    </row>
    <row r="41" spans="1:2" ht="15.75" customHeight="1" x14ac:dyDescent="0.15">
      <c r="A41" s="3">
        <v>39568</v>
      </c>
      <c r="B41" s="5">
        <f ca="1">IFERROR(__xludf.DUMMYFUNCTION("""COMPUTED_VALUE"""),40016)</f>
        <v>40016</v>
      </c>
    </row>
    <row r="42" spans="1:2" ht="15.75" customHeight="1" x14ac:dyDescent="0.15">
      <c r="A42" s="3">
        <v>39599</v>
      </c>
      <c r="B42" s="5">
        <f ca="1">IFERROR(__xludf.DUMMYFUNCTION("""COMPUTED_VALUE"""),51291)</f>
        <v>51291</v>
      </c>
    </row>
    <row r="43" spans="1:2" ht="15.75" customHeight="1" x14ac:dyDescent="0.15">
      <c r="A43" s="3">
        <v>39629</v>
      </c>
      <c r="B43" s="5">
        <f ca="1">IFERROR(__xludf.DUMMYFUNCTION("""COMPUTED_VALUE"""),41572)</f>
        <v>41572</v>
      </c>
    </row>
    <row r="44" spans="1:2" ht="15.75" customHeight="1" x14ac:dyDescent="0.15">
      <c r="A44" s="3">
        <v>39660</v>
      </c>
      <c r="B44" s="5">
        <f ca="1">IFERROR(__xludf.DUMMYFUNCTION("""COMPUTED_VALUE"""),42131)</f>
        <v>42131</v>
      </c>
    </row>
    <row r="45" spans="1:2" ht="15.75" customHeight="1" x14ac:dyDescent="0.15">
      <c r="A45" s="3">
        <v>39691</v>
      </c>
      <c r="B45" s="5">
        <f ca="1">IFERROR(__xludf.DUMMYFUNCTION("""COMPUTED_VALUE"""),44064)</f>
        <v>44064</v>
      </c>
    </row>
    <row r="46" spans="1:2" ht="15.75" customHeight="1" x14ac:dyDescent="0.15">
      <c r="A46" s="3">
        <v>39721</v>
      </c>
      <c r="B46" s="5">
        <f ca="1">IFERROR(__xludf.DUMMYFUNCTION("""COMPUTED_VALUE"""),29486)</f>
        <v>29486</v>
      </c>
    </row>
    <row r="47" spans="1:2" ht="15.75" customHeight="1" x14ac:dyDescent="0.15">
      <c r="A47" s="3">
        <v>39752</v>
      </c>
      <c r="B47" s="5">
        <f ca="1">IFERROR(__xludf.DUMMYFUNCTION("""COMPUTED_VALUE"""),30556)</f>
        <v>30556</v>
      </c>
    </row>
    <row r="48" spans="1:2" ht="15.75" customHeight="1" x14ac:dyDescent="0.15">
      <c r="A48" s="3">
        <v>39782</v>
      </c>
      <c r="B48" s="5">
        <f ca="1">IFERROR(__xludf.DUMMYFUNCTION("""COMPUTED_VALUE"""),25224)</f>
        <v>25224</v>
      </c>
    </row>
    <row r="49" spans="1:2" ht="15.75" customHeight="1" x14ac:dyDescent="0.15">
      <c r="A49" s="3">
        <v>39813</v>
      </c>
      <c r="B49" s="5">
        <f ca="1">IFERROR(__xludf.DUMMYFUNCTION("""COMPUTED_VALUE"""),25275)</f>
        <v>25275</v>
      </c>
    </row>
    <row r="50" spans="1:2" ht="15.75" customHeight="1" x14ac:dyDescent="0.15">
      <c r="A50" s="3">
        <v>39844</v>
      </c>
      <c r="B50" s="5">
        <f ca="1">IFERROR(__xludf.DUMMYFUNCTION("""COMPUTED_VALUE"""),20782)</f>
        <v>20782</v>
      </c>
    </row>
    <row r="51" spans="1:2" ht="15.75" customHeight="1" x14ac:dyDescent="0.15">
      <c r="A51" s="3">
        <v>39872</v>
      </c>
      <c r="B51" s="5">
        <f ca="1">IFERROR(__xludf.DUMMYFUNCTION("""COMPUTED_VALUE"""),20634)</f>
        <v>20634</v>
      </c>
    </row>
    <row r="52" spans="1:2" ht="15.75" customHeight="1" x14ac:dyDescent="0.15">
      <c r="A52" s="3">
        <v>39903</v>
      </c>
      <c r="B52" s="5">
        <f ca="1">IFERROR(__xludf.DUMMYFUNCTION("""COMPUTED_VALUE"""),25783)</f>
        <v>25783</v>
      </c>
    </row>
    <row r="53" spans="1:2" ht="15.75" customHeight="1" x14ac:dyDescent="0.15">
      <c r="A53" s="3">
        <v>39933</v>
      </c>
      <c r="B53" s="5">
        <f ca="1">IFERROR(__xludf.DUMMYFUNCTION("""COMPUTED_VALUE"""),25324)</f>
        <v>25324</v>
      </c>
    </row>
    <row r="54" spans="1:2" ht="15.75" customHeight="1" x14ac:dyDescent="0.15">
      <c r="A54" s="3">
        <v>39964</v>
      </c>
      <c r="B54" s="5">
        <f ca="1">IFERROR(__xludf.DUMMYFUNCTION("""COMPUTED_VALUE"""),31325)</f>
        <v>31325</v>
      </c>
    </row>
    <row r="55" spans="1:2" ht="15.75" customHeight="1" x14ac:dyDescent="0.15">
      <c r="A55" s="3">
        <v>39994</v>
      </c>
      <c r="B55" s="5">
        <f ca="1">IFERROR(__xludf.DUMMYFUNCTION("""COMPUTED_VALUE"""),26394)</f>
        <v>26394</v>
      </c>
    </row>
    <row r="56" spans="1:2" ht="15.75" customHeight="1" x14ac:dyDescent="0.15">
      <c r="A56" s="3">
        <v>40025</v>
      </c>
      <c r="B56" s="5">
        <f ca="1">IFERROR(__xludf.DUMMYFUNCTION("""COMPUTED_VALUE"""),33974)</f>
        <v>33974</v>
      </c>
    </row>
    <row r="57" spans="1:2" ht="15.75" customHeight="1" x14ac:dyDescent="0.15">
      <c r="A57" s="3">
        <v>40056</v>
      </c>
      <c r="B57" s="5">
        <f ca="1">IFERROR(__xludf.DUMMYFUNCTION("""COMPUTED_VALUE"""),54396)</f>
        <v>54396</v>
      </c>
    </row>
    <row r="58" spans="1:2" ht="15.75" customHeight="1" x14ac:dyDescent="0.15">
      <c r="A58" s="3">
        <v>40086</v>
      </c>
      <c r="B58" s="5">
        <f ca="1">IFERROR(__xludf.DUMMYFUNCTION("""COMPUTED_VALUE"""),25745)</f>
        <v>25745</v>
      </c>
    </row>
    <row r="59" spans="1:2" ht="15.75" customHeight="1" x14ac:dyDescent="0.15">
      <c r="A59" s="3">
        <v>40117</v>
      </c>
      <c r="B59" s="5">
        <f ca="1">IFERROR(__xludf.DUMMYFUNCTION("""COMPUTED_VALUE"""),30136)</f>
        <v>30136</v>
      </c>
    </row>
    <row r="60" spans="1:2" ht="15.75" customHeight="1" x14ac:dyDescent="0.15">
      <c r="A60" s="3">
        <v>40147</v>
      </c>
      <c r="B60" s="5">
        <f ca="1">IFERROR(__xludf.DUMMYFUNCTION("""COMPUTED_VALUE"""),27385)</f>
        <v>27385</v>
      </c>
    </row>
    <row r="61" spans="1:2" ht="15.75" customHeight="1" x14ac:dyDescent="0.15">
      <c r="A61" s="3">
        <v>40178</v>
      </c>
      <c r="B61" s="5">
        <f ca="1">IFERROR(__xludf.DUMMYFUNCTION("""COMPUTED_VALUE"""),34946)</f>
        <v>34946</v>
      </c>
    </row>
    <row r="62" spans="1:2" ht="15.75" customHeight="1" x14ac:dyDescent="0.15">
      <c r="A62" s="3">
        <v>40209</v>
      </c>
      <c r="B62" s="5">
        <f ca="1">IFERROR(__xludf.DUMMYFUNCTION("""COMPUTED_VALUE"""),15792)</f>
        <v>15792</v>
      </c>
    </row>
    <row r="63" spans="1:2" ht="15.75" customHeight="1" x14ac:dyDescent="0.15">
      <c r="A63" s="3">
        <v>40237</v>
      </c>
      <c r="B63" s="5">
        <f ca="1">IFERROR(__xludf.DUMMYFUNCTION("""COMPUTED_VALUE"""),16552)</f>
        <v>16552</v>
      </c>
    </row>
    <row r="64" spans="1:2" ht="15.75" customHeight="1" x14ac:dyDescent="0.15">
      <c r="A64" s="3">
        <v>40268</v>
      </c>
      <c r="B64" s="5">
        <f ca="1">IFERROR(__xludf.DUMMYFUNCTION("""COMPUTED_VALUE"""),36251)</f>
        <v>36251</v>
      </c>
    </row>
    <row r="65" spans="1:2" ht="15.75" customHeight="1" x14ac:dyDescent="0.15">
      <c r="A65" s="3">
        <v>40298</v>
      </c>
      <c r="B65" s="5">
        <f ca="1">IFERROR(__xludf.DUMMYFUNCTION("""COMPUTED_VALUE"""),27914)</f>
        <v>27914</v>
      </c>
    </row>
    <row r="66" spans="1:2" ht="15.75" customHeight="1" x14ac:dyDescent="0.15">
      <c r="A66" s="3">
        <v>40329</v>
      </c>
      <c r="B66" s="5">
        <f ca="1">IFERROR(__xludf.DUMMYFUNCTION("""COMPUTED_VALUE"""),29295)</f>
        <v>29295</v>
      </c>
    </row>
    <row r="67" spans="1:2" ht="15.75" customHeight="1" x14ac:dyDescent="0.15">
      <c r="A67" s="3">
        <v>40359</v>
      </c>
      <c r="B67" s="5">
        <f ca="1">IFERROR(__xludf.DUMMYFUNCTION("""COMPUTED_VALUE"""),28435)</f>
        <v>28435</v>
      </c>
    </row>
    <row r="68" spans="1:2" ht="15.75" customHeight="1" x14ac:dyDescent="0.15">
      <c r="A68" s="3">
        <v>40390</v>
      </c>
      <c r="B68" s="5">
        <f ca="1">IFERROR(__xludf.DUMMYFUNCTION("""COMPUTED_VALUE"""),35058)</f>
        <v>35058</v>
      </c>
    </row>
    <row r="69" spans="1:2" ht="15.75" customHeight="1" x14ac:dyDescent="0.15">
      <c r="A69" s="3">
        <v>40421</v>
      </c>
      <c r="B69" s="5">
        <f ca="1">IFERROR(__xludf.DUMMYFUNCTION("""COMPUTED_VALUE"""),30764)</f>
        <v>30764</v>
      </c>
    </row>
    <row r="70" spans="1:2" ht="15.75" customHeight="1" x14ac:dyDescent="0.15">
      <c r="A70" s="3">
        <v>40451</v>
      </c>
      <c r="B70" s="5">
        <f ca="1">IFERROR(__xludf.DUMMYFUNCTION("""COMPUTED_VALUE"""),30518)</f>
        <v>30518</v>
      </c>
    </row>
    <row r="71" spans="1:2" ht="15.75" customHeight="1" x14ac:dyDescent="0.15">
      <c r="A71" s="3">
        <v>40482</v>
      </c>
      <c r="B71" s="5">
        <f ca="1">IFERROR(__xludf.DUMMYFUNCTION("""COMPUTED_VALUE"""),25014)</f>
        <v>25014</v>
      </c>
    </row>
    <row r="72" spans="1:2" ht="15.75" customHeight="1" x14ac:dyDescent="0.15">
      <c r="A72" s="3">
        <v>40512</v>
      </c>
      <c r="B72" s="5">
        <f ca="1">IFERROR(__xludf.DUMMYFUNCTION("""COMPUTED_VALUE"""),20737)</f>
        <v>20737</v>
      </c>
    </row>
    <row r="73" spans="1:2" ht="15.75" customHeight="1" x14ac:dyDescent="0.15">
      <c r="A73" s="3">
        <v>40543</v>
      </c>
      <c r="B73" s="5">
        <f ca="1">IFERROR(__xludf.DUMMYFUNCTION("""COMPUTED_VALUE"""),31223)</f>
        <v>31223</v>
      </c>
    </row>
    <row r="74" spans="1:2" ht="15.75" customHeight="1" x14ac:dyDescent="0.15">
      <c r="A74" s="3">
        <v>40574</v>
      </c>
      <c r="B74" s="5">
        <f ca="1">IFERROR(__xludf.DUMMYFUNCTION("""COMPUTED_VALUE"""),18145)</f>
        <v>18145</v>
      </c>
    </row>
    <row r="75" spans="1:2" ht="15.75" customHeight="1" x14ac:dyDescent="0.15">
      <c r="A75" s="3">
        <v>40602</v>
      </c>
      <c r="B75" s="5">
        <f ca="1">IFERROR(__xludf.DUMMYFUNCTION("""COMPUTED_VALUE"""),27212)</f>
        <v>27212</v>
      </c>
    </row>
    <row r="76" spans="1:2" ht="15.75" customHeight="1" x14ac:dyDescent="0.15">
      <c r="A76" s="3">
        <v>40633</v>
      </c>
      <c r="B76" s="5">
        <f ca="1">IFERROR(__xludf.DUMMYFUNCTION("""COMPUTED_VALUE"""),31464)</f>
        <v>31464</v>
      </c>
    </row>
    <row r="77" spans="1:2" ht="15.75" customHeight="1" x14ac:dyDescent="0.15">
      <c r="A77" s="3">
        <v>40663</v>
      </c>
      <c r="B77" s="5">
        <f ca="1">IFERROR(__xludf.DUMMYFUNCTION("""COMPUTED_VALUE"""),30443)</f>
        <v>30443</v>
      </c>
    </row>
    <row r="78" spans="1:2" ht="15.75" customHeight="1" x14ac:dyDescent="0.15">
      <c r="A78" s="3">
        <v>40694</v>
      </c>
      <c r="B78" s="5">
        <f ca="1">IFERROR(__xludf.DUMMYFUNCTION("""COMPUTED_VALUE"""),18830)</f>
        <v>18830</v>
      </c>
    </row>
    <row r="79" spans="1:2" ht="15.75" customHeight="1" x14ac:dyDescent="0.15">
      <c r="A79" s="3">
        <v>40724</v>
      </c>
      <c r="B79" s="5">
        <f ca="1">IFERROR(__xludf.DUMMYFUNCTION("""COMPUTED_VALUE"""),21375)</f>
        <v>21375</v>
      </c>
    </row>
    <row r="80" spans="1:2" ht="15.75" customHeight="1" x14ac:dyDescent="0.15">
      <c r="A80" s="3">
        <v>40755</v>
      </c>
      <c r="B80" s="5">
        <f ca="1">IFERROR(__xludf.DUMMYFUNCTION("""COMPUTED_VALUE"""),27016)</f>
        <v>27016</v>
      </c>
    </row>
    <row r="81" spans="1:2" ht="15.75" customHeight="1" x14ac:dyDescent="0.15">
      <c r="A81" s="3">
        <v>40786</v>
      </c>
      <c r="B81" s="5">
        <f ca="1">IFERROR(__xludf.DUMMYFUNCTION("""COMPUTED_VALUE"""),30185)</f>
        <v>30185</v>
      </c>
    </row>
    <row r="82" spans="1:2" ht="15.75" customHeight="1" x14ac:dyDescent="0.15">
      <c r="A82" s="3">
        <v>40816</v>
      </c>
      <c r="B82" s="5">
        <f ca="1">IFERROR(__xludf.DUMMYFUNCTION("""COMPUTED_VALUE"""),24851)</f>
        <v>24851</v>
      </c>
    </row>
    <row r="83" spans="1:2" ht="15.75" customHeight="1" x14ac:dyDescent="0.15">
      <c r="A83" s="3">
        <v>40847</v>
      </c>
      <c r="B83" s="5">
        <f ca="1">IFERROR(__xludf.DUMMYFUNCTION("""COMPUTED_VALUE"""),22043)</f>
        <v>22043</v>
      </c>
    </row>
    <row r="84" spans="1:2" ht="15.75" customHeight="1" x14ac:dyDescent="0.15">
      <c r="A84" s="3">
        <v>40877</v>
      </c>
      <c r="B84" s="5">
        <f ca="1">IFERROR(__xludf.DUMMYFUNCTION("""COMPUTED_VALUE"""),21440)</f>
        <v>21440</v>
      </c>
    </row>
    <row r="85" spans="1:2" ht="15.75" customHeight="1" x14ac:dyDescent="0.15">
      <c r="A85" s="3">
        <v>40908</v>
      </c>
      <c r="B85" s="5">
        <f ca="1">IFERROR(__xludf.DUMMYFUNCTION("""COMPUTED_VALUE"""),33506)</f>
        <v>33506</v>
      </c>
    </row>
    <row r="86" spans="1:2" ht="15.75" customHeight="1" x14ac:dyDescent="0.15">
      <c r="A86" s="3">
        <v>40939</v>
      </c>
      <c r="B86" s="5">
        <f ca="1">IFERROR(__xludf.DUMMYFUNCTION("""COMPUTED_VALUE"""),28295)</f>
        <v>28295</v>
      </c>
    </row>
    <row r="87" spans="1:2" ht="15.75" customHeight="1" x14ac:dyDescent="0.15">
      <c r="A87" s="3">
        <v>40968</v>
      </c>
      <c r="B87" s="5">
        <f ca="1">IFERROR(__xludf.DUMMYFUNCTION("""COMPUTED_VALUE"""),34542)</f>
        <v>34542</v>
      </c>
    </row>
    <row r="88" spans="1:2" ht="15.75" customHeight="1" x14ac:dyDescent="0.15">
      <c r="A88" s="3">
        <v>40999</v>
      </c>
      <c r="B88" s="5">
        <f ca="1">IFERROR(__xludf.DUMMYFUNCTION("""COMPUTED_VALUE"""),42567)</f>
        <v>42567</v>
      </c>
    </row>
    <row r="89" spans="1:2" ht="15.75" customHeight="1" x14ac:dyDescent="0.15">
      <c r="A89" s="3">
        <v>41029</v>
      </c>
      <c r="B89" s="5">
        <f ca="1">IFERROR(__xludf.DUMMYFUNCTION("""COMPUTED_VALUE"""),36820)</f>
        <v>36820</v>
      </c>
    </row>
    <row r="90" spans="1:2" ht="15.75" customHeight="1" x14ac:dyDescent="0.15">
      <c r="A90" s="3">
        <v>41060</v>
      </c>
      <c r="B90" s="5">
        <f ca="1">IFERROR(__xludf.DUMMYFUNCTION("""COMPUTED_VALUE"""),39571)</f>
        <v>39571</v>
      </c>
    </row>
    <row r="91" spans="1:2" ht="15.75" customHeight="1" x14ac:dyDescent="0.15">
      <c r="A91" s="3">
        <v>41090</v>
      </c>
      <c r="B91" s="5">
        <f ca="1">IFERROR(__xludf.DUMMYFUNCTION("""COMPUTED_VALUE"""),32107)</f>
        <v>32107</v>
      </c>
    </row>
    <row r="92" spans="1:2" ht="15.75" customHeight="1" x14ac:dyDescent="0.15">
      <c r="A92" s="3">
        <v>41121</v>
      </c>
      <c r="B92" s="5">
        <f ca="1">IFERROR(__xludf.DUMMYFUNCTION("""COMPUTED_VALUE"""),29913)</f>
        <v>29913</v>
      </c>
    </row>
    <row r="93" spans="1:2" ht="15.75" customHeight="1" x14ac:dyDescent="0.15">
      <c r="A93" s="3">
        <v>41152</v>
      </c>
      <c r="B93" s="5">
        <f ca="1">IFERROR(__xludf.DUMMYFUNCTION("""COMPUTED_VALUE"""),36720)</f>
        <v>36720</v>
      </c>
    </row>
    <row r="94" spans="1:2" ht="15.75" customHeight="1" x14ac:dyDescent="0.15">
      <c r="A94" s="3">
        <v>41182</v>
      </c>
      <c r="B94" s="5">
        <f ca="1">IFERROR(__xludf.DUMMYFUNCTION("""COMPUTED_VALUE"""),34252)</f>
        <v>34252</v>
      </c>
    </row>
    <row r="95" spans="1:2" ht="15.75" customHeight="1" x14ac:dyDescent="0.15">
      <c r="A95" s="3">
        <v>41213</v>
      </c>
      <c r="B95" s="5">
        <f ca="1">IFERROR(__xludf.DUMMYFUNCTION("""COMPUTED_VALUE"""),29926)</f>
        <v>29926</v>
      </c>
    </row>
    <row r="96" spans="1:2" ht="15.75" customHeight="1" x14ac:dyDescent="0.15">
      <c r="A96" s="3">
        <v>41243</v>
      </c>
      <c r="B96" s="5">
        <f ca="1">IFERROR(__xludf.DUMMYFUNCTION("""COMPUTED_VALUE"""),28765)</f>
        <v>28765</v>
      </c>
    </row>
    <row r="97" spans="1:2" ht="15.75" customHeight="1" x14ac:dyDescent="0.15">
      <c r="A97" s="3">
        <v>41274</v>
      </c>
      <c r="B97" s="5">
        <f ca="1">IFERROR(__xludf.DUMMYFUNCTION("""COMPUTED_VALUE"""),31407)</f>
        <v>31407</v>
      </c>
    </row>
    <row r="98" spans="1:2" ht="15.75" customHeight="1" x14ac:dyDescent="0.15">
      <c r="A98" s="3">
        <v>41305</v>
      </c>
      <c r="B98" s="5">
        <f ca="1">IFERROR(__xludf.DUMMYFUNCTION("""COMPUTED_VALUE"""),31897)</f>
        <v>31897</v>
      </c>
    </row>
    <row r="99" spans="1:2" ht="15.75" customHeight="1" x14ac:dyDescent="0.15">
      <c r="A99" s="3">
        <v>41333</v>
      </c>
      <c r="B99" s="5">
        <f ca="1">IFERROR(__xludf.DUMMYFUNCTION("""COMPUTED_VALUE"""),31270)</f>
        <v>31270</v>
      </c>
    </row>
    <row r="100" spans="1:2" ht="15.75" customHeight="1" x14ac:dyDescent="0.15">
      <c r="A100" s="3">
        <v>41364</v>
      </c>
      <c r="B100" s="5">
        <f ca="1">IFERROR(__xludf.DUMMYFUNCTION("""COMPUTED_VALUE"""),37663)</f>
        <v>37663</v>
      </c>
    </row>
    <row r="101" spans="1:2" ht="15.75" customHeight="1" x14ac:dyDescent="0.15">
      <c r="A101" s="3">
        <v>41394</v>
      </c>
      <c r="B101" s="5">
        <f ca="1">IFERROR(__xludf.DUMMYFUNCTION("""COMPUTED_VALUE"""),31710)</f>
        <v>31710</v>
      </c>
    </row>
    <row r="102" spans="1:2" ht="15.75" customHeight="1" x14ac:dyDescent="0.15">
      <c r="A102" s="3">
        <v>41425</v>
      </c>
      <c r="B102" s="5">
        <f ca="1">IFERROR(__xludf.DUMMYFUNCTION("""COMPUTED_VALUE"""),39216)</f>
        <v>39216</v>
      </c>
    </row>
    <row r="103" spans="1:2" ht="15.75" customHeight="1" x14ac:dyDescent="0.15">
      <c r="A103" s="3">
        <v>41455</v>
      </c>
      <c r="B103" s="5">
        <f ca="1">IFERROR(__xludf.DUMMYFUNCTION("""COMPUTED_VALUE"""),35870)</f>
        <v>35870</v>
      </c>
    </row>
    <row r="104" spans="1:2" ht="15.75" customHeight="1" x14ac:dyDescent="0.15">
      <c r="A104" s="3">
        <v>41486</v>
      </c>
      <c r="B104" s="5">
        <f ca="1">IFERROR(__xludf.DUMMYFUNCTION("""COMPUTED_VALUE"""),34780)</f>
        <v>34780</v>
      </c>
    </row>
    <row r="105" spans="1:2" ht="15.75" customHeight="1" x14ac:dyDescent="0.15">
      <c r="A105" s="3">
        <v>41517</v>
      </c>
      <c r="B105" s="5">
        <f ca="1">IFERROR(__xludf.DUMMYFUNCTION("""COMPUTED_VALUE"""),44713)</f>
        <v>44713</v>
      </c>
    </row>
    <row r="106" spans="1:2" ht="15.75" customHeight="1" x14ac:dyDescent="0.15">
      <c r="A106" s="3">
        <v>41547</v>
      </c>
      <c r="B106" s="5">
        <f ca="1">IFERROR(__xludf.DUMMYFUNCTION("""COMPUTED_VALUE"""),31871)</f>
        <v>31871</v>
      </c>
    </row>
    <row r="107" spans="1:2" ht="15.75" customHeight="1" x14ac:dyDescent="0.15">
      <c r="A107" s="3">
        <v>41578</v>
      </c>
      <c r="B107" s="5">
        <f ca="1">IFERROR(__xludf.DUMMYFUNCTION("""COMPUTED_VALUE"""),29144)</f>
        <v>29144</v>
      </c>
    </row>
    <row r="108" spans="1:2" ht="15.75" customHeight="1" x14ac:dyDescent="0.15">
      <c r="A108" s="3">
        <v>41608</v>
      </c>
      <c r="B108" s="5">
        <f ca="1">IFERROR(__xludf.DUMMYFUNCTION("""COMPUTED_VALUE"""),30386)</f>
        <v>30386</v>
      </c>
    </row>
    <row r="109" spans="1:2" ht="15.75" customHeight="1" x14ac:dyDescent="0.15">
      <c r="A109" s="3">
        <v>41639</v>
      </c>
      <c r="B109" s="5">
        <f ca="1">IFERROR(__xludf.DUMMYFUNCTION("""COMPUTED_VALUE"""),29964)</f>
        <v>29964</v>
      </c>
    </row>
    <row r="110" spans="1:2" ht="15.75" customHeight="1" x14ac:dyDescent="0.15">
      <c r="A110" s="3">
        <v>41670</v>
      </c>
      <c r="B110" s="5">
        <f ca="1">IFERROR(__xludf.DUMMYFUNCTION("""COMPUTED_VALUE"""),23332)</f>
        <v>23332</v>
      </c>
    </row>
    <row r="111" spans="1:2" ht="15.75" customHeight="1" x14ac:dyDescent="0.15">
      <c r="A111" s="3">
        <v>41698</v>
      </c>
      <c r="B111" s="5">
        <f ca="1">IFERROR(__xludf.DUMMYFUNCTION("""COMPUTED_VALUE"""),28998)</f>
        <v>28998</v>
      </c>
    </row>
    <row r="112" spans="1:2" ht="15.75" customHeight="1" x14ac:dyDescent="0.15">
      <c r="A112" s="3">
        <v>41729</v>
      </c>
      <c r="B112" s="5">
        <f ca="1">IFERROR(__xludf.DUMMYFUNCTION("""COMPUTED_VALUE"""),41953)</f>
        <v>41953</v>
      </c>
    </row>
    <row r="113" spans="1:2" ht="15.75" customHeight="1" x14ac:dyDescent="0.15">
      <c r="A113" s="3">
        <v>41759</v>
      </c>
      <c r="B113" s="5">
        <f ca="1">IFERROR(__xludf.DUMMYFUNCTION("""COMPUTED_VALUE"""),38009)</f>
        <v>38009</v>
      </c>
    </row>
    <row r="114" spans="1:2" ht="15.75" customHeight="1" x14ac:dyDescent="0.15">
      <c r="A114" s="3">
        <v>41790</v>
      </c>
      <c r="B114" s="5">
        <f ca="1">IFERROR(__xludf.DUMMYFUNCTION("""COMPUTED_VALUE"""),49584)</f>
        <v>49584</v>
      </c>
    </row>
    <row r="115" spans="1:2" ht="15.75" customHeight="1" x14ac:dyDescent="0.15">
      <c r="A115" s="3">
        <v>41820</v>
      </c>
      <c r="B115" s="5">
        <f ca="1">IFERROR(__xludf.DUMMYFUNCTION("""COMPUTED_VALUE"""),40664)</f>
        <v>40664</v>
      </c>
    </row>
    <row r="116" spans="1:2" ht="15.75" customHeight="1" x14ac:dyDescent="0.15">
      <c r="A116" s="3">
        <v>41851</v>
      </c>
      <c r="B116" s="5">
        <f ca="1">IFERROR(__xludf.DUMMYFUNCTION("""COMPUTED_VALUE"""),39888)</f>
        <v>39888</v>
      </c>
    </row>
    <row r="117" spans="1:2" ht="15.75" customHeight="1" x14ac:dyDescent="0.15">
      <c r="A117" s="3">
        <v>41882</v>
      </c>
      <c r="B117" s="5">
        <f ca="1">IFERROR(__xludf.DUMMYFUNCTION("""COMPUTED_VALUE"""),44043)</f>
        <v>44043</v>
      </c>
    </row>
    <row r="118" spans="1:2" ht="15.75" customHeight="1" x14ac:dyDescent="0.15">
      <c r="A118" s="3">
        <v>41912</v>
      </c>
      <c r="B118" s="5">
        <f ca="1">IFERROR(__xludf.DUMMYFUNCTION("""COMPUTED_VALUE"""),28507)</f>
        <v>28507</v>
      </c>
    </row>
    <row r="119" spans="1:2" ht="15.75" customHeight="1" x14ac:dyDescent="0.15">
      <c r="A119" s="3">
        <v>41943</v>
      </c>
      <c r="B119" s="5">
        <f ca="1">IFERROR(__xludf.DUMMYFUNCTION("""COMPUTED_VALUE"""),33164)</f>
        <v>33164</v>
      </c>
    </row>
    <row r="120" spans="1:2" ht="15.75" customHeight="1" x14ac:dyDescent="0.15">
      <c r="A120" s="3">
        <v>41973</v>
      </c>
      <c r="B120" s="5">
        <f ca="1">IFERROR(__xludf.DUMMYFUNCTION("""COMPUTED_VALUE"""),28846)</f>
        <v>28846</v>
      </c>
    </row>
    <row r="121" spans="1:2" ht="15.75" customHeight="1" x14ac:dyDescent="0.15">
      <c r="A121" s="3">
        <v>42004</v>
      </c>
      <c r="B121" s="5">
        <f ca="1">IFERROR(__xludf.DUMMYFUNCTION("""COMPUTED_VALUE"""),31618)</f>
        <v>31618</v>
      </c>
    </row>
    <row r="122" spans="1:2" ht="15.75" customHeight="1" x14ac:dyDescent="0.15">
      <c r="A122" s="3">
        <v>42035</v>
      </c>
      <c r="B122" s="5">
        <f ca="1">IFERROR(__xludf.DUMMYFUNCTION("""COMPUTED_VALUE"""),26763)</f>
        <v>26763</v>
      </c>
    </row>
    <row r="123" spans="1:2" ht="15.75" customHeight="1" x14ac:dyDescent="0.15">
      <c r="A123" s="3">
        <v>42063</v>
      </c>
      <c r="B123" s="5">
        <f ca="1">IFERROR(__xludf.DUMMYFUNCTION("""COMPUTED_VALUE"""),32942)</f>
        <v>32942</v>
      </c>
    </row>
    <row r="124" spans="1:2" ht="15.75" customHeight="1" x14ac:dyDescent="0.15">
      <c r="A124" s="3">
        <v>42094</v>
      </c>
      <c r="B124" s="5">
        <f ca="1">IFERROR(__xludf.DUMMYFUNCTION("""COMPUTED_VALUE"""),40800)</f>
        <v>40800</v>
      </c>
    </row>
    <row r="125" spans="1:2" ht="15.75" customHeight="1" x14ac:dyDescent="0.15">
      <c r="A125" s="3">
        <v>42124</v>
      </c>
      <c r="B125" s="5">
        <f ca="1">IFERROR(__xludf.DUMMYFUNCTION("""COMPUTED_VALUE"""),34066)</f>
        <v>34066</v>
      </c>
    </row>
    <row r="126" spans="1:2" ht="15.75" customHeight="1" x14ac:dyDescent="0.15">
      <c r="A126" s="3">
        <v>42155</v>
      </c>
      <c r="B126" s="5">
        <f ca="1">IFERROR(__xludf.DUMMYFUNCTION("""COMPUTED_VALUE"""),43837)</f>
        <v>43837</v>
      </c>
    </row>
    <row r="127" spans="1:2" ht="15.75" customHeight="1" x14ac:dyDescent="0.15">
      <c r="A127" s="3">
        <v>42185</v>
      </c>
      <c r="B127" s="5">
        <f ca="1">IFERROR(__xludf.DUMMYFUNCTION("""COMPUTED_VALUE"""),37408)</f>
        <v>37408</v>
      </c>
    </row>
    <row r="128" spans="1:2" ht="15.75" customHeight="1" x14ac:dyDescent="0.15">
      <c r="A128" s="3">
        <v>42216</v>
      </c>
      <c r="B128" s="5">
        <f ca="1">IFERROR(__xludf.DUMMYFUNCTION("""COMPUTED_VALUE"""),38435)</f>
        <v>38435</v>
      </c>
    </row>
    <row r="129" spans="1:2" ht="15.75" customHeight="1" x14ac:dyDescent="0.15">
      <c r="A129" s="3">
        <v>42247</v>
      </c>
      <c r="B129" s="5">
        <f ca="1">IFERROR(__xludf.DUMMYFUNCTION("""COMPUTED_VALUE"""),37592)</f>
        <v>37592</v>
      </c>
    </row>
    <row r="130" spans="1:2" ht="15.75" customHeight="1" x14ac:dyDescent="0.15">
      <c r="A130" s="3">
        <v>42277</v>
      </c>
      <c r="B130" s="5">
        <f ca="1">IFERROR(__xludf.DUMMYFUNCTION("""COMPUTED_VALUE"""),34487)</f>
        <v>34487</v>
      </c>
    </row>
    <row r="131" spans="1:2" ht="15.75" customHeight="1" x14ac:dyDescent="0.15">
      <c r="A131" s="3">
        <v>42308</v>
      </c>
      <c r="B131" s="5">
        <f ca="1">IFERROR(__xludf.DUMMYFUNCTION("""COMPUTED_VALUE"""),34781)</f>
        <v>34781</v>
      </c>
    </row>
    <row r="132" spans="1:2" ht="15.75" customHeight="1" x14ac:dyDescent="0.15">
      <c r="A132" s="3">
        <v>42338</v>
      </c>
      <c r="B132" s="5">
        <f ca="1">IFERROR(__xludf.DUMMYFUNCTION("""COMPUTED_VALUE"""),30945)</f>
        <v>30945</v>
      </c>
    </row>
    <row r="133" spans="1:2" ht="15.75" customHeight="1" x14ac:dyDescent="0.15">
      <c r="A133" s="3">
        <v>42369</v>
      </c>
      <c r="B133" s="5">
        <f ca="1">IFERROR(__xludf.DUMMYFUNCTION("""COMPUTED_VALUE"""),37299)</f>
        <v>37299</v>
      </c>
    </row>
    <row r="134" spans="1:2" ht="15.75" customHeight="1" x14ac:dyDescent="0.15">
      <c r="A134" s="3">
        <v>42400</v>
      </c>
      <c r="B134" s="5">
        <f ca="1">IFERROR(__xludf.DUMMYFUNCTION("""COMPUTED_VALUE"""),26848)</f>
        <v>26848</v>
      </c>
    </row>
    <row r="135" spans="1:2" ht="15.75" customHeight="1" x14ac:dyDescent="0.15">
      <c r="A135" s="3">
        <v>42429</v>
      </c>
      <c r="B135" s="5">
        <f ca="1">IFERROR(__xludf.DUMMYFUNCTION("""COMPUTED_VALUE"""),32405)</f>
        <v>32405</v>
      </c>
    </row>
    <row r="136" spans="1:2" ht="15.75" customHeight="1" x14ac:dyDescent="0.15">
      <c r="A136" s="3">
        <v>42460</v>
      </c>
      <c r="B136" s="5">
        <f ca="1">IFERROR(__xludf.DUMMYFUNCTION("""COMPUTED_VALUE"""),36991)</f>
        <v>36991</v>
      </c>
    </row>
    <row r="137" spans="1:2" ht="15.75" customHeight="1" x14ac:dyDescent="0.15">
      <c r="A137" s="3">
        <v>42490</v>
      </c>
      <c r="B137" s="5">
        <f ca="1">IFERROR(__xludf.DUMMYFUNCTION("""COMPUTED_VALUE"""),34039)</f>
        <v>34039</v>
      </c>
    </row>
    <row r="138" spans="1:2" ht="15.75" customHeight="1" x14ac:dyDescent="0.15">
      <c r="A138" s="3">
        <v>42521</v>
      </c>
      <c r="B138" s="5">
        <f ca="1">IFERROR(__xludf.DUMMYFUNCTION("""COMPUTED_VALUE"""),36916)</f>
        <v>36916</v>
      </c>
    </row>
    <row r="139" spans="1:2" ht="15.75" customHeight="1" x14ac:dyDescent="0.15">
      <c r="A139" s="3">
        <v>42551</v>
      </c>
      <c r="B139" s="5">
        <f ca="1">IFERROR(__xludf.DUMMYFUNCTION("""COMPUTED_VALUE"""),32561)</f>
        <v>32561</v>
      </c>
    </row>
    <row r="140" spans="1:2" ht="15.75" customHeight="1" x14ac:dyDescent="0.15">
      <c r="A140" s="3">
        <v>42582</v>
      </c>
      <c r="B140" s="5">
        <f ca="1">IFERROR(__xludf.DUMMYFUNCTION("""COMPUTED_VALUE"""),34122)</f>
        <v>34122</v>
      </c>
    </row>
    <row r="141" spans="1:2" ht="15.75" customHeight="1" x14ac:dyDescent="0.15">
      <c r="A141" s="3">
        <v>42613</v>
      </c>
      <c r="B141" s="5">
        <f ca="1">IFERROR(__xludf.DUMMYFUNCTION("""COMPUTED_VALUE"""),32864)</f>
        <v>32864</v>
      </c>
    </row>
    <row r="142" spans="1:2" ht="15.75" customHeight="1" x14ac:dyDescent="0.15">
      <c r="A142" s="3">
        <v>42643</v>
      </c>
      <c r="B142" s="5">
        <f ca="1">IFERROR(__xludf.DUMMYFUNCTION("""COMPUTED_VALUE"""),30707)</f>
        <v>30707</v>
      </c>
    </row>
    <row r="143" spans="1:2" ht="15.75" customHeight="1" x14ac:dyDescent="0.15">
      <c r="A143" s="3">
        <v>42674</v>
      </c>
      <c r="B143" s="5">
        <f ca="1">IFERROR(__xludf.DUMMYFUNCTION("""COMPUTED_VALUE"""),29562)</f>
        <v>29562</v>
      </c>
    </row>
    <row r="144" spans="1:2" ht="15.75" customHeight="1" x14ac:dyDescent="0.15">
      <c r="A144" s="3">
        <v>42704</v>
      </c>
      <c r="B144" s="5">
        <f ca="1">IFERROR(__xludf.DUMMYFUNCTION("""COMPUTED_VALUE"""),28189)</f>
        <v>28189</v>
      </c>
    </row>
    <row r="145" spans="1:2" ht="15.75" customHeight="1" x14ac:dyDescent="0.15">
      <c r="A145" s="3">
        <v>42735</v>
      </c>
      <c r="B145" s="5">
        <f ca="1">IFERROR(__xludf.DUMMYFUNCTION("""COMPUTED_VALUE"""),33412)</f>
        <v>33412</v>
      </c>
    </row>
    <row r="146" spans="1:2" ht="15.75" customHeight="1" x14ac:dyDescent="0.15">
      <c r="A146" s="3">
        <v>42766</v>
      </c>
      <c r="B146" s="5">
        <f ca="1">IFERROR(__xludf.DUMMYFUNCTION("""COMPUTED_VALUE"""),20313)</f>
        <v>20313</v>
      </c>
    </row>
    <row r="147" spans="1:2" ht="15.75" customHeight="1" x14ac:dyDescent="0.15">
      <c r="A147" s="3">
        <v>42794</v>
      </c>
      <c r="B147" s="5">
        <f ca="1">IFERROR(__xludf.DUMMYFUNCTION("""COMPUTED_VALUE"""),27498)</f>
        <v>27498</v>
      </c>
    </row>
    <row r="148" spans="1:2" ht="15.75" customHeight="1" x14ac:dyDescent="0.15">
      <c r="A148" s="3">
        <v>42825</v>
      </c>
      <c r="B148" s="5">
        <f ca="1">IFERROR(__xludf.DUMMYFUNCTION("""COMPUTED_VALUE"""),35648)</f>
        <v>35648</v>
      </c>
    </row>
    <row r="149" spans="1:2" ht="15.75" customHeight="1" x14ac:dyDescent="0.15">
      <c r="A149" s="3">
        <v>42855</v>
      </c>
      <c r="B149" s="5">
        <f ca="1">IFERROR(__xludf.DUMMYFUNCTION("""COMPUTED_VALUE"""),31428)</f>
        <v>31428</v>
      </c>
    </row>
    <row r="150" spans="1:2" ht="15.75" customHeight="1" x14ac:dyDescent="0.15">
      <c r="A150" s="3">
        <v>42886</v>
      </c>
      <c r="B150" s="5">
        <f ca="1">IFERROR(__xludf.DUMMYFUNCTION("""COMPUTED_VALUE"""),32547)</f>
        <v>32547</v>
      </c>
    </row>
    <row r="151" spans="1:2" ht="15.75" customHeight="1" x14ac:dyDescent="0.15">
      <c r="A151" s="3">
        <v>42916</v>
      </c>
      <c r="B151" s="5">
        <f ca="1">IFERROR(__xludf.DUMMYFUNCTION("""COMPUTED_VALUE"""),29463)</f>
        <v>29463</v>
      </c>
    </row>
    <row r="152" spans="1:2" ht="15.75" customHeight="1" x14ac:dyDescent="0.15">
      <c r="A152" s="3">
        <v>42947</v>
      </c>
      <c r="B152" s="5">
        <f ca="1">IFERROR(__xludf.DUMMYFUNCTION("""COMPUTED_VALUE"""),33827)</f>
        <v>33827</v>
      </c>
    </row>
    <row r="153" spans="1:2" ht="15.75" customHeight="1" x14ac:dyDescent="0.15">
      <c r="A153" s="3">
        <v>42978</v>
      </c>
      <c r="B153" s="5">
        <f ca="1">IFERROR(__xludf.DUMMYFUNCTION("""COMPUTED_VALUE"""),37051)</f>
        <v>37051</v>
      </c>
    </row>
    <row r="154" spans="1:2" ht="15.75" customHeight="1" x14ac:dyDescent="0.15">
      <c r="A154" s="3">
        <v>43008</v>
      </c>
      <c r="B154" s="5">
        <f ca="1">IFERROR(__xludf.DUMMYFUNCTION("""COMPUTED_VALUE"""),34732)</f>
        <v>34732</v>
      </c>
    </row>
    <row r="155" spans="1:2" ht="15.75" customHeight="1" x14ac:dyDescent="0.15">
      <c r="A155" s="3">
        <v>43039</v>
      </c>
      <c r="B155" s="5">
        <f ca="1">IFERROR(__xludf.DUMMYFUNCTION("""COMPUTED_VALUE"""),26252)</f>
        <v>26252</v>
      </c>
    </row>
    <row r="156" spans="1:2" ht="15.75" customHeight="1" x14ac:dyDescent="0.15">
      <c r="A156" s="3">
        <v>43069</v>
      </c>
      <c r="B156" s="5">
        <f ca="1">IFERROR(__xludf.DUMMYFUNCTION("""COMPUTED_VALUE"""),34991)</f>
        <v>34991</v>
      </c>
    </row>
    <row r="157" spans="1:2" ht="15.75" customHeight="1" x14ac:dyDescent="0.15">
      <c r="A157" s="3">
        <v>43100</v>
      </c>
      <c r="B157" s="5">
        <f ca="1">IFERROR(__xludf.DUMMYFUNCTION("""COMPUTED_VALUE"""),43331)</f>
        <v>43331</v>
      </c>
    </row>
    <row r="158" spans="1:2" ht="15.75" customHeight="1" x14ac:dyDescent="0.15">
      <c r="A158" s="3">
        <v>43131</v>
      </c>
      <c r="B158" s="5">
        <f ca="1">IFERROR(__xludf.DUMMYFUNCTION("""COMPUTED_VALUE"""),24638)</f>
        <v>24638</v>
      </c>
    </row>
    <row r="159" spans="1:2" ht="15.75" customHeight="1" x14ac:dyDescent="0.15">
      <c r="A159" s="3">
        <v>43159</v>
      </c>
      <c r="B159" s="5">
        <f ca="1">IFERROR(__xludf.DUMMYFUNCTION("""COMPUTED_VALUE"""),30865)</f>
        <v>30865</v>
      </c>
    </row>
    <row r="160" spans="1:2" ht="15.75" customHeight="1" x14ac:dyDescent="0.15">
      <c r="A160" s="3">
        <v>43190</v>
      </c>
      <c r="B160" s="5">
        <f ca="1">IFERROR(__xludf.DUMMYFUNCTION("""COMPUTED_VALUE"""),35264)</f>
        <v>35264</v>
      </c>
    </row>
    <row r="161" spans="1:2" ht="15.75" customHeight="1" x14ac:dyDescent="0.15">
      <c r="A161" s="3">
        <v>43220</v>
      </c>
      <c r="B161" s="5">
        <f ca="1">IFERROR(__xludf.DUMMYFUNCTION("""COMPUTED_VALUE"""),29848)</f>
        <v>29848</v>
      </c>
    </row>
    <row r="162" spans="1:2" ht="15.75" customHeight="1" x14ac:dyDescent="0.15">
      <c r="A162" s="3">
        <v>43251</v>
      </c>
      <c r="B162" s="5">
        <f ca="1">IFERROR(__xludf.DUMMYFUNCTION("""COMPUTED_VALUE"""),29965)</f>
        <v>29965</v>
      </c>
    </row>
    <row r="163" spans="1:2" ht="15.75" customHeight="1" x14ac:dyDescent="0.15">
      <c r="A163" s="3">
        <v>43281</v>
      </c>
      <c r="B163" s="5">
        <f ca="1">IFERROR(__xludf.DUMMYFUNCTION("""COMPUTED_VALUE"""),28215)</f>
        <v>28215</v>
      </c>
    </row>
    <row r="164" spans="1:2" ht="15.75" customHeight="1" x14ac:dyDescent="0.15">
      <c r="A164" s="3">
        <v>43312</v>
      </c>
      <c r="B164" s="5">
        <f ca="1">IFERROR(__xludf.DUMMYFUNCTION("""COMPUTED_VALUE"""),26311)</f>
        <v>26311</v>
      </c>
    </row>
    <row r="165" spans="1:2" ht="15.75" customHeight="1" x14ac:dyDescent="0.15">
      <c r="A165" s="3">
        <v>43343</v>
      </c>
      <c r="B165" s="5">
        <f ca="1">IFERROR(__xludf.DUMMYFUNCTION("""COMPUTED_VALUE"""),30141)</f>
        <v>30141</v>
      </c>
    </row>
    <row r="166" spans="1:2" ht="15.75" customHeight="1" x14ac:dyDescent="0.15">
      <c r="A166" s="3">
        <v>43373</v>
      </c>
      <c r="B166" s="5">
        <f ca="1">IFERROR(__xludf.DUMMYFUNCTION("""COMPUTED_VALUE"""),27640)</f>
        <v>27640</v>
      </c>
    </row>
    <row r="167" spans="1:2" ht="15.75" customHeight="1" x14ac:dyDescent="0.15">
      <c r="A167" s="3">
        <v>43404</v>
      </c>
      <c r="B167" s="5">
        <f ca="1">IFERROR(__xludf.DUMMYFUNCTION("""COMPUTED_VALUE"""),26914)</f>
        <v>26914</v>
      </c>
    </row>
    <row r="168" spans="1:2" ht="15.75" customHeight="1" x14ac:dyDescent="0.15">
      <c r="A168" s="3">
        <v>43434</v>
      </c>
      <c r="B168" s="5">
        <f ca="1">IFERROR(__xludf.DUMMYFUNCTION("""COMPUTED_VALUE"""),24545)</f>
        <v>24545</v>
      </c>
    </row>
    <row r="169" spans="1:2" ht="15.75" customHeight="1" x14ac:dyDescent="0.15">
      <c r="A169" s="3">
        <v>43465</v>
      </c>
      <c r="B169" s="5">
        <f ca="1">IFERROR(__xludf.DUMMYFUNCTION("""COMPUTED_VALUE"""),29093)</f>
        <v>29093</v>
      </c>
    </row>
    <row r="170" spans="1:2" ht="15.75" customHeight="1" x14ac:dyDescent="0.15">
      <c r="A170" s="3">
        <v>43496</v>
      </c>
      <c r="B170" s="5">
        <f ca="1">IFERROR(__xludf.DUMMYFUNCTION("""COMPUTED_VALUE"""),23802)</f>
        <v>23802</v>
      </c>
    </row>
    <row r="171" spans="1:2" ht="15.75" customHeight="1" x14ac:dyDescent="0.15">
      <c r="A171" s="3">
        <v>43524</v>
      </c>
      <c r="B171" s="5">
        <f ca="1">IFERROR(__xludf.DUMMYFUNCTION("""COMPUTED_VALUE"""),24267)</f>
        <v>24267</v>
      </c>
    </row>
    <row r="172" spans="1:2" ht="15.75" customHeight="1" x14ac:dyDescent="0.15">
      <c r="A172" s="3">
        <v>43555</v>
      </c>
      <c r="B172" s="5">
        <f ca="1">IFERROR(__xludf.DUMMYFUNCTION("""COMPUTED_VALUE"""),33615)</f>
        <v>33615</v>
      </c>
    </row>
    <row r="173" spans="1:2" ht="15.75" customHeight="1" x14ac:dyDescent="0.15">
      <c r="A173" s="3">
        <v>43585</v>
      </c>
      <c r="B173" s="5">
        <f ca="1">IFERROR(__xludf.DUMMYFUNCTION("""COMPUTED_VALUE"""),29227)</f>
        <v>29227</v>
      </c>
    </row>
    <row r="174" spans="1:2" ht="15.75" customHeight="1" x14ac:dyDescent="0.15">
      <c r="A174" s="3">
        <v>43616</v>
      </c>
      <c r="B174" s="5">
        <f ca="1">IFERROR(__xludf.DUMMYFUNCTION("""COMPUTED_VALUE"""),36208)</f>
        <v>36208</v>
      </c>
    </row>
    <row r="175" spans="1:2" ht="15.75" customHeight="1" x14ac:dyDescent="0.15">
      <c r="A175" s="3">
        <v>43646</v>
      </c>
      <c r="B175" s="5">
        <f ca="1">IFERROR(__xludf.DUMMYFUNCTION("""COMPUTED_VALUE"""),28889)</f>
        <v>28889</v>
      </c>
    </row>
    <row r="176" spans="1:2" ht="15.75" customHeight="1" x14ac:dyDescent="0.15">
      <c r="A176" s="3">
        <v>43677</v>
      </c>
      <c r="B176" s="5">
        <f ca="1">IFERROR(__xludf.DUMMYFUNCTION("""COMPUTED_VALUE"""),27134)</f>
        <v>27134</v>
      </c>
    </row>
    <row r="177" spans="1:2" ht="15.75" customHeight="1" x14ac:dyDescent="0.15">
      <c r="A177" s="3">
        <v>43708</v>
      </c>
      <c r="B177" s="5">
        <f ca="1">IFERROR(__xludf.DUMMYFUNCTION("""COMPUTED_VALUE"""),31986)</f>
        <v>31986</v>
      </c>
    </row>
    <row r="178" spans="1:2" ht="15.75" customHeight="1" x14ac:dyDescent="0.15">
      <c r="A178" s="3">
        <v>43738</v>
      </c>
      <c r="B178" s="5">
        <f ca="1">IFERROR(__xludf.DUMMYFUNCTION("""COMPUTED_VALUE"""),23328)</f>
        <v>23328</v>
      </c>
    </row>
    <row r="179" spans="1:2" ht="15.75" customHeight="1" x14ac:dyDescent="0.15">
      <c r="A179" s="3">
        <v>43769</v>
      </c>
      <c r="B179" s="5">
        <f ca="1">IFERROR(__xludf.DUMMYFUNCTION("""COMPUTED_VALUE"""),26602)</f>
        <v>26602</v>
      </c>
    </row>
    <row r="180" spans="1:2" ht="15.75" customHeight="1" x14ac:dyDescent="0.15">
      <c r="A180" s="3">
        <v>43799</v>
      </c>
      <c r="B180" s="5">
        <f ca="1">IFERROR(__xludf.DUMMYFUNCTION("""COMPUTED_VALUE"""),25611)</f>
        <v>25611</v>
      </c>
    </row>
    <row r="181" spans="1:2" ht="15.75" customHeight="1" x14ac:dyDescent="0.15">
      <c r="A181" s="3">
        <v>43830</v>
      </c>
      <c r="B181" s="5">
        <f ca="1">IFERROR(__xludf.DUMMYFUNCTION("""COMPUTED_VALUE"""),26309)</f>
        <v>26309</v>
      </c>
    </row>
    <row r="182" spans="1:2" ht="15.75" customHeight="1" x14ac:dyDescent="0.15">
      <c r="A182" s="3">
        <v>43861</v>
      </c>
      <c r="B182" s="5">
        <f ca="1">IFERROR(__xludf.DUMMYFUNCTION("""COMPUTED_VALUE"""),24824)</f>
        <v>24824</v>
      </c>
    </row>
    <row r="183" spans="1:2" ht="15.75" customHeight="1" x14ac:dyDescent="0.15">
      <c r="A183" s="3">
        <v>43890</v>
      </c>
      <c r="B183" s="5">
        <f ca="1">IFERROR(__xludf.DUMMYFUNCTION("""COMPUTED_VALUE"""),29245)</f>
        <v>29245</v>
      </c>
    </row>
    <row r="184" spans="1:2" ht="15.75" customHeight="1" x14ac:dyDescent="0.15">
      <c r="A184" s="3">
        <v>43921</v>
      </c>
      <c r="B184" s="5">
        <f ca="1">IFERROR(__xludf.DUMMYFUNCTION("""COMPUTED_VALUE"""),23119)</f>
        <v>23119</v>
      </c>
    </row>
    <row r="185" spans="1:2" ht="15.75" customHeight="1" x14ac:dyDescent="0.15">
      <c r="A185" s="3">
        <v>43951</v>
      </c>
      <c r="B185" s="5">
        <f ca="1">IFERROR(__xludf.DUMMYFUNCTION("""COMPUTED_VALUE"""),8768)</f>
        <v>8768</v>
      </c>
    </row>
    <row r="186" spans="1:2" ht="15.75" customHeight="1" x14ac:dyDescent="0.15">
      <c r="A186" s="3">
        <v>43982</v>
      </c>
      <c r="B186" s="5">
        <f ca="1">IFERROR(__xludf.DUMMYFUNCTION("""COMPUTED_VALUE"""),19484)</f>
        <v>19484</v>
      </c>
    </row>
    <row r="187" spans="1:2" ht="15.75" customHeight="1" x14ac:dyDescent="0.15">
      <c r="A187" s="3">
        <v>44012</v>
      </c>
      <c r="B187" s="5">
        <f ca="1">IFERROR(__xludf.DUMMYFUNCTION("""COMPUTED_VALUE"""),20459)</f>
        <v>20459</v>
      </c>
    </row>
    <row r="188" spans="1:2" ht="15.75" customHeight="1" x14ac:dyDescent="0.15">
      <c r="A188" s="3">
        <v>44043</v>
      </c>
      <c r="B188" s="5">
        <f ca="1">IFERROR(__xludf.DUMMYFUNCTION("""COMPUTED_VALUE"""),22792)</f>
        <v>22792</v>
      </c>
    </row>
    <row r="189" spans="1:2" ht="15.75" customHeight="1" x14ac:dyDescent="0.15">
      <c r="A189" s="3">
        <v>44074</v>
      </c>
      <c r="B189" s="5">
        <f ca="1">IFERROR(__xludf.DUMMYFUNCTION("""COMPUTED_VALUE"""),27892)</f>
        <v>27892</v>
      </c>
    </row>
    <row r="190" spans="1:2" ht="15.75" customHeight="1" x14ac:dyDescent="0.15">
      <c r="A190" s="3">
        <v>44104</v>
      </c>
      <c r="B190" s="5">
        <f ca="1">IFERROR(__xludf.DUMMYFUNCTION("""COMPUTED_VALUE"""),28362)</f>
        <v>28362</v>
      </c>
    </row>
    <row r="191" spans="1:2" ht="15.75" customHeight="1" x14ac:dyDescent="0.15">
      <c r="A191" s="3">
        <v>44135</v>
      </c>
      <c r="B191" s="5">
        <f ca="1">IFERROR(__xludf.DUMMYFUNCTION("""COMPUTED_VALUE"""),29666)</f>
        <v>29666</v>
      </c>
    </row>
    <row r="192" spans="1:2" ht="15.75" customHeight="1" x14ac:dyDescent="0.15">
      <c r="A192" s="3">
        <v>44165</v>
      </c>
      <c r="B192" s="5">
        <f ca="1">IFERROR(__xludf.DUMMYFUNCTION("""COMPUTED_VALUE"""),29373)</f>
        <v>29373</v>
      </c>
    </row>
    <row r="193" spans="1:2" ht="15.75" customHeight="1" x14ac:dyDescent="0.15">
      <c r="A193" s="3">
        <v>44196</v>
      </c>
      <c r="B193" s="5">
        <f ca="1">IFERROR(__xludf.DUMMYFUNCTION("""COMPUTED_VALUE"""),30364)</f>
        <v>30364</v>
      </c>
    </row>
    <row r="194" spans="1:2" ht="15.75" customHeight="1" x14ac:dyDescent="0.15">
      <c r="A194" s="3">
        <v>44227</v>
      </c>
      <c r="B194" s="5">
        <f ca="1">IFERROR(__xludf.DUMMYFUNCTION("""COMPUTED_VALUE"""),21771)</f>
        <v>21771</v>
      </c>
    </row>
    <row r="195" spans="1:2" ht="15.75" customHeight="1" x14ac:dyDescent="0.15">
      <c r="A195" s="3">
        <v>44255</v>
      </c>
      <c r="B195" s="5">
        <f ca="1">IFERROR(__xludf.DUMMYFUNCTION("""COMPUTED_VALUE"""),23839)</f>
        <v>23839</v>
      </c>
    </row>
    <row r="196" spans="1:2" ht="15.75" customHeight="1" x14ac:dyDescent="0.15">
      <c r="A196" s="3">
        <v>44286</v>
      </c>
      <c r="B196" s="5">
        <f ca="1">IFERROR(__xludf.DUMMYFUNCTION("""COMPUTED_VALUE"""),32541)</f>
        <v>32541</v>
      </c>
    </row>
    <row r="197" spans="1:2" ht="15.75" customHeight="1" x14ac:dyDescent="0.15">
      <c r="A197" s="3">
        <v>44316</v>
      </c>
      <c r="B197" s="5">
        <f ca="1">IFERROR(__xludf.DUMMYFUNCTION("""COMPUTED_VALUE"""),29939)</f>
        <v>29939</v>
      </c>
    </row>
    <row r="198" spans="1:2" ht="15.75" customHeight="1" x14ac:dyDescent="0.15">
      <c r="A198" s="3">
        <v>44347</v>
      </c>
      <c r="B198" s="5">
        <f ca="1">IFERROR(__xludf.DUMMYFUNCTION("""COMPUTED_VALUE"""),37676)</f>
        <v>37676</v>
      </c>
    </row>
    <row r="199" spans="1:2" ht="15.75" customHeight="1" x14ac:dyDescent="0.15">
      <c r="A199" s="3">
        <v>44377</v>
      </c>
      <c r="B199" s="5">
        <f ca="1">IFERROR(__xludf.DUMMYFUNCTION("""COMPUTED_VALUE"""),31905)</f>
        <v>31905</v>
      </c>
    </row>
    <row r="200" spans="1:2" ht="15.75" customHeight="1" x14ac:dyDescent="0.15">
      <c r="A200" s="3">
        <v>44408</v>
      </c>
      <c r="B200" s="5">
        <f ca="1">IFERROR(__xludf.DUMMYFUNCTION("""COMPUTED_VALUE"""),32959)</f>
        <v>32959</v>
      </c>
    </row>
    <row r="201" spans="1:2" ht="15.75" customHeight="1" x14ac:dyDescent="0.15">
      <c r="A201" s="3">
        <v>44439</v>
      </c>
      <c r="B201" s="5">
        <f ca="1">IFERROR(__xludf.DUMMYFUNCTION("""COMPUTED_VALUE"""),27033)</f>
        <v>27033</v>
      </c>
    </row>
    <row r="202" spans="1:2" ht="15.75" customHeight="1" x14ac:dyDescent="0.15">
      <c r="A202" s="3">
        <v>44469</v>
      </c>
      <c r="B202" s="5">
        <f ca="1">IFERROR(__xludf.DUMMYFUNCTION("""COMPUTED_VALUE"""),19106)</f>
        <v>19106</v>
      </c>
    </row>
    <row r="203" spans="1:2" ht="15.75" customHeight="1" x14ac:dyDescent="0.15">
      <c r="A203" s="3">
        <v>44500</v>
      </c>
      <c r="B203" s="5">
        <f ca="1">IFERROR(__xludf.DUMMYFUNCTION("""COMPUTED_VALUE"""),17691)</f>
        <v>17691</v>
      </c>
    </row>
    <row r="204" spans="1:2" ht="15.75" customHeight="1" x14ac:dyDescent="0.15">
      <c r="A204" s="3">
        <v>44530</v>
      </c>
      <c r="B204" s="5">
        <f ca="1">IFERROR(__xludf.DUMMYFUNCTION("""COMPUTED_VALUE"""),19261)</f>
        <v>19261</v>
      </c>
    </row>
    <row r="205" spans="1:2" ht="15.75" customHeight="1" x14ac:dyDescent="0.15">
      <c r="A205" s="3">
        <v>44561</v>
      </c>
      <c r="B205" s="5">
        <f ca="1">IFERROR(__xludf.DUMMYFUNCTION("""COMPUTED_VALUE"""),20074)</f>
        <v>20074</v>
      </c>
    </row>
    <row r="206" spans="1:2" ht="15.75" customHeight="1" x14ac:dyDescent="0.15">
      <c r="A206" s="3">
        <v>44592</v>
      </c>
      <c r="B206" s="5">
        <f ca="1">IFERROR(__xludf.DUMMYFUNCTION("""COMPUTED_VALUE"""),19665)</f>
        <v>19665</v>
      </c>
    </row>
    <row r="207" spans="1:2" ht="15.75" customHeight="1" x14ac:dyDescent="0.15">
      <c r="A207" s="3">
        <v>44620</v>
      </c>
      <c r="B207" s="5">
        <f ca="1">IFERROR(__xludf.DUMMYFUNCTION("""COMPUTED_VALUE"""),15612)</f>
        <v>15612</v>
      </c>
    </row>
    <row r="208" spans="1:2" ht="15.75" customHeight="1" x14ac:dyDescent="0.15">
      <c r="A208" s="3">
        <v>44651</v>
      </c>
      <c r="B208" s="5">
        <f ca="1">IFERROR(__xludf.DUMMYFUNCTION("""COMPUTED_VALUE"""),26228)</f>
        <v>26228</v>
      </c>
    </row>
    <row r="209" spans="1:2" ht="15.75" customHeight="1" x14ac:dyDescent="0.15">
      <c r="A209" s="3">
        <v>44681</v>
      </c>
      <c r="B209" s="5">
        <f ca="1">IFERROR(__xludf.DUMMYFUNCTION("""COMPUTED_VALUE"""),26323)</f>
        <v>26323</v>
      </c>
    </row>
    <row r="210" spans="1:2" ht="15.75" customHeight="1" x14ac:dyDescent="0.15">
      <c r="A210" s="3">
        <v>44712</v>
      </c>
      <c r="B210" s="5">
        <f ca="1">IFERROR(__xludf.DUMMYFUNCTION("""COMPUTED_VALUE"""),24905)</f>
        <v>24905</v>
      </c>
    </row>
    <row r="211" spans="1:2" ht="15.75" customHeight="1" x14ac:dyDescent="0.15">
      <c r="A211" s="3">
        <v>44742</v>
      </c>
      <c r="B211" s="5">
        <f ca="1">IFERROR(__xludf.DUMMYFUNCTION("""COMPUTED_VALUE"""),23192)</f>
        <v>23192</v>
      </c>
    </row>
    <row r="212" spans="1:2" ht="15.75" customHeight="1" x14ac:dyDescent="0.15">
      <c r="A212" s="3">
        <v>44773</v>
      </c>
      <c r="B212" s="5">
        <f ca="1">IFERROR(__xludf.DUMMYFUNCTION("""COMPUTED_VALUE"""),25119)</f>
        <v>25119</v>
      </c>
    </row>
    <row r="213" spans="1:2" ht="15.75" customHeight="1" x14ac:dyDescent="0.15">
      <c r="A213" s="3">
        <v>44804</v>
      </c>
      <c r="B213" s="5">
        <f ca="1">IFERROR(__xludf.DUMMYFUNCTION("""COMPUTED_VALUE"""),25500)</f>
        <v>25500</v>
      </c>
    </row>
    <row r="214" spans="1:2" ht="15.75" customHeight="1" x14ac:dyDescent="0.15">
      <c r="A214" s="3">
        <v>44834</v>
      </c>
      <c r="B214" s="5">
        <f ca="1">IFERROR(__xludf.DUMMYFUNCTION("""COMPUTED_VALUE"""),27859)</f>
        <v>27859</v>
      </c>
    </row>
    <row r="215" spans="1:2" ht="15.75" customHeight="1" x14ac:dyDescent="0.15">
      <c r="A215" s="3">
        <v>44865</v>
      </c>
      <c r="B215" s="5">
        <f ca="1">IFERROR(__xludf.DUMMYFUNCTION("""COMPUTED_VALUE"""),29707)</f>
        <v>29707</v>
      </c>
    </row>
    <row r="216" spans="1:2" ht="15.75" customHeight="1" x14ac:dyDescent="0.15">
      <c r="A216" s="3">
        <v>44895</v>
      </c>
      <c r="B216" s="5">
        <f ca="1">IFERROR(__xludf.DUMMYFUNCTION("""COMPUTED_VALUE"""),25185)</f>
        <v>25185</v>
      </c>
    </row>
    <row r="217" spans="1:2" ht="15.75" customHeight="1" x14ac:dyDescent="0.15">
      <c r="A217" s="3">
        <v>44926</v>
      </c>
      <c r="B217" s="5">
        <f ca="1">IFERROR(__xludf.DUMMYFUNCTION("""COMPUTED_VALUE"""),0)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valerio tirelli</cp:lastModifiedBy>
  <dcterms:modified xsi:type="dcterms:W3CDTF">2022-12-23T15:59:56Z</dcterms:modified>
</cp:coreProperties>
</file>