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is\Documents\TohokuUniversity\ExperimentReport2_Fine\超音波探傷\Data\"/>
    </mc:Choice>
  </mc:AlternateContent>
  <xr:revisionPtr revIDLastSave="0" documentId="13_ncr:1_{91CE2F58-4BBF-4651-88E4-FA3BD17B8BDB}" xr6:coauthVersionLast="47" xr6:coauthVersionMax="47" xr10:uidLastSave="{00000000-0000-0000-0000-000000000000}"/>
  <bookViews>
    <workbookView xWindow="-108" yWindow="-108" windowWidth="23256" windowHeight="12456" xr2:uid="{DB15931D-912A-456E-8685-ADB991106910}"/>
  </bookViews>
  <sheets>
    <sheet name="実験I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3" i="1"/>
  <c r="L10" i="1"/>
  <c r="L6" i="1"/>
  <c r="K6" i="1"/>
  <c r="J6" i="1"/>
  <c r="K10" i="1"/>
  <c r="L14" i="1"/>
  <c r="K14" i="1"/>
  <c r="J14" i="1"/>
  <c r="H14" i="1"/>
  <c r="J10" i="1"/>
  <c r="H10" i="1"/>
  <c r="H6" i="1"/>
  <c r="K12" i="1"/>
  <c r="L12" i="1" s="1"/>
  <c r="K13" i="1"/>
  <c r="L13" i="1" s="1"/>
  <c r="K11" i="1"/>
  <c r="L11" i="1" s="1"/>
  <c r="K8" i="1"/>
  <c r="L8" i="1" s="1"/>
  <c r="K9" i="1"/>
  <c r="L9" i="1" s="1"/>
  <c r="K7" i="1"/>
  <c r="L7" i="1" s="1"/>
  <c r="K4" i="1"/>
  <c r="L4" i="1" s="1"/>
  <c r="K5" i="1"/>
  <c r="L5" i="1" s="1"/>
  <c r="K3" i="1"/>
  <c r="L3" i="1" s="1"/>
  <c r="H4" i="1"/>
  <c r="J4" i="1" s="1"/>
  <c r="H5" i="1"/>
  <c r="J5" i="1" s="1"/>
  <c r="H7" i="1"/>
  <c r="J7" i="1" s="1"/>
  <c r="H8" i="1"/>
  <c r="J8" i="1" s="1"/>
  <c r="H9" i="1"/>
  <c r="J9" i="1" s="1"/>
  <c r="H11" i="1"/>
  <c r="J11" i="1" s="1"/>
  <c r="H12" i="1"/>
  <c r="J12" i="1" s="1"/>
  <c r="H13" i="1"/>
  <c r="J13" i="1" s="1"/>
  <c r="H3" i="1"/>
  <c r="J3" i="1" s="1"/>
  <c r="F12" i="2"/>
  <c r="D12" i="2"/>
  <c r="B12" i="2"/>
  <c r="F10" i="2"/>
  <c r="D10" i="2"/>
  <c r="B10" i="2"/>
  <c r="F8" i="2"/>
  <c r="D8" i="2"/>
  <c r="B8" i="2"/>
  <c r="F6" i="2"/>
  <c r="D6" i="2"/>
  <c r="B6" i="2"/>
  <c r="F5" i="2"/>
  <c r="D5" i="2"/>
  <c r="B5" i="2"/>
</calcChain>
</file>

<file path=xl/sharedStrings.xml><?xml version="1.0" encoding="utf-8"?>
<sst xmlns="http://schemas.openxmlformats.org/spreadsheetml/2006/main" count="44" uniqueCount="40">
  <si>
    <t>al1</t>
    <phoneticPr fontId="1"/>
  </si>
  <si>
    <t>al2</t>
    <phoneticPr fontId="1"/>
  </si>
  <si>
    <t>ステンレス</t>
    <phoneticPr fontId="1"/>
  </si>
  <si>
    <r>
      <t>エコー高さ</t>
    </r>
    <r>
      <rPr>
        <i/>
        <sz val="11"/>
        <color theme="1"/>
        <rFont val="游ゴシック"/>
        <family val="3"/>
        <charset val="128"/>
        <scheme val="minor"/>
      </rPr>
      <t>F</t>
    </r>
    <r>
      <rPr>
        <sz val="11"/>
        <color theme="1"/>
        <rFont val="游ゴシック"/>
        <family val="2"/>
        <charset val="128"/>
        <scheme val="minor"/>
      </rPr>
      <t xml:space="preserve"> [V]</t>
    </r>
    <rPh sb="3" eb="4">
      <t>タカ</t>
    </rPh>
    <phoneticPr fontId="1"/>
  </si>
  <si>
    <r>
      <t>位置</t>
    </r>
    <r>
      <rPr>
        <i/>
        <sz val="11"/>
        <color theme="1"/>
        <rFont val="游ゴシック"/>
        <family val="3"/>
        <charset val="128"/>
        <scheme val="minor"/>
      </rPr>
      <t>x</t>
    </r>
    <r>
      <rPr>
        <sz val="11"/>
        <color theme="1"/>
        <rFont val="游ゴシック"/>
        <family val="2"/>
        <charset val="128"/>
        <scheme val="minor"/>
      </rPr>
      <t xml:space="preserve"> [mm]</t>
    </r>
    <rPh sb="0" eb="2">
      <t>イチ</t>
    </rPh>
    <phoneticPr fontId="1"/>
  </si>
  <si>
    <r>
      <t>位置</t>
    </r>
    <r>
      <rPr>
        <i/>
        <sz val="11"/>
        <color theme="1"/>
        <rFont val="游ゴシック"/>
        <family val="3"/>
        <charset val="128"/>
        <scheme val="minor"/>
      </rPr>
      <t>y</t>
    </r>
    <r>
      <rPr>
        <sz val="11"/>
        <color theme="1"/>
        <rFont val="游ゴシック"/>
        <family val="2"/>
        <charset val="128"/>
        <scheme val="minor"/>
      </rPr>
      <t xml:space="preserve"> [mm]</t>
    </r>
    <rPh sb="0" eb="2">
      <t>イチ</t>
    </rPh>
    <phoneticPr fontId="1"/>
  </si>
  <si>
    <r>
      <t>欠陥往復時間</t>
    </r>
    <r>
      <rPr>
        <i/>
        <sz val="11"/>
        <color theme="1"/>
        <rFont val="游ゴシック"/>
        <family val="3"/>
        <charset val="128"/>
        <scheme val="minor"/>
      </rPr>
      <t>t</t>
    </r>
    <r>
      <rPr>
        <i/>
        <vertAlign val="subscript"/>
        <sz val="11"/>
        <color theme="1"/>
        <rFont val="游ゴシック"/>
        <family val="3"/>
        <charset val="128"/>
        <scheme val="minor"/>
      </rPr>
      <t>F</t>
    </r>
    <r>
      <rPr>
        <sz val="11"/>
        <color theme="1"/>
        <rFont val="游ゴシック"/>
        <family val="2"/>
        <charset val="128"/>
        <scheme val="minor"/>
      </rPr>
      <t xml:space="preserve"> [μs]</t>
    </r>
    <rPh sb="0" eb="2">
      <t>ケッカン</t>
    </rPh>
    <rPh sb="2" eb="4">
      <t>オウフク</t>
    </rPh>
    <rPh sb="4" eb="6">
      <t>ジカン</t>
    </rPh>
    <phoneticPr fontId="1"/>
  </si>
  <si>
    <t>試験片パラメータ</t>
    <rPh sb="0" eb="3">
      <t>シケンヘン</t>
    </rPh>
    <phoneticPr fontId="1"/>
  </si>
  <si>
    <t>Al1</t>
    <phoneticPr fontId="1"/>
  </si>
  <si>
    <t>Al2</t>
    <phoneticPr fontId="1"/>
  </si>
  <si>
    <r>
      <t xml:space="preserve">平均 </t>
    </r>
    <r>
      <rPr>
        <i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3"/>
        <charset val="128"/>
        <scheme val="minor"/>
      </rPr>
      <t xml:space="preserve"> [V]</t>
    </r>
    <rPh sb="0" eb="2">
      <t>ヘイキン</t>
    </rPh>
    <phoneticPr fontId="1"/>
  </si>
  <si>
    <r>
      <t xml:space="preserve">底面エコー高さ </t>
    </r>
    <r>
      <rPr>
        <i/>
        <sz val="11"/>
        <color theme="1"/>
        <rFont val="游ゴシック"/>
        <family val="3"/>
        <charset val="128"/>
        <scheme val="minor"/>
      </rPr>
      <t xml:space="preserve">B </t>
    </r>
    <r>
      <rPr>
        <sz val="11"/>
        <color theme="1"/>
        <rFont val="游ゴシック"/>
        <family val="3"/>
        <charset val="128"/>
        <scheme val="minor"/>
      </rPr>
      <t>[V]</t>
    </r>
    <rPh sb="0" eb="2">
      <t>テイメン</t>
    </rPh>
    <rPh sb="5" eb="6">
      <t>タカ</t>
    </rPh>
    <phoneticPr fontId="1"/>
  </si>
  <si>
    <r>
      <t xml:space="preserve">底面往復時間 </t>
    </r>
    <r>
      <rPr>
        <i/>
        <sz val="11"/>
        <color theme="1"/>
        <rFont val="游ゴシック"/>
        <family val="3"/>
        <charset val="128"/>
        <scheme val="minor"/>
      </rPr>
      <t>t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2"/>
        <charset val="128"/>
        <scheme val="minor"/>
      </rPr>
      <t xml:space="preserve"> [μs]</t>
    </r>
    <rPh sb="0" eb="4">
      <t>テイメンオウフク</t>
    </rPh>
    <rPh sb="4" eb="6">
      <t>ジカン</t>
    </rPh>
    <phoneticPr fontId="1"/>
  </si>
  <si>
    <r>
      <t xml:space="preserve">平均 </t>
    </r>
    <r>
      <rPr>
        <i/>
        <sz val="11"/>
        <color theme="1"/>
        <rFont val="游ゴシック"/>
        <family val="3"/>
        <charset val="128"/>
        <scheme val="minor"/>
      </rPr>
      <t>t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2"/>
        <charset val="128"/>
        <scheme val="minor"/>
      </rPr>
      <t xml:space="preserve"> [μs]</t>
    </r>
    <rPh sb="0" eb="2">
      <t>ヘイキン</t>
    </rPh>
    <phoneticPr fontId="1"/>
  </si>
  <si>
    <t>試験片厚さ zB [mm]</t>
    <rPh sb="0" eb="3">
      <t>シケンヘン</t>
    </rPh>
    <rPh sb="3" eb="4">
      <t>アツ</t>
    </rPh>
    <phoneticPr fontId="1"/>
  </si>
  <si>
    <t>音速</t>
    <rPh sb="0" eb="2">
      <t>オンソク</t>
    </rPh>
    <phoneticPr fontId="1"/>
  </si>
  <si>
    <t>Al</t>
    <phoneticPr fontId="1"/>
  </si>
  <si>
    <t>周波数 [MHz]</t>
    <phoneticPr fontId="1"/>
  </si>
  <si>
    <r>
      <t xml:space="preserve">音波路程 </t>
    </r>
    <r>
      <rPr>
        <i/>
        <sz val="11"/>
        <color theme="1"/>
        <rFont val="游ゴシック"/>
        <family val="3"/>
        <charset val="128"/>
        <scheme val="minor"/>
      </rPr>
      <t>n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Ph sb="0" eb="2">
      <t>オンパ</t>
    </rPh>
    <rPh sb="2" eb="4">
      <t>ロテイ</t>
    </rPh>
    <phoneticPr fontId="1"/>
  </si>
  <si>
    <r>
      <t xml:space="preserve">基準化エコー高さ </t>
    </r>
    <r>
      <rPr>
        <i/>
        <sz val="11"/>
        <color theme="1"/>
        <rFont val="游ゴシック"/>
        <family val="3"/>
        <charset val="128"/>
        <scheme val="minor"/>
      </rPr>
      <t>B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rPh sb="0" eb="3">
      <t>キジュンカ</t>
    </rPh>
    <rPh sb="6" eb="7">
      <t>タカ</t>
    </rPh>
    <phoneticPr fontId="1"/>
  </si>
  <si>
    <t>G</t>
    <phoneticPr fontId="1"/>
  </si>
  <si>
    <r>
      <rPr>
        <i/>
        <sz val="11"/>
        <color theme="1"/>
        <rFont val="游ゴシック"/>
        <family val="3"/>
        <charset val="128"/>
        <scheme val="minor"/>
      </rPr>
      <t>d</t>
    </r>
    <r>
      <rPr>
        <sz val="11"/>
        <color theme="1"/>
        <rFont val="游ゴシック"/>
        <family val="2"/>
        <charset val="128"/>
        <scheme val="minor"/>
      </rPr>
      <t xml:space="preserve"> [mm]</t>
    </r>
    <phoneticPr fontId="1"/>
  </si>
  <si>
    <r>
      <rPr>
        <i/>
        <sz val="11"/>
        <color theme="1"/>
        <rFont val="游ゴシック"/>
        <family val="3"/>
        <charset val="128"/>
        <scheme val="minor"/>
      </rPr>
      <t>F</t>
    </r>
    <r>
      <rPr>
        <sz val="11"/>
        <color theme="1"/>
        <rFont val="游ゴシック"/>
        <family val="3"/>
        <charset val="128"/>
        <scheme val="minor"/>
      </rPr>
      <t>/</t>
    </r>
    <r>
      <rPr>
        <i/>
        <sz val="11"/>
        <color theme="1"/>
        <rFont val="游ゴシック"/>
        <family val="3"/>
        <charset val="128"/>
        <scheme val="minor"/>
      </rPr>
      <t>B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r>
      <rPr>
        <sz val="11"/>
        <color theme="1"/>
        <rFont val="游ゴシック"/>
        <family val="2"/>
        <charset val="128"/>
        <scheme val="minor"/>
      </rPr>
      <t xml:space="preserve"> [dB]</t>
    </r>
    <phoneticPr fontId="1"/>
  </si>
  <si>
    <r>
      <t xml:space="preserve">音波路程 </t>
    </r>
    <r>
      <rPr>
        <i/>
        <sz val="11"/>
        <color theme="1"/>
        <rFont val="游ゴシック"/>
        <family val="3"/>
        <charset val="128"/>
        <scheme val="minor"/>
      </rPr>
      <t>n</t>
    </r>
    <r>
      <rPr>
        <i/>
        <vertAlign val="subscript"/>
        <sz val="11"/>
        <color theme="1"/>
        <rFont val="游ゴシック"/>
        <family val="3"/>
        <charset val="128"/>
        <scheme val="minor"/>
      </rPr>
      <t>F</t>
    </r>
    <rPh sb="0" eb="2">
      <t>オンパ</t>
    </rPh>
    <rPh sb="2" eb="4">
      <t>ロテイ</t>
    </rPh>
    <phoneticPr fontId="1"/>
  </si>
  <si>
    <r>
      <t xml:space="preserve">音速 </t>
    </r>
    <r>
      <rPr>
        <i/>
        <sz val="11"/>
        <color theme="1"/>
        <rFont val="游ゴシック"/>
        <family val="3"/>
        <charset val="128"/>
        <scheme val="minor"/>
      </rPr>
      <t>C</t>
    </r>
    <r>
      <rPr>
        <sz val="11"/>
        <color theme="1"/>
        <rFont val="游ゴシック"/>
        <family val="2"/>
        <charset val="128"/>
        <scheme val="minor"/>
      </rPr>
      <t xml:space="preserve"> [m/s]</t>
    </r>
    <rPh sb="0" eb="2">
      <t>オンソク</t>
    </rPh>
    <phoneticPr fontId="1"/>
  </si>
  <si>
    <r>
      <t xml:space="preserve">欠陥深さ </t>
    </r>
    <r>
      <rPr>
        <i/>
        <sz val="11"/>
        <color theme="1"/>
        <rFont val="游ゴシック"/>
        <family val="3"/>
        <charset val="128"/>
        <scheme val="minor"/>
      </rPr>
      <t>z</t>
    </r>
    <r>
      <rPr>
        <vertAlign val="subscript"/>
        <sz val="11"/>
        <color theme="1"/>
        <rFont val="游ゴシック"/>
        <family val="3"/>
        <charset val="128"/>
        <scheme val="minor"/>
      </rPr>
      <t>F</t>
    </r>
    <r>
      <rPr>
        <sz val="11"/>
        <color theme="1"/>
        <rFont val="游ゴシック"/>
        <family val="2"/>
        <charset val="128"/>
        <scheme val="minor"/>
      </rPr>
      <t xml:space="preserve"> [mm]</t>
    </r>
    <rPh sb="0" eb="2">
      <t>ケッカン</t>
    </rPh>
    <rPh sb="2" eb="3">
      <t>フカ</t>
    </rPh>
    <phoneticPr fontId="1"/>
  </si>
  <si>
    <t>AVG線図より</t>
    <rPh sb="3" eb="5">
      <t>センズ</t>
    </rPh>
    <phoneticPr fontId="1"/>
  </si>
  <si>
    <t>亀裂</t>
    <rPh sb="0" eb="2">
      <t>キレツ</t>
    </rPh>
    <phoneticPr fontId="1"/>
  </si>
  <si>
    <r>
      <t xml:space="preserve">基準化エコー高さ </t>
    </r>
    <r>
      <rPr>
        <i/>
        <sz val="11"/>
        <color theme="1"/>
        <rFont val="游ゴシック"/>
        <family val="3"/>
        <charset val="128"/>
        <scheme val="minor"/>
      </rPr>
      <t>B</t>
    </r>
    <r>
      <rPr>
        <vertAlign val="subscript"/>
        <sz val="11"/>
        <color theme="1"/>
        <rFont val="游ゴシック"/>
        <family val="3"/>
        <charset val="128"/>
        <scheme val="minor"/>
      </rPr>
      <t xml:space="preserve">0 </t>
    </r>
    <r>
      <rPr>
        <sz val="11"/>
        <color theme="1"/>
        <rFont val="游ゴシック"/>
        <family val="3"/>
        <charset val="128"/>
        <scheme val="minor"/>
      </rPr>
      <t>[V]</t>
    </r>
    <rPh sb="0" eb="3">
      <t>キジュンカ</t>
    </rPh>
    <rPh sb="6" eb="7">
      <t>タカ</t>
    </rPh>
    <phoneticPr fontId="1"/>
  </si>
  <si>
    <t>測定者</t>
    <rPh sb="0" eb="3">
      <t>ソクテイシャ</t>
    </rPh>
    <phoneticPr fontId="1"/>
  </si>
  <si>
    <t>実験値</t>
    <rPh sb="0" eb="3">
      <t>ジッケンチ</t>
    </rPh>
    <phoneticPr fontId="1"/>
  </si>
  <si>
    <t>底面往復時間tB(mu s)</t>
    <rPh sb="0" eb="2">
      <t>テイメン</t>
    </rPh>
    <rPh sb="2" eb="6">
      <t>オウフクジカン</t>
    </rPh>
    <phoneticPr fontId="1"/>
  </si>
  <si>
    <t>底面エコー高さB(V)</t>
    <rPh sb="0" eb="2">
      <t>テイメン</t>
    </rPh>
    <rPh sb="5" eb="6">
      <t>タカ</t>
    </rPh>
    <phoneticPr fontId="1"/>
  </si>
  <si>
    <t>欠陥往復時間tF(mu s)</t>
    <rPh sb="0" eb="2">
      <t>ケッカン</t>
    </rPh>
    <rPh sb="2" eb="6">
      <t>オウフクジカン</t>
    </rPh>
    <phoneticPr fontId="1"/>
  </si>
  <si>
    <t>欠陥エコー高さF(V)</t>
    <rPh sb="0" eb="2">
      <t>ケッカン</t>
    </rPh>
    <rPh sb="5" eb="6">
      <t>タカ</t>
    </rPh>
    <phoneticPr fontId="1"/>
  </si>
  <si>
    <t>欠陥先端位置L(mm)</t>
    <rPh sb="0" eb="2">
      <t>ケッカン</t>
    </rPh>
    <rPh sb="2" eb="6">
      <t>センタン</t>
    </rPh>
    <phoneticPr fontId="1"/>
  </si>
  <si>
    <t>計算値</t>
    <rPh sb="0" eb="3">
      <t>ケイサンチ</t>
    </rPh>
    <phoneticPr fontId="1"/>
  </si>
  <si>
    <t>試験片厚さzB(mm)</t>
    <rPh sb="0" eb="3">
      <t>シケンヘン</t>
    </rPh>
    <rPh sb="3" eb="4">
      <t>アツ</t>
    </rPh>
    <phoneticPr fontId="1"/>
  </si>
  <si>
    <t>欠陥深さzF(mm)</t>
    <rPh sb="0" eb="2">
      <t>ケッカン</t>
    </rPh>
    <rPh sb="2" eb="3">
      <t>フカ</t>
    </rPh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</si>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</sst>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E+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i/>
      <vertAlign val="subscript"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7" xfId="0" applyBorder="1">
      <alignment vertical="center"/>
    </xf>
    <xf numFmtId="176" fontId="0" fillId="0" borderId="7" xfId="0" applyNumberFormat="1" applyBorder="1">
      <alignment vertical="center"/>
    </xf>
    <xf numFmtId="176" fontId="4" fillId="0" borderId="7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4" fillId="0" borderId="7" xfId="0" applyFont="1" applyBorder="1">
      <alignment vertical="center"/>
    </xf>
    <xf numFmtId="11" fontId="0" fillId="0" borderId="5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6BF1-5529-4352-B6CE-A1BC71539789}">
  <dimension ref="B3:G10"/>
  <sheetViews>
    <sheetView tabSelected="1" workbookViewId="0">
      <selection activeCell="B3" sqref="B3:G10"/>
    </sheetView>
  </sheetViews>
  <sheetFormatPr defaultRowHeight="18" x14ac:dyDescent="0.45"/>
  <cols>
    <col min="3" max="3" width="18.59765625" customWidth="1"/>
  </cols>
  <sheetData>
    <row r="3" spans="2:7" x14ac:dyDescent="0.45">
      <c r="B3" s="19" t="s">
        <v>29</v>
      </c>
      <c r="C3" s="19"/>
      <c r="E3" t="s">
        <v>39</v>
      </c>
    </row>
    <row r="4" spans="2:7" x14ac:dyDescent="0.45">
      <c r="B4" s="19" t="s">
        <v>30</v>
      </c>
      <c r="C4" t="s">
        <v>31</v>
      </c>
      <c r="D4">
        <v>12.5</v>
      </c>
      <c r="E4">
        <v>12.5</v>
      </c>
      <c r="F4">
        <v>12.5</v>
      </c>
      <c r="G4">
        <v>12.5</v>
      </c>
    </row>
    <row r="5" spans="2:7" x14ac:dyDescent="0.45">
      <c r="B5" s="19"/>
      <c r="C5" t="s">
        <v>32</v>
      </c>
      <c r="D5">
        <v>34.700000000000003</v>
      </c>
      <c r="E5">
        <v>34.299999999999997</v>
      </c>
      <c r="F5">
        <v>32.700000000000003</v>
      </c>
      <c r="G5">
        <v>34.5</v>
      </c>
    </row>
    <row r="6" spans="2:7" x14ac:dyDescent="0.45">
      <c r="B6" s="19"/>
      <c r="C6" t="s">
        <v>33</v>
      </c>
      <c r="D6">
        <v>9.1</v>
      </c>
      <c r="E6">
        <v>9.2200000000000006</v>
      </c>
      <c r="F6">
        <v>9.1</v>
      </c>
      <c r="G6">
        <v>9.14</v>
      </c>
    </row>
    <row r="7" spans="2:7" x14ac:dyDescent="0.45">
      <c r="B7" s="19"/>
      <c r="C7" t="s">
        <v>34</v>
      </c>
      <c r="D7">
        <v>34.299999999999997</v>
      </c>
      <c r="E7">
        <v>34.9</v>
      </c>
      <c r="F7">
        <v>32.9</v>
      </c>
      <c r="G7">
        <v>34.700000000000003</v>
      </c>
    </row>
    <row r="8" spans="2:7" x14ac:dyDescent="0.45">
      <c r="B8" s="19"/>
      <c r="C8" t="s">
        <v>35</v>
      </c>
      <c r="D8">
        <v>46</v>
      </c>
      <c r="E8">
        <v>45</v>
      </c>
      <c r="F8">
        <v>46</v>
      </c>
      <c r="G8">
        <v>45</v>
      </c>
    </row>
    <row r="9" spans="2:7" x14ac:dyDescent="0.45">
      <c r="B9" s="19" t="s">
        <v>36</v>
      </c>
      <c r="C9" t="s">
        <v>37</v>
      </c>
      <c r="D9">
        <v>39.5</v>
      </c>
      <c r="E9">
        <v>39.5</v>
      </c>
      <c r="F9">
        <v>39.5</v>
      </c>
      <c r="G9">
        <v>39.5</v>
      </c>
    </row>
    <row r="10" spans="2:7" x14ac:dyDescent="0.45">
      <c r="B10" s="19"/>
      <c r="C10" t="s">
        <v>38</v>
      </c>
      <c r="D10">
        <v>28.75</v>
      </c>
      <c r="E10">
        <v>29.13</v>
      </c>
      <c r="F10">
        <v>28.75</v>
      </c>
      <c r="G10">
        <v>28.88</v>
      </c>
    </row>
  </sheetData>
  <mergeCells count="3">
    <mergeCell ref="B4:B8"/>
    <mergeCell ref="B9:B10"/>
    <mergeCell ref="B3:C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BF19-ED16-4B4E-8C3E-C87DF75CF7EF}">
  <dimension ref="A2:N14"/>
  <sheetViews>
    <sheetView zoomScale="112" workbookViewId="0">
      <selection activeCell="K9" sqref="K9"/>
    </sheetView>
  </sheetViews>
  <sheetFormatPr defaultRowHeight="18" x14ac:dyDescent="0.45"/>
  <cols>
    <col min="1" max="1" width="11.09765625" customWidth="1"/>
    <col min="2" max="2" width="8.796875" style="1"/>
    <col min="3" max="4" width="11.09765625" bestFit="1" customWidth="1"/>
    <col min="5" max="5" width="15.296875" bestFit="1" customWidth="1"/>
    <col min="6" max="6" width="19.5" bestFit="1" customWidth="1"/>
    <col min="7" max="7" width="12.296875" bestFit="1" customWidth="1"/>
    <col min="8" max="8" width="16.69921875" style="7" bestFit="1" customWidth="1"/>
    <col min="9" max="9" width="12.69921875" bestFit="1" customWidth="1"/>
    <col min="10" max="10" width="11.296875" style="7" bestFit="1" customWidth="1"/>
    <col min="11" max="11" width="23" style="7" bestFit="1" customWidth="1"/>
    <col min="12" max="12" width="14.09765625" style="7" bestFit="1" customWidth="1"/>
  </cols>
  <sheetData>
    <row r="2" spans="1:14" ht="19.2" x14ac:dyDescent="0.45">
      <c r="A2" s="10"/>
      <c r="B2" s="4" t="s">
        <v>27</v>
      </c>
      <c r="C2" s="10" t="s">
        <v>4</v>
      </c>
      <c r="D2" s="10" t="s">
        <v>5</v>
      </c>
      <c r="E2" s="10" t="s">
        <v>3</v>
      </c>
      <c r="F2" s="10" t="s">
        <v>6</v>
      </c>
      <c r="G2" s="10" t="s">
        <v>24</v>
      </c>
      <c r="H2" s="11" t="s">
        <v>25</v>
      </c>
      <c r="I2" s="10" t="s">
        <v>17</v>
      </c>
      <c r="J2" s="11" t="s">
        <v>23</v>
      </c>
      <c r="K2" s="11" t="s">
        <v>28</v>
      </c>
      <c r="L2" s="12" t="s">
        <v>22</v>
      </c>
      <c r="M2" s="13" t="s">
        <v>20</v>
      </c>
      <c r="N2" s="14" t="s">
        <v>21</v>
      </c>
    </row>
    <row r="3" spans="1:14" x14ac:dyDescent="0.45">
      <c r="A3" s="19" t="s">
        <v>0</v>
      </c>
      <c r="B3" s="3">
        <v>1</v>
      </c>
      <c r="C3" s="1">
        <v>140</v>
      </c>
      <c r="D3" s="1">
        <v>50</v>
      </c>
      <c r="E3" s="1">
        <v>30.7</v>
      </c>
      <c r="F3" s="1">
        <v>17.3</v>
      </c>
      <c r="G3" s="1">
        <v>6320</v>
      </c>
      <c r="H3" s="8">
        <f>G3*1000*F3*10^-6/2</f>
        <v>54.667999999999999</v>
      </c>
      <c r="I3" s="1">
        <v>5</v>
      </c>
      <c r="J3" s="8">
        <f>4*H3*10^-3*(G3/(I3*10^6))/(6.3*10^-3)^2</f>
        <v>6.9640062484252958</v>
      </c>
      <c r="K3" s="8">
        <f>Sheet2!$B$12</f>
        <v>169.95325032085088</v>
      </c>
      <c r="L3" s="8">
        <f>20*LOG10(E3/K3)</f>
        <v>-14.863821986273747</v>
      </c>
      <c r="M3" s="1">
        <v>0.8</v>
      </c>
      <c r="N3" s="1">
        <f>M3*6.3</f>
        <v>5.04</v>
      </c>
    </row>
    <row r="4" spans="1:14" x14ac:dyDescent="0.45">
      <c r="A4" s="19"/>
      <c r="B4" s="3">
        <v>2</v>
      </c>
      <c r="C4" s="1">
        <v>80</v>
      </c>
      <c r="D4" s="1">
        <v>90</v>
      </c>
      <c r="E4" s="1">
        <v>27.1</v>
      </c>
      <c r="F4" s="9">
        <v>7.78</v>
      </c>
      <c r="G4" s="1">
        <v>6320</v>
      </c>
      <c r="H4" s="8">
        <f t="shared" ref="H4:H6" si="0">G4*1000*F4*10^-6/2</f>
        <v>24.584799999999998</v>
      </c>
      <c r="I4" s="1">
        <v>5</v>
      </c>
      <c r="J4" s="8">
        <f t="shared" ref="J4:J6" si="1">4*H4*10^-3*(G4/(I4*10^6))/(6.3*10^-3)^2</f>
        <v>3.1317900932224738</v>
      </c>
      <c r="K4" s="8">
        <f>Sheet2!$B$12</f>
        <v>169.95325032085088</v>
      </c>
      <c r="L4" s="8">
        <f t="shared" ref="L4:L5" si="2">20*LOG10(E4/K4)</f>
        <v>-15.947203678329362</v>
      </c>
      <c r="M4" s="1">
        <v>0.4</v>
      </c>
      <c r="N4" s="1">
        <f t="shared" ref="N4:N14" si="3">M4*6.3</f>
        <v>2.52</v>
      </c>
    </row>
    <row r="5" spans="1:14" x14ac:dyDescent="0.45">
      <c r="A5" s="19"/>
      <c r="B5" s="3">
        <v>3</v>
      </c>
      <c r="C5" s="1">
        <v>38</v>
      </c>
      <c r="D5" s="1">
        <v>40</v>
      </c>
      <c r="E5" s="1">
        <v>15.5</v>
      </c>
      <c r="F5" s="1">
        <v>17.3</v>
      </c>
      <c r="G5" s="1">
        <v>6320</v>
      </c>
      <c r="H5" s="8">
        <f t="shared" si="0"/>
        <v>54.667999999999999</v>
      </c>
      <c r="I5" s="1">
        <v>5</v>
      </c>
      <c r="J5" s="8">
        <f t="shared" si="1"/>
        <v>6.9640062484252958</v>
      </c>
      <c r="K5" s="8">
        <f>Sheet2!$B$12</f>
        <v>169.95325032085088</v>
      </c>
      <c r="L5" s="8">
        <f t="shared" si="2"/>
        <v>-20.799955532411648</v>
      </c>
      <c r="M5" s="1">
        <v>0.6</v>
      </c>
      <c r="N5" s="1">
        <f t="shared" si="3"/>
        <v>3.78</v>
      </c>
    </row>
    <row r="6" spans="1:14" x14ac:dyDescent="0.45">
      <c r="A6" s="19"/>
      <c r="B6" s="3">
        <v>4</v>
      </c>
      <c r="C6" s="1">
        <v>38</v>
      </c>
      <c r="D6" s="1">
        <v>41</v>
      </c>
      <c r="E6" s="1">
        <v>16.100000000000001</v>
      </c>
      <c r="F6" s="1">
        <v>17.3</v>
      </c>
      <c r="G6" s="1">
        <v>6320</v>
      </c>
      <c r="H6" s="8">
        <f t="shared" si="0"/>
        <v>54.667999999999999</v>
      </c>
      <c r="I6" s="1">
        <v>5</v>
      </c>
      <c r="J6" s="8">
        <f t="shared" si="1"/>
        <v>6.9640062484252958</v>
      </c>
      <c r="K6" s="8">
        <f>Sheet2!$B$12</f>
        <v>169.95325032085088</v>
      </c>
      <c r="L6" s="8">
        <f t="shared" ref="L6:L14" si="4">20*LOG10(E6/K6)</f>
        <v>-20.470071975180485</v>
      </c>
      <c r="M6" s="1">
        <v>0.8</v>
      </c>
      <c r="N6" s="1">
        <f t="shared" si="3"/>
        <v>5.04</v>
      </c>
    </row>
    <row r="7" spans="1:14" x14ac:dyDescent="0.45">
      <c r="A7" s="19" t="s">
        <v>1</v>
      </c>
      <c r="B7" s="3">
        <v>1</v>
      </c>
      <c r="C7" s="1">
        <v>190</v>
      </c>
      <c r="D7" s="1">
        <v>11</v>
      </c>
      <c r="E7" s="1">
        <v>12.9</v>
      </c>
      <c r="F7" s="1">
        <v>4.9400000000000004</v>
      </c>
      <c r="G7" s="1">
        <v>6320</v>
      </c>
      <c r="H7" s="8">
        <f t="shared" ref="H7:H14" si="5">G7*1000*F7*10^-6/2</f>
        <v>15.6104</v>
      </c>
      <c r="I7" s="1">
        <v>5</v>
      </c>
      <c r="J7" s="8">
        <f t="shared" ref="J7:J14" si="6">4*H7*10^-3*(G7/(I7*10^6))/(6.3*10^-3)^2</f>
        <v>1.9885659460821363</v>
      </c>
      <c r="K7" s="8">
        <f>Sheet2!$D$12</f>
        <v>70.848306680032678</v>
      </c>
      <c r="L7" s="8">
        <f t="shared" si="4"/>
        <v>-14.794795289832496</v>
      </c>
      <c r="M7" s="1">
        <v>0.3</v>
      </c>
      <c r="N7" s="1">
        <f t="shared" si="3"/>
        <v>1.89</v>
      </c>
    </row>
    <row r="8" spans="1:14" x14ac:dyDescent="0.45">
      <c r="A8" s="19"/>
      <c r="B8" s="3">
        <v>2</v>
      </c>
      <c r="C8" s="1">
        <v>148</v>
      </c>
      <c r="D8" s="1">
        <v>15</v>
      </c>
      <c r="E8" s="1">
        <v>16.5</v>
      </c>
      <c r="F8" s="1">
        <v>4.9800000000000004</v>
      </c>
      <c r="G8" s="1">
        <v>6320</v>
      </c>
      <c r="H8" s="8">
        <f t="shared" si="5"/>
        <v>15.736800000000001</v>
      </c>
      <c r="I8" s="1">
        <v>5</v>
      </c>
      <c r="J8" s="8">
        <f t="shared" si="6"/>
        <v>2.004667694633409</v>
      </c>
      <c r="K8" s="8">
        <f>Sheet2!$D$12</f>
        <v>70.848306680032678</v>
      </c>
      <c r="L8" s="8">
        <f t="shared" si="4"/>
        <v>-12.656910611539349</v>
      </c>
      <c r="M8" s="1">
        <v>0.4</v>
      </c>
      <c r="N8" s="1">
        <f t="shared" si="3"/>
        <v>2.52</v>
      </c>
    </row>
    <row r="9" spans="1:14" x14ac:dyDescent="0.45">
      <c r="A9" s="19"/>
      <c r="B9" s="3">
        <v>3</v>
      </c>
      <c r="C9" s="1">
        <v>121</v>
      </c>
      <c r="D9" s="1">
        <v>13</v>
      </c>
      <c r="E9" s="1">
        <v>11.5</v>
      </c>
      <c r="F9" s="1">
        <v>4.18</v>
      </c>
      <c r="G9" s="1">
        <v>6320</v>
      </c>
      <c r="H9" s="8">
        <f t="shared" si="5"/>
        <v>13.2088</v>
      </c>
      <c r="I9" s="1">
        <v>5</v>
      </c>
      <c r="J9" s="8">
        <f t="shared" si="6"/>
        <v>1.6826327236079617</v>
      </c>
      <c r="K9" s="8">
        <f>Sheet2!$D$12</f>
        <v>70.848306680032678</v>
      </c>
      <c r="L9" s="8">
        <f t="shared" si="4"/>
        <v>-15.79263268874524</v>
      </c>
      <c r="M9" s="1">
        <v>0.3</v>
      </c>
      <c r="N9" s="1">
        <f t="shared" si="3"/>
        <v>1.89</v>
      </c>
    </row>
    <row r="10" spans="1:14" x14ac:dyDescent="0.45">
      <c r="A10" s="19"/>
      <c r="B10" s="3">
        <v>4</v>
      </c>
      <c r="C10" s="1">
        <v>29</v>
      </c>
      <c r="D10" s="1">
        <v>13</v>
      </c>
      <c r="E10" s="1">
        <v>14.1</v>
      </c>
      <c r="F10" s="1">
        <v>6.22</v>
      </c>
      <c r="G10" s="1">
        <v>6320</v>
      </c>
      <c r="H10" s="8">
        <f t="shared" si="5"/>
        <v>19.655200000000001</v>
      </c>
      <c r="I10" s="1">
        <v>5</v>
      </c>
      <c r="J10" s="8">
        <f t="shared" si="6"/>
        <v>2.5038218997228521</v>
      </c>
      <c r="K10" s="8">
        <f>Sheet2!$D$12</f>
        <v>70.848306680032678</v>
      </c>
      <c r="L10" s="8">
        <f t="shared" si="4"/>
        <v>-14.022207242709879</v>
      </c>
      <c r="M10" s="1">
        <v>0.4</v>
      </c>
      <c r="N10" s="1">
        <f t="shared" si="3"/>
        <v>2.52</v>
      </c>
    </row>
    <row r="11" spans="1:14" x14ac:dyDescent="0.45">
      <c r="A11" s="19" t="s">
        <v>2</v>
      </c>
      <c r="B11" s="3">
        <v>1</v>
      </c>
      <c r="C11" s="1">
        <v>224</v>
      </c>
      <c r="D11" s="1">
        <v>12</v>
      </c>
      <c r="E11" s="1">
        <v>3.7</v>
      </c>
      <c r="F11" s="1">
        <v>6.7</v>
      </c>
      <c r="G11" s="1">
        <v>5600</v>
      </c>
      <c r="H11" s="8">
        <f t="shared" si="5"/>
        <v>18.759999999999998</v>
      </c>
      <c r="I11" s="1">
        <v>5</v>
      </c>
      <c r="J11" s="8">
        <f t="shared" si="6"/>
        <v>2.1175308641975303</v>
      </c>
      <c r="K11" s="8">
        <f>Sheet2!$F$12</f>
        <v>77.683623508321389</v>
      </c>
      <c r="L11" s="8">
        <f t="shared" si="4"/>
        <v>-26.442555014477573</v>
      </c>
      <c r="M11" s="1">
        <v>0.2</v>
      </c>
      <c r="N11" s="1">
        <f t="shared" si="3"/>
        <v>1.26</v>
      </c>
    </row>
    <row r="12" spans="1:14" x14ac:dyDescent="0.45">
      <c r="A12" s="19"/>
      <c r="B12" s="3">
        <v>2</v>
      </c>
      <c r="C12" s="1">
        <v>184</v>
      </c>
      <c r="D12" s="1">
        <v>20</v>
      </c>
      <c r="E12" s="1">
        <v>5.5</v>
      </c>
      <c r="F12" s="1">
        <v>7.1</v>
      </c>
      <c r="G12" s="1">
        <v>5600</v>
      </c>
      <c r="H12" s="8">
        <f t="shared" si="5"/>
        <v>19.88</v>
      </c>
      <c r="I12" s="1">
        <v>5</v>
      </c>
      <c r="J12" s="8">
        <f t="shared" si="6"/>
        <v>2.2439506172839501</v>
      </c>
      <c r="K12" s="8">
        <f>Sheet2!$F$12</f>
        <v>77.683623508321389</v>
      </c>
      <c r="L12" s="8">
        <f t="shared" si="4"/>
        <v>-22.999335705932594</v>
      </c>
      <c r="M12" s="1">
        <v>0.3</v>
      </c>
      <c r="N12" s="1">
        <f t="shared" si="3"/>
        <v>1.89</v>
      </c>
    </row>
    <row r="13" spans="1:14" x14ac:dyDescent="0.45">
      <c r="A13" s="19"/>
      <c r="B13" s="3">
        <v>3</v>
      </c>
      <c r="C13" s="1">
        <v>147</v>
      </c>
      <c r="D13" s="1">
        <v>30</v>
      </c>
      <c r="E13" s="1">
        <v>6.7</v>
      </c>
      <c r="F13" s="1">
        <v>8.6199999999999992</v>
      </c>
      <c r="G13" s="1">
        <v>5600</v>
      </c>
      <c r="H13" s="8">
        <f t="shared" si="5"/>
        <v>24.135999999999996</v>
      </c>
      <c r="I13" s="1">
        <v>5</v>
      </c>
      <c r="J13" s="8">
        <f t="shared" si="6"/>
        <v>2.7243456790123455</v>
      </c>
      <c r="K13" s="8">
        <f>Sheet2!$F$12</f>
        <v>77.683623508321389</v>
      </c>
      <c r="L13" s="8">
        <f t="shared" si="4"/>
        <v>-21.285093441800949</v>
      </c>
      <c r="M13" s="1">
        <v>0.3</v>
      </c>
      <c r="N13" s="1">
        <f t="shared" si="3"/>
        <v>1.89</v>
      </c>
    </row>
    <row r="14" spans="1:14" x14ac:dyDescent="0.45">
      <c r="A14" s="19"/>
      <c r="B14" s="3">
        <v>4</v>
      </c>
      <c r="C14" s="1">
        <v>60</v>
      </c>
      <c r="D14" s="1">
        <v>17</v>
      </c>
      <c r="E14" s="1">
        <v>3.7</v>
      </c>
      <c r="F14" s="1">
        <v>9.5399999999999991</v>
      </c>
      <c r="G14" s="1">
        <v>5600</v>
      </c>
      <c r="H14" s="8">
        <f t="shared" si="5"/>
        <v>26.711999999999996</v>
      </c>
      <c r="I14" s="1">
        <v>5</v>
      </c>
      <c r="J14" s="8">
        <f t="shared" si="6"/>
        <v>3.0151111111111102</v>
      </c>
      <c r="K14" s="8">
        <f>Sheet2!$F$12</f>
        <v>77.683623508321389</v>
      </c>
      <c r="L14" s="8">
        <f t="shared" si="4"/>
        <v>-26.442555014477573</v>
      </c>
      <c r="M14" s="1">
        <v>0.2</v>
      </c>
      <c r="N14" s="1">
        <f t="shared" si="3"/>
        <v>1.26</v>
      </c>
    </row>
  </sheetData>
  <mergeCells count="3">
    <mergeCell ref="A3:A6"/>
    <mergeCell ref="A7:A10"/>
    <mergeCell ref="A11:A1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3A3B-FDBF-4819-B60F-00DB04032B0F}">
  <dimension ref="A1:M12"/>
  <sheetViews>
    <sheetView workbookViewId="0">
      <selection activeCell="I12" sqref="I12"/>
    </sheetView>
  </sheetViews>
  <sheetFormatPr defaultRowHeight="18" x14ac:dyDescent="0.45"/>
  <cols>
    <col min="1" max="1" width="24.796875" bestFit="1" customWidth="1"/>
    <col min="2" max="2" width="13.09765625" bestFit="1" customWidth="1"/>
    <col min="4" max="4" width="9.296875" bestFit="1" customWidth="1"/>
    <col min="6" max="6" width="12.69921875" bestFit="1" customWidth="1"/>
  </cols>
  <sheetData>
    <row r="1" spans="1:13" x14ac:dyDescent="0.45">
      <c r="A1" t="s">
        <v>7</v>
      </c>
      <c r="L1" t="s">
        <v>15</v>
      </c>
    </row>
    <row r="2" spans="1:13" x14ac:dyDescent="0.45">
      <c r="B2" s="20" t="s">
        <v>8</v>
      </c>
      <c r="C2" s="21"/>
      <c r="D2" s="20" t="s">
        <v>9</v>
      </c>
      <c r="E2" s="21"/>
      <c r="F2" s="20" t="s">
        <v>2</v>
      </c>
      <c r="G2" s="21"/>
      <c r="L2" t="s">
        <v>16</v>
      </c>
      <c r="M2">
        <v>6320</v>
      </c>
    </row>
    <row r="3" spans="1:13" x14ac:dyDescent="0.45">
      <c r="A3" t="s">
        <v>11</v>
      </c>
      <c r="B3" s="2">
        <v>34.700000000000003</v>
      </c>
      <c r="C3" s="3">
        <v>34.700000000000003</v>
      </c>
      <c r="D3" s="2">
        <v>34.700000000000003</v>
      </c>
      <c r="E3" s="3"/>
      <c r="F3" s="2">
        <v>34.700000000000003</v>
      </c>
      <c r="G3" s="5"/>
      <c r="L3" t="s">
        <v>2</v>
      </c>
      <c r="M3">
        <v>5600</v>
      </c>
    </row>
    <row r="4" spans="1:13" ht="19.2" x14ac:dyDescent="0.45">
      <c r="A4" t="s">
        <v>12</v>
      </c>
      <c r="B4" s="2">
        <v>19</v>
      </c>
      <c r="C4" s="3">
        <v>18.8</v>
      </c>
      <c r="D4" s="2">
        <v>7.7</v>
      </c>
      <c r="E4" s="3"/>
      <c r="F4" s="2">
        <v>10.199999999999999</v>
      </c>
      <c r="G4" s="5"/>
    </row>
    <row r="5" spans="1:13" x14ac:dyDescent="0.45">
      <c r="A5" t="s">
        <v>10</v>
      </c>
      <c r="B5" s="2">
        <f>AVERAGE(B3:C3)</f>
        <v>34.700000000000003</v>
      </c>
      <c r="C5" s="3"/>
      <c r="D5" s="2">
        <f>AVERAGE(D3:E3)</f>
        <v>34.700000000000003</v>
      </c>
      <c r="E5" s="3"/>
      <c r="F5" s="2">
        <f>AVERAGE(F3:G3)</f>
        <v>34.700000000000003</v>
      </c>
      <c r="G5" s="5"/>
    </row>
    <row r="6" spans="1:13" ht="19.2" x14ac:dyDescent="0.45">
      <c r="A6" t="s">
        <v>13</v>
      </c>
      <c r="B6" s="2">
        <f>AVERAGE(B4:C4)</f>
        <v>18.899999999999999</v>
      </c>
      <c r="C6" s="3"/>
      <c r="D6" s="2">
        <f>AVERAGE(D4:E4)</f>
        <v>7.7</v>
      </c>
      <c r="E6" s="3"/>
      <c r="F6" s="2">
        <f>AVERAGE(F4:G4)</f>
        <v>10.199999999999999</v>
      </c>
      <c r="G6" s="5"/>
    </row>
    <row r="7" spans="1:13" x14ac:dyDescent="0.45">
      <c r="A7" t="s">
        <v>15</v>
      </c>
      <c r="B7" s="2">
        <v>6320</v>
      </c>
      <c r="C7" s="3"/>
      <c r="D7" s="2">
        <v>6320</v>
      </c>
      <c r="E7" s="3"/>
      <c r="F7" s="2">
        <v>5600</v>
      </c>
      <c r="G7" s="5"/>
    </row>
    <row r="8" spans="1:13" x14ac:dyDescent="0.45">
      <c r="A8" t="s">
        <v>14</v>
      </c>
      <c r="B8" s="2">
        <f>$M$2*1000*B6*10^-6/2</f>
        <v>59.72399999999999</v>
      </c>
      <c r="C8" s="3"/>
      <c r="D8" s="2">
        <f>$M$2*1000*D6*10^-6/2</f>
        <v>24.331999999999997</v>
      </c>
      <c r="E8" s="3"/>
      <c r="F8" s="2">
        <f>$M$3*1000*F6*10^-6/2</f>
        <v>28.559999999999995</v>
      </c>
      <c r="G8" s="5"/>
    </row>
    <row r="9" spans="1:13" x14ac:dyDescent="0.45">
      <c r="A9" t="s">
        <v>17</v>
      </c>
      <c r="B9" s="2">
        <v>5</v>
      </c>
      <c r="C9" s="3"/>
      <c r="D9" s="2">
        <v>5</v>
      </c>
      <c r="E9" s="3"/>
      <c r="F9" s="2">
        <v>5</v>
      </c>
      <c r="G9" s="5"/>
    </row>
    <row r="10" spans="1:13" ht="19.2" x14ac:dyDescent="0.45">
      <c r="A10" t="s">
        <v>18</v>
      </c>
      <c r="B10" s="17">
        <f>4*B8*10^-3*(B7/(B9*10^6))/(6.3*10^-3)^2</f>
        <v>7.6080761904761891</v>
      </c>
      <c r="C10" s="18"/>
      <c r="D10" s="17">
        <f>4*D8*10^-3*(D7/(D9*10^6))/(6.3*10^-3)^2</f>
        <v>3.0995865961199285</v>
      </c>
      <c r="E10" s="18"/>
      <c r="F10" s="17">
        <f>4*F8*10^-3*(F7/(F9*10^6))/(6.3*10^-3)^2</f>
        <v>3.2237037037037028</v>
      </c>
      <c r="G10" s="5"/>
    </row>
    <row r="11" spans="1:13" x14ac:dyDescent="0.45">
      <c r="A11" t="s">
        <v>26</v>
      </c>
      <c r="B11" s="2">
        <v>-13.8</v>
      </c>
      <c r="C11" s="3"/>
      <c r="D11" s="2">
        <v>-6.2</v>
      </c>
      <c r="E11" s="3"/>
      <c r="F11" s="2">
        <v>-7</v>
      </c>
      <c r="G11" s="5"/>
    </row>
    <row r="12" spans="1:13" ht="19.2" x14ac:dyDescent="0.45">
      <c r="A12" t="s">
        <v>19</v>
      </c>
      <c r="B12" s="15">
        <f>B3*10^(-B11/20)</f>
        <v>169.95325032085088</v>
      </c>
      <c r="C12" s="16"/>
      <c r="D12" s="15">
        <f>D3*10^(-D11/20)</f>
        <v>70.848306680032678</v>
      </c>
      <c r="E12" s="16"/>
      <c r="F12" s="15">
        <f>F3*10^(-F11/20)</f>
        <v>77.683623508321389</v>
      </c>
      <c r="G12" s="6"/>
    </row>
  </sheetData>
  <mergeCells count="3">
    <mergeCell ref="B2:C2"/>
    <mergeCell ref="D2:E2"/>
    <mergeCell ref="F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実験I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 Yoshimura</dc:creator>
  <cp:lastModifiedBy>千葉　匠</cp:lastModifiedBy>
  <dcterms:created xsi:type="dcterms:W3CDTF">2024-11-13T05:15:50Z</dcterms:created>
  <dcterms:modified xsi:type="dcterms:W3CDTF">2024-11-19T09:44:50Z</dcterms:modified>
</cp:coreProperties>
</file>