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D:\Users\sakgoel\Desktop\TP others\excel to EDF\"/>
    </mc:Choice>
  </mc:AlternateContent>
  <xr:revisionPtr revIDLastSave="0" documentId="13_ncr:1_{EA38D6A5-EFEB-4309-92C7-CCB153967D96}" xr6:coauthVersionLast="34" xr6:coauthVersionMax="34" xr10:uidLastSave="{00000000-0000-0000-0000-000000000000}"/>
  <bookViews>
    <workbookView xWindow="0" yWindow="0" windowWidth="23040" windowHeight="9570" xr2:uid="{00000000-000D-0000-FFFF-FFFF00000000}"/>
  </bookViews>
  <sheets>
    <sheet name="VN 2018" sheetId="1" r:id="rId1"/>
    <sheet name="Tb Controling" sheetId="3" r:id="rId2"/>
    <sheet name="Tarif" sheetId="4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7" i="1" l="1"/>
  <c r="T8" i="1" s="1"/>
  <c r="L5" i="4" l="1"/>
  <c r="K9" i="4"/>
  <c r="J9" i="4"/>
  <c r="I9" i="4"/>
  <c r="H9" i="4"/>
  <c r="G9" i="4"/>
  <c r="F9" i="4"/>
  <c r="E9" i="4"/>
  <c r="D9" i="4"/>
  <c r="C9" i="4"/>
  <c r="M4" i="1" l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3" i="1"/>
  <c r="M133" i="1" s="1"/>
  <c r="V16" i="3"/>
  <c r="J15" i="3"/>
  <c r="I15" i="3"/>
  <c r="U14" i="3"/>
  <c r="W14" i="3" s="1"/>
  <c r="X14" i="3" s="1"/>
  <c r="S14" i="3"/>
  <c r="L14" i="3"/>
  <c r="U13" i="3"/>
  <c r="W13" i="3" s="1"/>
  <c r="X13" i="3" s="1"/>
  <c r="S13" i="3"/>
  <c r="L13" i="3"/>
  <c r="U12" i="3"/>
  <c r="W12" i="3" s="1"/>
  <c r="X12" i="3" s="1"/>
  <c r="S12" i="3"/>
  <c r="L12" i="3"/>
  <c r="R11" i="3"/>
  <c r="U11" i="3" s="1"/>
  <c r="W11" i="3" s="1"/>
  <c r="X11" i="3" s="1"/>
  <c r="L11" i="3"/>
  <c r="R10" i="3"/>
  <c r="S10" i="3" s="1"/>
  <c r="L10" i="3"/>
  <c r="R9" i="3"/>
  <c r="U9" i="3" s="1"/>
  <c r="W9" i="3" s="1"/>
  <c r="X9" i="3" s="1"/>
  <c r="L9" i="3"/>
  <c r="U8" i="3"/>
  <c r="W8" i="3" s="1"/>
  <c r="X8" i="3" s="1"/>
  <c r="R8" i="3"/>
  <c r="S8" i="3" s="1"/>
  <c r="L8" i="3"/>
  <c r="L7" i="3"/>
  <c r="R6" i="3"/>
  <c r="S6" i="3" s="1"/>
  <c r="L6" i="3"/>
  <c r="R5" i="3"/>
  <c r="U5" i="3" s="1"/>
  <c r="L5" i="3"/>
  <c r="R7" i="3" l="1"/>
  <c r="U7" i="3" s="1"/>
  <c r="W7" i="3" s="1"/>
  <c r="X7" i="3" s="1"/>
  <c r="U10" i="3"/>
  <c r="W10" i="3" s="1"/>
  <c r="X10" i="3" s="1"/>
  <c r="U6" i="3"/>
  <c r="W6" i="3" s="1"/>
  <c r="X6" i="3" s="1"/>
  <c r="W5" i="3"/>
  <c r="X5" i="3" s="1"/>
  <c r="S5" i="3"/>
  <c r="S7" i="3"/>
  <c r="S9" i="3"/>
  <c r="S11" i="3"/>
  <c r="U16" i="3" l="1"/>
  <c r="X16" i="3"/>
  <c r="X17" i="3" s="1"/>
  <c r="U17" i="3"/>
  <c r="U18" i="3" s="1"/>
  <c r="W16" i="3"/>
  <c r="X20" i="3" l="1"/>
  <c r="X22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Mouilleseaux, Herve (583)</author>
  </authors>
  <commentList>
    <comment ref="R7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Mouilleseaux, Herve (583):</t>
        </r>
        <r>
          <rPr>
            <sz val="9"/>
            <color indexed="81"/>
            <rFont val="Tahoma"/>
            <family val="2"/>
          </rPr>
          <t xml:space="preserve">
Prix d'approche à vérifier</t>
        </r>
      </text>
    </comment>
    <comment ref="P8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Mouilleseaux, Herve (583):</t>
        </r>
        <r>
          <rPr>
            <sz val="9"/>
            <color indexed="81"/>
            <rFont val="Tahoma"/>
            <charset val="1"/>
          </rPr>
          <t xml:space="preserve">
Prix vendu en 2017</t>
        </r>
      </text>
    </comment>
    <comment ref="R12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Mouilleseaux, Herve (583):</t>
        </r>
        <r>
          <rPr>
            <sz val="9"/>
            <color indexed="81"/>
            <rFont val="Tahoma"/>
            <family val="2"/>
          </rPr>
          <t xml:space="preserve">
me paraît cohérent
</t>
        </r>
      </text>
    </comment>
    <comment ref="R14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Mouilleseaux, Herve (583):</t>
        </r>
        <r>
          <rPr>
            <sz val="9"/>
            <color indexed="81"/>
            <rFont val="Tahoma"/>
            <family val="2"/>
          </rPr>
          <t xml:space="preserve">
me paraît cohérent</t>
        </r>
      </text>
    </comment>
  </commentList>
</comments>
</file>

<file path=xl/sharedStrings.xml><?xml version="1.0" encoding="utf-8"?>
<sst xmlns="http://schemas.openxmlformats.org/spreadsheetml/2006/main" count="698" uniqueCount="389">
  <si>
    <t>SOCIETE</t>
  </si>
  <si>
    <t>PARC</t>
  </si>
  <si>
    <t xml:space="preserve">N°SERIE </t>
  </si>
  <si>
    <t>SITE</t>
  </si>
  <si>
    <t>N° COMMISSION</t>
  </si>
  <si>
    <t>DATE LIVRAISON</t>
  </si>
  <si>
    <t>DATE MEC</t>
  </si>
  <si>
    <t xml:space="preserve">IMMAT </t>
  </si>
  <si>
    <t>DVB - TP</t>
  </si>
  <si>
    <t>WDB96340310 234628</t>
  </si>
  <si>
    <t>JOUY</t>
  </si>
  <si>
    <t>EV-800-BF</t>
  </si>
  <si>
    <t>WDB96340310 234629</t>
  </si>
  <si>
    <t>EV-660-BF</t>
  </si>
  <si>
    <t>WDB96340310 234630</t>
  </si>
  <si>
    <t>EV-698-BB</t>
  </si>
  <si>
    <t>WDB96340310 234631</t>
  </si>
  <si>
    <t>EV-470-BF</t>
  </si>
  <si>
    <t>WDB96340310 234632</t>
  </si>
  <si>
    <t>EV-304-BF</t>
  </si>
  <si>
    <t>WDB96340310 234633</t>
  </si>
  <si>
    <t>EV-156-BF</t>
  </si>
  <si>
    <t>WDB96340310 234634</t>
  </si>
  <si>
    <t>EV-009-BF</t>
  </si>
  <si>
    <t>WDB96340310 234635</t>
  </si>
  <si>
    <t>EV-982-BE</t>
  </si>
  <si>
    <t>WDB96340310 234636</t>
  </si>
  <si>
    <t>EV-935-BE</t>
  </si>
  <si>
    <t>WDB96340310 234637</t>
  </si>
  <si>
    <t>EV-646-BB</t>
  </si>
  <si>
    <t>WDB96340310 234638</t>
  </si>
  <si>
    <t>EV-912-BE</t>
  </si>
  <si>
    <t>WDB96340310 234639</t>
  </si>
  <si>
    <t>EV-229-BB</t>
  </si>
  <si>
    <t>WDB96340310 234640</t>
  </si>
  <si>
    <t>EV-886-BE</t>
  </si>
  <si>
    <t>WDB96340310 234641</t>
  </si>
  <si>
    <t>EV-866-BE</t>
  </si>
  <si>
    <t>WDB96340310 235015</t>
  </si>
  <si>
    <t>EV-826-BE</t>
  </si>
  <si>
    <t>WDB96340310 235016</t>
  </si>
  <si>
    <t>EV-786-BE</t>
  </si>
  <si>
    <t>WDB96340310 235017</t>
  </si>
  <si>
    <t>EV-054-BC</t>
  </si>
  <si>
    <t>WDB96340310 235018</t>
  </si>
  <si>
    <t>EV-946-BB</t>
  </si>
  <si>
    <t>WDB96340310 235019</t>
  </si>
  <si>
    <t>EV-907-BB</t>
  </si>
  <si>
    <t>WDB96340310 235020</t>
  </si>
  <si>
    <t>EV-856-BB</t>
  </si>
  <si>
    <t>WDB96340310 235021</t>
  </si>
  <si>
    <t>EV-814-BB</t>
  </si>
  <si>
    <t>WDB96340310 235022</t>
  </si>
  <si>
    <t>EV-750-BB</t>
  </si>
  <si>
    <t>DVB - CEREAL</t>
  </si>
  <si>
    <t>WDB96340310 234792</t>
  </si>
  <si>
    <t>EV-948-BA</t>
  </si>
  <si>
    <t>WDB96340310 234793</t>
  </si>
  <si>
    <t>EV-058-BB</t>
  </si>
  <si>
    <t>WDB96340310 234794</t>
  </si>
  <si>
    <t>EV-005-BB</t>
  </si>
  <si>
    <t>WDB96340310 234626</t>
  </si>
  <si>
    <t>EV-906-BA</t>
  </si>
  <si>
    <t>WDB96340310 234627</t>
  </si>
  <si>
    <t>EV-854-BA</t>
  </si>
  <si>
    <t>TLD - LE MANS</t>
  </si>
  <si>
    <t>WDB96340310 238156</t>
  </si>
  <si>
    <t>LFG</t>
  </si>
  <si>
    <t>EV-726-ZS</t>
  </si>
  <si>
    <t>WDB96340310 238157</t>
  </si>
  <si>
    <t>EV-661-ZS</t>
  </si>
  <si>
    <t>WDB96340310 238158</t>
  </si>
  <si>
    <t>EV-584-ZS</t>
  </si>
  <si>
    <t>WDB96340310 238159</t>
  </si>
  <si>
    <t>EV-501-ZS</t>
  </si>
  <si>
    <t>TLD - AGRO</t>
  </si>
  <si>
    <t>WDB96340310 238151</t>
  </si>
  <si>
    <t>EV-302-ZT</t>
  </si>
  <si>
    <t>WDB96340310 238152</t>
  </si>
  <si>
    <t>EV-241-ZT</t>
  </si>
  <si>
    <t>WDB96340310 238153</t>
  </si>
  <si>
    <t>EV-185-ZT</t>
  </si>
  <si>
    <t>WDB96340310 238154</t>
  </si>
  <si>
    <t>EV-085-ZT</t>
  </si>
  <si>
    <t>WDB96340310 238155</t>
  </si>
  <si>
    <t>EV-895-ZS</t>
  </si>
  <si>
    <t>TLD - ADR</t>
  </si>
  <si>
    <t>WDB96340310 238146</t>
  </si>
  <si>
    <t>EW-453-BM</t>
  </si>
  <si>
    <t>WDB96340310 238147</t>
  </si>
  <si>
    <t>EW-395-BM</t>
  </si>
  <si>
    <t>WDB96340310 238148</t>
  </si>
  <si>
    <t>EW-363-BM</t>
  </si>
  <si>
    <t>WDB96340310 238149</t>
  </si>
  <si>
    <t>EW-298-BM</t>
  </si>
  <si>
    <t>WDB96340310 238150</t>
  </si>
  <si>
    <t>EW-253-BM</t>
  </si>
  <si>
    <t>DEL LOG</t>
  </si>
  <si>
    <t>WDF9634031B 993788</t>
  </si>
  <si>
    <t>EW-621-BN</t>
  </si>
  <si>
    <t>WDF9634031B 993789</t>
  </si>
  <si>
    <t>EW-598-BN</t>
  </si>
  <si>
    <t>WDF9634031B 993790</t>
  </si>
  <si>
    <t>EW-281-BN</t>
  </si>
  <si>
    <t>WDF9634031B 993791</t>
  </si>
  <si>
    <t>EW-569-BN</t>
  </si>
  <si>
    <t>WDF9634031B 993792</t>
  </si>
  <si>
    <t>EW-538-BN</t>
  </si>
  <si>
    <t>WDF9634031B 993793</t>
  </si>
  <si>
    <t>EW-514-BN</t>
  </si>
  <si>
    <t>WDF9634031B 993794</t>
  </si>
  <si>
    <t>EW-239-BN</t>
  </si>
  <si>
    <t>WDF9634031B 993795</t>
  </si>
  <si>
    <t>EW-488-BN</t>
  </si>
  <si>
    <t>WDF9634031B 993796</t>
  </si>
  <si>
    <t>EW-437-BN</t>
  </si>
  <si>
    <t>WDF9634031B 993797</t>
  </si>
  <si>
    <t>EW-405-BN</t>
  </si>
  <si>
    <t>WDF9634031B 993841</t>
  </si>
  <si>
    <t>EW-353-BN</t>
  </si>
  <si>
    <t>WDF9634031B 993842</t>
  </si>
  <si>
    <t>EW-177-BN</t>
  </si>
  <si>
    <t>WDB96340310 246002</t>
  </si>
  <si>
    <t>EX-910-AF</t>
  </si>
  <si>
    <t>DELISLE JL</t>
  </si>
  <si>
    <t>WDB96340310 246003</t>
  </si>
  <si>
    <t>EX-988-AF</t>
  </si>
  <si>
    <t>WDB96340310 246004</t>
  </si>
  <si>
    <t>EX-020-AG</t>
  </si>
  <si>
    <t>WDB96340310 249631</t>
  </si>
  <si>
    <t>EX-494-AF</t>
  </si>
  <si>
    <t>WDB96340310 249632</t>
  </si>
  <si>
    <t>EX-531-AF</t>
  </si>
  <si>
    <t>WDB96340310 249633</t>
  </si>
  <si>
    <t>EX-573-AF</t>
  </si>
  <si>
    <t>WDB96340310 249988</t>
  </si>
  <si>
    <t>EX-722-AF</t>
  </si>
  <si>
    <t>WDB96340310 249989</t>
  </si>
  <si>
    <t>EX-755-AF</t>
  </si>
  <si>
    <t>WDB96340310 249634</t>
  </si>
  <si>
    <t>EX-607-AF</t>
  </si>
  <si>
    <t>WDB96340310 249990</t>
  </si>
  <si>
    <t>EX-802-AF</t>
  </si>
  <si>
    <t>WDB96340310 249991</t>
  </si>
  <si>
    <t>EX-843-AF</t>
  </si>
  <si>
    <t>WDB96340310 249635</t>
  </si>
  <si>
    <t>EX-641-AF</t>
  </si>
  <si>
    <t>WDB96340310 249636</t>
  </si>
  <si>
    <t>EX-683-AF</t>
  </si>
  <si>
    <t>WDB96340310 249294</t>
  </si>
  <si>
    <t>EX-878-AF</t>
  </si>
  <si>
    <t>WDB96340310 248820</t>
  </si>
  <si>
    <t>EX-335-AF</t>
  </si>
  <si>
    <t>WDB96340310 246389</t>
  </si>
  <si>
    <t>EX-441-AG</t>
  </si>
  <si>
    <t>WDB96340310 246390</t>
  </si>
  <si>
    <t>EX-469-AG</t>
  </si>
  <si>
    <t>WDB96340310 246391</t>
  </si>
  <si>
    <t>EX-494-AG</t>
  </si>
  <si>
    <t>WDB96340310 246392</t>
  </si>
  <si>
    <t>EX-505-AG</t>
  </si>
  <si>
    <t>WDB96340310 246393</t>
  </si>
  <si>
    <t>EX-516-AG</t>
  </si>
  <si>
    <t>WDB96340310 246394</t>
  </si>
  <si>
    <t>EX-524-AG</t>
  </si>
  <si>
    <t>WDB96340310 246395</t>
  </si>
  <si>
    <t>EX-558-AG</t>
  </si>
  <si>
    <t>WDB96340310 246396</t>
  </si>
  <si>
    <t>EX-567-AG</t>
  </si>
  <si>
    <t>WDB96340310 246397</t>
  </si>
  <si>
    <t>EX-654-AG</t>
  </si>
  <si>
    <t>WDB96340310 246398</t>
  </si>
  <si>
    <t>EX-774-AG</t>
  </si>
  <si>
    <t>WDB96340310 248821</t>
  </si>
  <si>
    <t>EX-382-AF</t>
  </si>
  <si>
    <t>WDB96340310 248822</t>
  </si>
  <si>
    <t>EX-418-AF</t>
  </si>
  <si>
    <t>WDB96340310 246712</t>
  </si>
  <si>
    <t>EX-047-AG</t>
  </si>
  <si>
    <t>WDB96340310 246713</t>
  </si>
  <si>
    <t>EX-078-AG</t>
  </si>
  <si>
    <t>WDB96340310 246714</t>
  </si>
  <si>
    <t>EX-105-AG</t>
  </si>
  <si>
    <t>WDB96340310 246715</t>
  </si>
  <si>
    <t>EX-132-AG</t>
  </si>
  <si>
    <t>WDB96340310 246716</t>
  </si>
  <si>
    <t>EX-155-AG</t>
  </si>
  <si>
    <t>WDB96340310 246717</t>
  </si>
  <si>
    <t>EX-175-AG</t>
  </si>
  <si>
    <t>WDB96340310 246718</t>
  </si>
  <si>
    <t>EX-191-AG</t>
  </si>
  <si>
    <t>WDB96340310 246719</t>
  </si>
  <si>
    <t>EX-208-AG</t>
  </si>
  <si>
    <t>WDB96340310 246720</t>
  </si>
  <si>
    <t>EX-230-AG</t>
  </si>
  <si>
    <t>WDB96340310 246721</t>
  </si>
  <si>
    <t>EX-268-AG</t>
  </si>
  <si>
    <t>WDB96340310 246722</t>
  </si>
  <si>
    <t>EX-287-AG</t>
  </si>
  <si>
    <t>WDB96340310 246723</t>
  </si>
  <si>
    <t>EX-314-AG</t>
  </si>
  <si>
    <t>WDB96340310 246724</t>
  </si>
  <si>
    <t>EX-336-AG</t>
  </si>
  <si>
    <t>WDB96340310 246725</t>
  </si>
  <si>
    <t>EX-350-AG</t>
  </si>
  <si>
    <t>WDB96340310 246726</t>
  </si>
  <si>
    <t>EX-370-AG</t>
  </si>
  <si>
    <t>WDB96340310 246727</t>
  </si>
  <si>
    <t>EX-383-AG</t>
  </si>
  <si>
    <t>WDB96340310 246728</t>
  </si>
  <si>
    <t>EX-425-AG</t>
  </si>
  <si>
    <t>WDB96340310 248823</t>
  </si>
  <si>
    <t>EX-460-AF</t>
  </si>
  <si>
    <t>TDS - ZL</t>
  </si>
  <si>
    <t>WDB96340310 262782</t>
  </si>
  <si>
    <t>EX-964-WF</t>
  </si>
  <si>
    <t>WDB96340310 261709</t>
  </si>
  <si>
    <t>EX-997-WF</t>
  </si>
  <si>
    <t>WDB96340310 261126</t>
  </si>
  <si>
    <t>??? Reçu à Jouy</t>
  </si>
  <si>
    <t>EX-029-WG</t>
  </si>
  <si>
    <t>WDB96340310 263892</t>
  </si>
  <si>
    <t>EX-068-WG</t>
  </si>
  <si>
    <t>WDB96340310 263893</t>
  </si>
  <si>
    <t>EX-101-WG</t>
  </si>
  <si>
    <t>WDB96340310 262404</t>
  </si>
  <si>
    <t>EX-141-WG</t>
  </si>
  <si>
    <t>WDB96340310 262405</t>
  </si>
  <si>
    <t>EX-168-WG</t>
  </si>
  <si>
    <t>WDB96340310 262406</t>
  </si>
  <si>
    <t>EX-220-WG</t>
  </si>
  <si>
    <t>WDB96340310 262407</t>
  </si>
  <si>
    <t>EX-251-WG</t>
  </si>
  <si>
    <t>WDB96340310 262408</t>
  </si>
  <si>
    <t>EX-285-WG</t>
  </si>
  <si>
    <t>WDB96340310 261127</t>
  </si>
  <si>
    <t>EX-315-WG</t>
  </si>
  <si>
    <t>WDB96340310 261128</t>
  </si>
  <si>
    <t>EX-354-WG</t>
  </si>
  <si>
    <t>WDB96340310 261129</t>
  </si>
  <si>
    <t>EX-400-WG</t>
  </si>
  <si>
    <t>WDB96340310 261130</t>
  </si>
  <si>
    <t>EX-485-WG</t>
  </si>
  <si>
    <t>WDB96340310 261131</t>
  </si>
  <si>
    <t>EX-573-WG</t>
  </si>
  <si>
    <t>WDB96340310 260656</t>
  </si>
  <si>
    <t>EX-607-WG</t>
  </si>
  <si>
    <t>WDB96340310 261132</t>
  </si>
  <si>
    <t>EX-649-WG</t>
  </si>
  <si>
    <t>WDB96340310 260657</t>
  </si>
  <si>
    <t>EX-686-WG</t>
  </si>
  <si>
    <t>TDS - ZC</t>
  </si>
  <si>
    <t>WDB96340310 267294</t>
  </si>
  <si>
    <t>EX-040-WD</t>
  </si>
  <si>
    <t>WDB96340310 267295</t>
  </si>
  <si>
    <t>????</t>
  </si>
  <si>
    <t>EX-050-WD</t>
  </si>
  <si>
    <t>WDB96340310 263506</t>
  </si>
  <si>
    <t>EX-069-WD</t>
  </si>
  <si>
    <t>WDB96340310 263507</t>
  </si>
  <si>
    <t>EX-081-WD</t>
  </si>
  <si>
    <t>WDB96340310 264521</t>
  </si>
  <si>
    <t>EX-091-WD</t>
  </si>
  <si>
    <t>WDB96340310 263179</t>
  </si>
  <si>
    <t>EX-101-WD</t>
  </si>
  <si>
    <t>WDB96340310 263180</t>
  </si>
  <si>
    <t>EX-140-WD</t>
  </si>
  <si>
    <t>WDB96340310 262397</t>
  </si>
  <si>
    <t>EX-326-WD</t>
  </si>
  <si>
    <t>WDB96340310 262398</t>
  </si>
  <si>
    <t>EX-154-WD</t>
  </si>
  <si>
    <t>WDB96340310 262399</t>
  </si>
  <si>
    <t>EX-173-WD</t>
  </si>
  <si>
    <t>WDB96340310 262400</t>
  </si>
  <si>
    <t>EX-190-WD</t>
  </si>
  <si>
    <t>WDB96340310 262401</t>
  </si>
  <si>
    <t>EX-205-WD</t>
  </si>
  <si>
    <t>WDB96340310 262402</t>
  </si>
  <si>
    <t>EX-229-WD</t>
  </si>
  <si>
    <t>WDB96340310 262403</t>
  </si>
  <si>
    <t>EX-248-WD</t>
  </si>
  <si>
    <t>DEL LOG Caprais</t>
  </si>
  <si>
    <t xml:space="preserve">DELISLE JL </t>
  </si>
  <si>
    <t>FC</t>
  </si>
  <si>
    <t>Société</t>
  </si>
  <si>
    <t>Activité</t>
  </si>
  <si>
    <t>Vh type</t>
  </si>
  <si>
    <t>Version</t>
  </si>
  <si>
    <t>Options</t>
  </si>
  <si>
    <t>Durée</t>
  </si>
  <si>
    <t>Km</t>
  </si>
  <si>
    <t>PMVT</t>
  </si>
  <si>
    <t>DELISLE</t>
  </si>
  <si>
    <t>ZL</t>
  </si>
  <si>
    <t>1845LSE 2,5 Str</t>
  </si>
  <si>
    <t>Std Delisle</t>
  </si>
  <si>
    <t>Std Delisle; E6Z + PC</t>
  </si>
  <si>
    <t xml:space="preserve">TDS </t>
  </si>
  <si>
    <t>PULVE ZL</t>
  </si>
  <si>
    <t>ZC</t>
  </si>
  <si>
    <t>1846LSE 2,3 S3 Str</t>
  </si>
  <si>
    <t>: = TLD Le Mans ss Chauff</t>
  </si>
  <si>
    <t>TLD</t>
  </si>
  <si>
    <t>460cv</t>
  </si>
  <si>
    <t>Std Delisle;D7P;-Y9A;315/80;E6Z</t>
  </si>
  <si>
    <t>ADR</t>
  </si>
  <si>
    <t>570L; ADR; N2E; E6Z</t>
  </si>
  <si>
    <t>TLD BOLLENE + FAGNIERE</t>
  </si>
  <si>
    <t>AGRO</t>
  </si>
  <si>
    <t>DELISLE LOG</t>
  </si>
  <si>
    <t>March Grle</t>
  </si>
  <si>
    <t>1846LSE 2,5 Str</t>
  </si>
  <si>
    <t xml:space="preserve">RJ </t>
  </si>
  <si>
    <t>570L; Defl; Sensor; Y:500</t>
  </si>
  <si>
    <t>DVB</t>
  </si>
  <si>
    <t>Benne</t>
  </si>
  <si>
    <t xml:space="preserve">2,3 - RJ </t>
  </si>
  <si>
    <t>RJ 315/80; N2E; E6Z; i:2,7</t>
  </si>
  <si>
    <t>Céréales</t>
  </si>
  <si>
    <t>Prix de vente</t>
  </si>
  <si>
    <t>Calcul CER Delisle 2018</t>
  </si>
  <si>
    <t>à Checker par Hervé</t>
  </si>
  <si>
    <t>Mini</t>
  </si>
  <si>
    <t>Maxi</t>
  </si>
  <si>
    <t>(1)</t>
  </si>
  <si>
    <t>pour info</t>
  </si>
  <si>
    <t>(2)</t>
  </si>
  <si>
    <t>(1) - (2)</t>
  </si>
  <si>
    <t>Qté estimée 2018</t>
  </si>
  <si>
    <t>KM calcul</t>
  </si>
  <si>
    <t>km mensuel calcul</t>
  </si>
  <si>
    <t>Tarif 2018</t>
  </si>
  <si>
    <t>dont cout mb uptime intégré</t>
  </si>
  <si>
    <t>Tarif Delisle 2017</t>
  </si>
  <si>
    <t>Hausse 2018</t>
  </si>
  <si>
    <t>Px Vte 2018 Delisle yc hausse</t>
  </si>
  <si>
    <t>Aide VN 2018 compensat° mino CER</t>
  </si>
  <si>
    <t>Reminder Compensat° 2017</t>
  </si>
  <si>
    <t>mensuel</t>
  </si>
  <si>
    <t>total</t>
  </si>
  <si>
    <t>Total</t>
  </si>
  <si>
    <t>N/A</t>
  </si>
  <si>
    <t>?</t>
  </si>
  <si>
    <t>LEMANS</t>
  </si>
  <si>
    <r>
      <t>1846LSE</t>
    </r>
    <r>
      <rPr>
        <b/>
        <sz val="10"/>
        <color theme="1"/>
        <rFont val="CorpoS"/>
      </rPr>
      <t xml:space="preserve"> 2,3 Str</t>
    </r>
  </si>
  <si>
    <t>Moyenne</t>
  </si>
  <si>
    <t>Delta</t>
  </si>
  <si>
    <t>+</t>
  </si>
  <si>
    <t>(% Px Cat)</t>
  </si>
  <si>
    <t>Flex Supp</t>
  </si>
  <si>
    <t>HAUSSE</t>
  </si>
  <si>
    <t>Ecart</t>
  </si>
  <si>
    <t>TDS</t>
  </si>
  <si>
    <t>AGRO / GLUC</t>
  </si>
  <si>
    <t>LOGISTIQUE</t>
  </si>
  <si>
    <t>Céréale</t>
  </si>
  <si>
    <t>ZC Le Mans</t>
  </si>
  <si>
    <t>type</t>
  </si>
  <si>
    <t>1845LS 2,5</t>
  </si>
  <si>
    <t>1846LS 2,5</t>
  </si>
  <si>
    <t>1846LS 2,3
320</t>
  </si>
  <si>
    <t>1846LS 2,3 320</t>
  </si>
  <si>
    <t>Délai</t>
  </si>
  <si>
    <t>Ex 450 cv RJ</t>
  </si>
  <si>
    <t>Ex 450 cv</t>
  </si>
  <si>
    <t>Base DVB Benne</t>
  </si>
  <si>
    <t>Base TLD ZC</t>
  </si>
  <si>
    <t>Qté</t>
  </si>
  <si>
    <t>Prix mensuel*</t>
  </si>
  <si>
    <t>Coût</t>
  </si>
  <si>
    <t>OUI</t>
  </si>
  <si>
    <t>&lt;50H</t>
  </si>
  <si>
    <t>NON</t>
  </si>
  <si>
    <t>Cost</t>
  </si>
  <si>
    <t>Option</t>
  </si>
  <si>
    <t>Fix price markup</t>
  </si>
  <si>
    <t>Company/Customer</t>
  </si>
  <si>
    <t>licence plate</t>
  </si>
  <si>
    <t>intial registration date</t>
  </si>
  <si>
    <t>commision number</t>
  </si>
  <si>
    <t>CNP</t>
  </si>
  <si>
    <t>sales discount/campaign</t>
  </si>
  <si>
    <t>cost center</t>
  </si>
  <si>
    <t>plannedVehicleMileageContractEnd</t>
  </si>
  <si>
    <t>vehicle age at contract end</t>
  </si>
  <si>
    <t>chasis number</t>
  </si>
  <si>
    <t xml:space="preserve">GSSN Outlet Id/dealer assignment </t>
  </si>
  <si>
    <t>final customer</t>
  </si>
  <si>
    <t>customer contract number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</si>
</sst>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\ &quot;€&quot;_-;\-* #,##0.00\ &quot;€&quot;_-;_-* &quot;-&quot;??\ &quot;€&quot;_-;_-@_-"/>
    <numFmt numFmtId="165" formatCode="_-* #,##0\ &quot;€&quot;_-;\-* #,##0\ &quot;€&quot;_-;_-* &quot;-&quot;??\ &quot;€&quot;_-;_-@_-"/>
    <numFmt numFmtId="166" formatCode="#,##0\ &quot;€&quot;"/>
    <numFmt numFmtId="167" formatCode="0.0%"/>
    <numFmt numFmtId="168" formatCode="_-* #,##0.0\ &quot;€&quot;_-;\-* #,##0.0\ &quot;€&quot;_-;_-* &quot;-&quot;??\ &quot;€&quot;_-;_-@_-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rpoS"/>
    </font>
    <font>
      <sz val="10"/>
      <color theme="1"/>
      <name val="CorpoS"/>
    </font>
    <font>
      <b/>
      <sz val="16"/>
      <color theme="1"/>
      <name val="CorpoS"/>
    </font>
    <font>
      <b/>
      <sz val="11"/>
      <color theme="1"/>
      <name val="CorpoS"/>
    </font>
    <font>
      <sz val="8"/>
      <color theme="1"/>
      <name val="CorpoS"/>
    </font>
    <font>
      <b/>
      <sz val="10"/>
      <color theme="1"/>
      <name val="CorpoS"/>
    </font>
    <font>
      <sz val="9"/>
      <color theme="1"/>
      <name val="CorpoS"/>
    </font>
    <font>
      <sz val="11"/>
      <color rgb="FFFF0000"/>
      <name val="CorpoS"/>
    </font>
    <font>
      <b/>
      <sz val="8"/>
      <color rgb="FFFF0000"/>
      <name val="CorpoS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65" fontId="0" fillId="0" borderId="1" xfId="1" applyNumberFormat="1" applyFont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3" fillId="0" borderId="0" xfId="0" applyFont="1" applyAlignment="1">
      <alignment horizontal="center"/>
    </xf>
    <xf numFmtId="0" fontId="3" fillId="0" borderId="0" xfId="0" quotePrefix="1" applyFont="1" applyAlignment="1">
      <alignment horizontal="center"/>
    </xf>
    <xf numFmtId="0" fontId="7" fillId="0" borderId="0" xfId="0" applyFont="1"/>
    <xf numFmtId="0" fontId="6" fillId="0" borderId="1" xfId="0" applyFont="1" applyBorder="1"/>
    <xf numFmtId="0" fontId="6" fillId="3" borderId="8" xfId="0" applyFont="1" applyFill="1" applyBorder="1"/>
    <xf numFmtId="0" fontId="6" fillId="4" borderId="1" xfId="0" applyFont="1" applyFill="1" applyBorder="1"/>
    <xf numFmtId="0" fontId="6" fillId="4" borderId="8" xfId="0" applyFont="1" applyFill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3" fillId="3" borderId="1" xfId="0" applyFont="1" applyFill="1" applyBorder="1" applyAlignment="1">
      <alignment horizontal="center"/>
    </xf>
    <xf numFmtId="3" fontId="3" fillId="3" borderId="1" xfId="0" applyNumberFormat="1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3" fontId="9" fillId="0" borderId="1" xfId="0" applyNumberFormat="1" applyFont="1" applyBorder="1"/>
    <xf numFmtId="2" fontId="3" fillId="0" borderId="1" xfId="0" applyNumberFormat="1" applyFont="1" applyBorder="1"/>
    <xf numFmtId="166" fontId="3" fillId="3" borderId="1" xfId="0" applyNumberFormat="1" applyFont="1" applyFill="1" applyBorder="1"/>
    <xf numFmtId="0" fontId="7" fillId="0" borderId="1" xfId="0" applyFont="1" applyBorder="1"/>
    <xf numFmtId="165" fontId="7" fillId="0" borderId="1" xfId="1" applyNumberFormat="1" applyFont="1" applyBorder="1"/>
    <xf numFmtId="167" fontId="7" fillId="2" borderId="1" xfId="2" applyNumberFormat="1" applyFont="1" applyFill="1" applyBorder="1" applyAlignment="1">
      <alignment horizontal="center" vertical="center"/>
    </xf>
    <xf numFmtId="165" fontId="3" fillId="4" borderId="1" xfId="1" applyNumberFormat="1" applyFont="1" applyFill="1" applyBorder="1"/>
    <xf numFmtId="164" fontId="3" fillId="4" borderId="0" xfId="1" applyNumberFormat="1" applyFont="1" applyFill="1"/>
    <xf numFmtId="165" fontId="3" fillId="0" borderId="3" xfId="1" applyNumberFormat="1" applyFont="1" applyBorder="1"/>
    <xf numFmtId="165" fontId="9" fillId="0" borderId="3" xfId="1" applyNumberFormat="1" applyFont="1" applyBorder="1"/>
    <xf numFmtId="165" fontId="3" fillId="0" borderId="0" xfId="0" applyNumberFormat="1" applyFont="1"/>
    <xf numFmtId="1" fontId="3" fillId="0" borderId="0" xfId="0" applyNumberFormat="1" applyFont="1"/>
    <xf numFmtId="165" fontId="10" fillId="4" borderId="1" xfId="1" applyNumberFormat="1" applyFont="1" applyFill="1" applyBorder="1"/>
    <xf numFmtId="0" fontId="3" fillId="2" borderId="0" xfId="0" quotePrefix="1" applyFont="1" applyFill="1" applyAlignment="1">
      <alignment horizontal="center"/>
    </xf>
    <xf numFmtId="165" fontId="11" fillId="0" borderId="1" xfId="1" applyNumberFormat="1" applyFont="1" applyBorder="1"/>
    <xf numFmtId="0" fontId="3" fillId="2" borderId="0" xfId="0" applyFont="1" applyFill="1" applyAlignment="1">
      <alignment horizontal="center"/>
    </xf>
    <xf numFmtId="165" fontId="3" fillId="2" borderId="1" xfId="1" applyNumberFormat="1" applyFont="1" applyFill="1" applyBorder="1"/>
    <xf numFmtId="165" fontId="3" fillId="0" borderId="2" xfId="1" applyNumberFormat="1" applyFont="1" applyBorder="1"/>
    <xf numFmtId="165" fontId="9" fillId="0" borderId="2" xfId="1" applyNumberFormat="1" applyFont="1" applyBorder="1"/>
    <xf numFmtId="3" fontId="3" fillId="0" borderId="0" xfId="0" applyNumberFormat="1" applyFont="1" applyAlignment="1">
      <alignment horizontal="center"/>
    </xf>
    <xf numFmtId="0" fontId="3" fillId="5" borderId="0" xfId="0" applyFont="1" applyFill="1"/>
    <xf numFmtId="0" fontId="3" fillId="5" borderId="0" xfId="0" quotePrefix="1" applyFont="1" applyFill="1"/>
    <xf numFmtId="165" fontId="3" fillId="5" borderId="0" xfId="0" applyNumberFormat="1" applyFont="1" applyFill="1"/>
    <xf numFmtId="167" fontId="3" fillId="5" borderId="0" xfId="2" applyNumberFormat="1" applyFont="1" applyFill="1"/>
    <xf numFmtId="165" fontId="0" fillId="0" borderId="0" xfId="1" applyNumberFormat="1" applyFont="1"/>
    <xf numFmtId="0" fontId="1" fillId="0" borderId="1" xfId="0" applyFont="1" applyBorder="1" applyAlignment="1">
      <alignment horizontal="center" vertical="center"/>
    </xf>
    <xf numFmtId="0" fontId="16" fillId="6" borderId="0" xfId="0" applyFont="1" applyFill="1" applyAlignment="1">
      <alignment vertical="top"/>
    </xf>
    <xf numFmtId="0" fontId="17" fillId="6" borderId="0" xfId="0" applyFont="1" applyFill="1" applyAlignment="1">
      <alignment horizontal="right" vertical="top"/>
    </xf>
    <xf numFmtId="0" fontId="17" fillId="6" borderId="0" xfId="0" applyFont="1" applyFill="1" applyAlignment="1">
      <alignment horizontal="center" vertical="top"/>
    </xf>
    <xf numFmtId="0" fontId="17" fillId="6" borderId="0" xfId="0" applyFont="1" applyFill="1" applyAlignment="1">
      <alignment horizontal="center" vertical="top" wrapText="1"/>
    </xf>
    <xf numFmtId="0" fontId="17" fillId="6" borderId="9" xfId="0" applyFont="1" applyFill="1" applyBorder="1" applyAlignment="1">
      <alignment horizontal="center" vertical="top"/>
    </xf>
    <xf numFmtId="0" fontId="18" fillId="2" borderId="9" xfId="0" applyFont="1" applyFill="1" applyBorder="1" applyAlignment="1">
      <alignment horizontal="center" vertical="top"/>
    </xf>
    <xf numFmtId="0" fontId="18" fillId="2" borderId="9" xfId="0" applyFont="1" applyFill="1" applyBorder="1" applyAlignment="1">
      <alignment horizontal="left" vertical="top"/>
    </xf>
    <xf numFmtId="0" fontId="18" fillId="6" borderId="9" xfId="0" applyFont="1" applyFill="1" applyBorder="1" applyAlignment="1">
      <alignment horizontal="center" vertical="top" wrapText="1"/>
    </xf>
    <xf numFmtId="0" fontId="18" fillId="2" borderId="9" xfId="0" applyFont="1" applyFill="1" applyBorder="1" applyAlignment="1">
      <alignment horizontal="center" vertical="top" wrapText="1"/>
    </xf>
    <xf numFmtId="0" fontId="16" fillId="6" borderId="10" xfId="0" applyFont="1" applyFill="1" applyBorder="1" applyAlignment="1">
      <alignment horizontal="center" vertical="top"/>
    </xf>
    <xf numFmtId="165" fontId="0" fillId="6" borderId="10" xfId="1" applyNumberFormat="1" applyFont="1" applyFill="1" applyBorder="1" applyAlignment="1">
      <alignment horizontal="center" vertical="top"/>
    </xf>
    <xf numFmtId="3" fontId="0" fillId="6" borderId="10" xfId="1" applyNumberFormat="1" applyFont="1" applyFill="1" applyBorder="1" applyAlignment="1">
      <alignment horizontal="center" vertical="top"/>
    </xf>
    <xf numFmtId="168" fontId="0" fillId="6" borderId="10" xfId="1" applyNumberFormat="1" applyFont="1" applyFill="1" applyBorder="1" applyAlignment="1">
      <alignment horizontal="center" vertical="top"/>
    </xf>
    <xf numFmtId="0" fontId="0" fillId="6" borderId="0" xfId="0" applyFill="1" applyAlignment="1">
      <alignment vertical="top"/>
    </xf>
    <xf numFmtId="165" fontId="0" fillId="6" borderId="10" xfId="1" applyNumberFormat="1" applyFont="1" applyFill="1" applyBorder="1" applyAlignment="1">
      <alignment vertical="top"/>
    </xf>
    <xf numFmtId="165" fontId="0" fillId="7" borderId="10" xfId="1" applyNumberFormat="1" applyFont="1" applyFill="1" applyBorder="1" applyAlignment="1">
      <alignment vertical="top"/>
    </xf>
    <xf numFmtId="165" fontId="0" fillId="6" borderId="11" xfId="1" applyNumberFormat="1" applyFont="1" applyFill="1" applyBorder="1" applyAlignment="1">
      <alignment horizontal="center" vertical="top"/>
    </xf>
    <xf numFmtId="0" fontId="0" fillId="6" borderId="11" xfId="0" applyFill="1" applyBorder="1" applyAlignment="1">
      <alignment horizontal="center" vertical="top"/>
    </xf>
    <xf numFmtId="165" fontId="0" fillId="7" borderId="11" xfId="1" applyNumberFormat="1" applyFont="1" applyFill="1" applyBorder="1" applyAlignment="1">
      <alignment horizontal="center" vertical="top"/>
    </xf>
    <xf numFmtId="165" fontId="0" fillId="2" borderId="1" xfId="1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1744981</xdr:colOff>
      <xdr:row>11</xdr:row>
      <xdr:rowOff>60960</xdr:rowOff>
    </xdr:from>
    <xdr:to>
      <xdr:col>5</xdr:col>
      <xdr:colOff>1828801</xdr:colOff>
      <xdr:row>12</xdr:row>
      <xdr:rowOff>137160</xdr:rowOff>
    </xdr:to>
    <xdr:sp macro="" textlink="">
      <xdr:nvSpPr>
        <xdr:cNvPr id="2" name="Accolade ouvrant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5379721" y="2446020"/>
          <a:ext cx="0" cy="251460"/>
        </a:xfrm>
        <a:prstGeom prst="leftBrace">
          <a:avLst/>
        </a:prstGeom>
        <a:solidFill>
          <a:schemeClr val="tx1"/>
        </a:solidFill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1501140</xdr:colOff>
      <xdr:row>11</xdr:row>
      <xdr:rowOff>30480</xdr:rowOff>
    </xdr:from>
    <xdr:to>
      <xdr:col>7</xdr:col>
      <xdr:colOff>0</xdr:colOff>
      <xdr:row>12</xdr:row>
      <xdr:rowOff>152400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5166360" y="2415540"/>
          <a:ext cx="632460" cy="297180"/>
        </a:xfrm>
        <a:prstGeom prst="rect">
          <a:avLst/>
        </a:prstGeom>
        <a:noFill/>
        <a:ln w="127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ou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3"/>
  <sheetViews>
    <sheetView tabSelected="1" workbookViewId="0">
      <selection activeCell="P12" sqref="P12"/>
    </sheetView>
  </sheetViews>
  <sheetFormatPr defaultColWidth="11.5703125" defaultRowHeight="15"/>
  <cols>
    <col min="1" max="1" width="17.85546875" style="8" bestFit="1" customWidth="1"/>
    <col min="2" max="2" width="9.140625" style="3" customWidth="1"/>
    <col min="3" max="3" width="21.28515625" style="1" customWidth="1"/>
    <col min="4" max="4" width="7.28515625" style="1" customWidth="1"/>
    <col min="5" max="5" width="18.42578125" style="1" bestFit="1" customWidth="1"/>
    <col min="6" max="6" width="15.5703125" style="2" bestFit="1" customWidth="1"/>
    <col min="7" max="7" width="13.28515625" style="2" customWidth="1"/>
    <col min="8" max="8" width="14.7109375" style="3" customWidth="1"/>
    <col min="9" max="9" width="25" bestFit="1" customWidth="1"/>
    <col min="10" max="10" width="33.85546875" bestFit="1" customWidth="1"/>
    <col min="11" max="11" width="12" customWidth="1"/>
    <col min="13" max="13" width="11.7109375" bestFit="1" customWidth="1"/>
    <col min="14" max="18" width="27.28515625" customWidth="1"/>
    <col min="19" max="19" width="14.28515625" bestFit="1" customWidth="1"/>
  </cols>
  <sheetData>
    <row r="1" spans="1:20" s="11" customFormat="1" ht="20.25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9" t="s">
        <v>7</v>
      </c>
      <c r="I1" s="54" t="s">
        <v>289</v>
      </c>
      <c r="J1" s="54" t="s">
        <v>290</v>
      </c>
      <c r="K1" s="54" t="s">
        <v>319</v>
      </c>
      <c r="L1" s="54" t="s">
        <v>331</v>
      </c>
      <c r="M1" s="54" t="s">
        <v>351</v>
      </c>
      <c r="T1" s="11">
        <v>21393</v>
      </c>
    </row>
    <row r="2" spans="1:20" s="11" customFormat="1" ht="65.25" customHeight="1">
      <c r="A2" s="9" t="s">
        <v>376</v>
      </c>
      <c r="B2" s="9"/>
      <c r="C2" s="9" t="s">
        <v>385</v>
      </c>
      <c r="D2" s="9"/>
      <c r="E2" s="9" t="s">
        <v>379</v>
      </c>
      <c r="F2" s="10"/>
      <c r="G2" s="93" t="s">
        <v>378</v>
      </c>
      <c r="H2" s="9" t="s">
        <v>377</v>
      </c>
      <c r="I2" s="54" t="s">
        <v>384</v>
      </c>
      <c r="J2" s="54" t="s">
        <v>383</v>
      </c>
      <c r="K2" s="54" t="s">
        <v>380</v>
      </c>
      <c r="L2" s="54"/>
      <c r="M2" s="54"/>
      <c r="N2" s="11" t="s">
        <v>381</v>
      </c>
      <c r="O2" s="11" t="s">
        <v>382</v>
      </c>
      <c r="P2" s="11" t="s">
        <v>386</v>
      </c>
      <c r="Q2" t="s">
        <v>388</v>
      </c>
      <c r="R2" s="94" t="s">
        <v>387</v>
      </c>
    </row>
    <row r="3" spans="1:20">
      <c r="A3" s="7" t="s">
        <v>8</v>
      </c>
      <c r="B3" s="4">
        <v>3658</v>
      </c>
      <c r="C3" s="5" t="s">
        <v>9</v>
      </c>
      <c r="D3" s="5" t="s">
        <v>10</v>
      </c>
      <c r="E3" s="5">
        <v>1753188437</v>
      </c>
      <c r="F3" s="6">
        <v>43116</v>
      </c>
      <c r="G3" s="6">
        <v>43146</v>
      </c>
      <c r="H3" s="4" t="s">
        <v>11</v>
      </c>
      <c r="I3" s="5">
        <v>84</v>
      </c>
      <c r="J3" s="5">
        <v>630000</v>
      </c>
      <c r="K3" s="74">
        <v>21393</v>
      </c>
      <c r="L3" s="12">
        <v>29130</v>
      </c>
      <c r="M3" s="12">
        <f>L3-K3</f>
        <v>7737</v>
      </c>
      <c r="S3" t="s">
        <v>374</v>
      </c>
      <c r="T3">
        <v>1008</v>
      </c>
    </row>
    <row r="4" spans="1:20">
      <c r="A4" s="7" t="s">
        <v>8</v>
      </c>
      <c r="B4" s="4">
        <v>3659</v>
      </c>
      <c r="C4" s="5" t="s">
        <v>12</v>
      </c>
      <c r="D4" s="5" t="s">
        <v>10</v>
      </c>
      <c r="E4" s="5">
        <v>1753188438</v>
      </c>
      <c r="F4" s="6">
        <v>43124</v>
      </c>
      <c r="G4" s="6">
        <v>43146</v>
      </c>
      <c r="H4" s="4" t="s">
        <v>13</v>
      </c>
      <c r="I4" s="5">
        <v>84</v>
      </c>
      <c r="J4" s="5">
        <v>630000</v>
      </c>
      <c r="K4" s="74">
        <v>21393</v>
      </c>
      <c r="L4" s="12">
        <v>29130</v>
      </c>
      <c r="M4" s="12">
        <f t="shared" ref="M4:M67" si="0">L4-K4</f>
        <v>7737</v>
      </c>
      <c r="S4" t="s">
        <v>373</v>
      </c>
      <c r="T4">
        <v>500</v>
      </c>
    </row>
    <row r="5" spans="1:20">
      <c r="A5" s="7" t="s">
        <v>8</v>
      </c>
      <c r="B5" s="4">
        <v>3660</v>
      </c>
      <c r="C5" s="5" t="s">
        <v>14</v>
      </c>
      <c r="D5" s="5" t="s">
        <v>10</v>
      </c>
      <c r="E5" s="5">
        <v>1753188439</v>
      </c>
      <c r="F5" s="6">
        <v>43118</v>
      </c>
      <c r="G5" s="6">
        <v>43146</v>
      </c>
      <c r="H5" s="4" t="s">
        <v>15</v>
      </c>
      <c r="I5" s="5">
        <v>84</v>
      </c>
      <c r="J5" s="5">
        <v>630000</v>
      </c>
      <c r="K5" s="74">
        <v>21393</v>
      </c>
      <c r="L5" s="12">
        <v>29130</v>
      </c>
      <c r="M5" s="12">
        <f t="shared" si="0"/>
        <v>7737</v>
      </c>
      <c r="S5" t="s">
        <v>375</v>
      </c>
      <c r="T5">
        <v>7.8203999999999996E-2</v>
      </c>
    </row>
    <row r="6" spans="1:20">
      <c r="A6" s="7" t="s">
        <v>8</v>
      </c>
      <c r="B6" s="4">
        <v>3661</v>
      </c>
      <c r="C6" s="5" t="s">
        <v>16</v>
      </c>
      <c r="D6" s="5" t="s">
        <v>10</v>
      </c>
      <c r="E6" s="5">
        <v>1753188440</v>
      </c>
      <c r="F6" s="6">
        <v>43123</v>
      </c>
      <c r="G6" s="6">
        <v>43146</v>
      </c>
      <c r="H6" s="4" t="s">
        <v>17</v>
      </c>
      <c r="I6" s="5">
        <v>84</v>
      </c>
      <c r="J6" s="5">
        <v>630000</v>
      </c>
      <c r="K6" s="74">
        <v>21393</v>
      </c>
      <c r="L6" s="12">
        <v>29130</v>
      </c>
      <c r="M6" s="12">
        <f t="shared" si="0"/>
        <v>7737</v>
      </c>
    </row>
    <row r="7" spans="1:20">
      <c r="A7" s="7" t="s">
        <v>8</v>
      </c>
      <c r="B7" s="4">
        <v>3662</v>
      </c>
      <c r="C7" s="5" t="s">
        <v>18</v>
      </c>
      <c r="D7" s="5" t="s">
        <v>10</v>
      </c>
      <c r="E7" s="5">
        <v>1753188441</v>
      </c>
      <c r="F7" s="6">
        <v>43116</v>
      </c>
      <c r="G7" s="6">
        <v>43146</v>
      </c>
      <c r="H7" s="4" t="s">
        <v>19</v>
      </c>
      <c r="I7" s="5">
        <v>84</v>
      </c>
      <c r="J7" s="5">
        <v>630000</v>
      </c>
      <c r="K7" s="74">
        <v>21393</v>
      </c>
      <c r="L7" s="12">
        <v>29130</v>
      </c>
      <c r="M7" s="12">
        <f t="shared" si="0"/>
        <v>7737</v>
      </c>
      <c r="T7">
        <f>(T1-T4)/(1+T5)</f>
        <v>19377.594592488993</v>
      </c>
    </row>
    <row r="8" spans="1:20">
      <c r="A8" s="7" t="s">
        <v>8</v>
      </c>
      <c r="B8" s="4">
        <v>3663</v>
      </c>
      <c r="C8" s="5" t="s">
        <v>20</v>
      </c>
      <c r="D8" s="5" t="s">
        <v>10</v>
      </c>
      <c r="E8" s="5">
        <v>1753188442</v>
      </c>
      <c r="F8" s="6">
        <v>43126</v>
      </c>
      <c r="G8" s="6">
        <v>43146</v>
      </c>
      <c r="H8" s="4" t="s">
        <v>21</v>
      </c>
      <c r="I8" s="5">
        <v>84</v>
      </c>
      <c r="J8" s="5">
        <v>630000</v>
      </c>
      <c r="K8" s="74">
        <v>21393</v>
      </c>
      <c r="L8" s="12">
        <v>29130</v>
      </c>
      <c r="M8" s="12">
        <f t="shared" si="0"/>
        <v>7737</v>
      </c>
      <c r="T8">
        <f>T7-T3</f>
        <v>18369.594592488993</v>
      </c>
    </row>
    <row r="9" spans="1:20">
      <c r="A9" s="7" t="s">
        <v>8</v>
      </c>
      <c r="B9" s="4">
        <v>3664</v>
      </c>
      <c r="C9" s="5" t="s">
        <v>22</v>
      </c>
      <c r="D9" s="5" t="s">
        <v>10</v>
      </c>
      <c r="E9" s="5">
        <v>1753188443</v>
      </c>
      <c r="F9" s="6">
        <v>43130</v>
      </c>
      <c r="G9" s="6">
        <v>43146</v>
      </c>
      <c r="H9" s="4" t="s">
        <v>23</v>
      </c>
      <c r="I9" s="5">
        <v>84</v>
      </c>
      <c r="J9" s="5">
        <v>630000</v>
      </c>
      <c r="K9" s="74">
        <v>21393</v>
      </c>
      <c r="L9" s="12">
        <v>29130</v>
      </c>
      <c r="M9" s="12">
        <f t="shared" si="0"/>
        <v>7737</v>
      </c>
    </row>
    <row r="10" spans="1:20">
      <c r="A10" s="7" t="s">
        <v>8</v>
      </c>
      <c r="B10" s="4">
        <v>3665</v>
      </c>
      <c r="C10" s="5" t="s">
        <v>24</v>
      </c>
      <c r="D10" s="5" t="s">
        <v>10</v>
      </c>
      <c r="E10" s="5">
        <v>1753188444</v>
      </c>
      <c r="F10" s="6">
        <v>43118</v>
      </c>
      <c r="G10" s="6">
        <v>43146</v>
      </c>
      <c r="H10" s="4" t="s">
        <v>25</v>
      </c>
      <c r="I10" s="5">
        <v>84</v>
      </c>
      <c r="J10" s="5">
        <v>630000</v>
      </c>
      <c r="K10" s="74">
        <v>21393</v>
      </c>
      <c r="L10" s="12">
        <v>29130</v>
      </c>
      <c r="M10" s="12">
        <f t="shared" si="0"/>
        <v>7737</v>
      </c>
    </row>
    <row r="11" spans="1:20">
      <c r="A11" s="7" t="s">
        <v>8</v>
      </c>
      <c r="B11" s="4">
        <v>3666</v>
      </c>
      <c r="C11" s="5" t="s">
        <v>26</v>
      </c>
      <c r="D11" s="5" t="s">
        <v>10</v>
      </c>
      <c r="E11" s="5">
        <v>1753188445</v>
      </c>
      <c r="F11" s="6">
        <v>43123</v>
      </c>
      <c r="G11" s="6">
        <v>43146</v>
      </c>
      <c r="H11" s="4" t="s">
        <v>27</v>
      </c>
      <c r="I11" s="5">
        <v>84</v>
      </c>
      <c r="J11" s="5">
        <v>630000</v>
      </c>
      <c r="K11" s="74">
        <v>21393</v>
      </c>
      <c r="L11" s="12">
        <v>29130</v>
      </c>
      <c r="M11" s="12">
        <f t="shared" si="0"/>
        <v>7737</v>
      </c>
    </row>
    <row r="12" spans="1:20">
      <c r="A12" s="7" t="s">
        <v>8</v>
      </c>
      <c r="B12" s="4">
        <v>3667</v>
      </c>
      <c r="C12" s="5" t="s">
        <v>28</v>
      </c>
      <c r="D12" s="5" t="s">
        <v>10</v>
      </c>
      <c r="E12" s="5">
        <v>1753188446</v>
      </c>
      <c r="F12" s="6">
        <v>43124</v>
      </c>
      <c r="G12" s="6">
        <v>43146</v>
      </c>
      <c r="H12" s="4" t="s">
        <v>29</v>
      </c>
      <c r="I12" s="5">
        <v>84</v>
      </c>
      <c r="J12" s="5">
        <v>630000</v>
      </c>
      <c r="K12" s="74">
        <v>21393</v>
      </c>
      <c r="L12" s="12">
        <v>29130</v>
      </c>
      <c r="M12" s="12">
        <f t="shared" si="0"/>
        <v>7737</v>
      </c>
    </row>
    <row r="13" spans="1:20">
      <c r="A13" s="7" t="s">
        <v>8</v>
      </c>
      <c r="B13" s="4">
        <v>3668</v>
      </c>
      <c r="C13" s="5" t="s">
        <v>30</v>
      </c>
      <c r="D13" s="5" t="s">
        <v>10</v>
      </c>
      <c r="E13" s="5">
        <v>1753188447</v>
      </c>
      <c r="F13" s="6">
        <v>43126</v>
      </c>
      <c r="G13" s="6">
        <v>43146</v>
      </c>
      <c r="H13" s="4" t="s">
        <v>31</v>
      </c>
      <c r="I13" s="5">
        <v>84</v>
      </c>
      <c r="J13" s="5">
        <v>630000</v>
      </c>
      <c r="K13" s="74">
        <v>21393</v>
      </c>
      <c r="L13" s="12">
        <v>29130</v>
      </c>
      <c r="M13" s="12">
        <f t="shared" si="0"/>
        <v>7737</v>
      </c>
    </row>
    <row r="14" spans="1:20">
      <c r="A14" s="7" t="s">
        <v>8</v>
      </c>
      <c r="B14" s="4">
        <v>3669</v>
      </c>
      <c r="C14" s="5" t="s">
        <v>32</v>
      </c>
      <c r="D14" s="5" t="s">
        <v>10</v>
      </c>
      <c r="E14" s="5">
        <v>1753188448</v>
      </c>
      <c r="F14" s="6">
        <v>43118</v>
      </c>
      <c r="G14" s="6">
        <v>43146</v>
      </c>
      <c r="H14" s="4" t="s">
        <v>33</v>
      </c>
      <c r="I14" s="5">
        <v>84</v>
      </c>
      <c r="J14" s="5">
        <v>630000</v>
      </c>
      <c r="K14" s="74">
        <v>21393</v>
      </c>
      <c r="L14" s="12">
        <v>29130</v>
      </c>
      <c r="M14" s="12">
        <f t="shared" si="0"/>
        <v>7737</v>
      </c>
    </row>
    <row r="15" spans="1:20">
      <c r="A15" s="7" t="s">
        <v>8</v>
      </c>
      <c r="B15" s="4">
        <v>3670</v>
      </c>
      <c r="C15" s="5" t="s">
        <v>34</v>
      </c>
      <c r="D15" s="5" t="s">
        <v>10</v>
      </c>
      <c r="E15" s="5">
        <v>1753188449</v>
      </c>
      <c r="F15" s="6">
        <v>43118</v>
      </c>
      <c r="G15" s="6">
        <v>43146</v>
      </c>
      <c r="H15" s="4" t="s">
        <v>35</v>
      </c>
      <c r="I15" s="5">
        <v>84</v>
      </c>
      <c r="J15" s="5">
        <v>630000</v>
      </c>
      <c r="K15" s="74">
        <v>21393</v>
      </c>
      <c r="L15" s="12">
        <v>29130</v>
      </c>
      <c r="M15" s="12">
        <f t="shared" si="0"/>
        <v>7737</v>
      </c>
    </row>
    <row r="16" spans="1:20">
      <c r="A16" s="7" t="s">
        <v>8</v>
      </c>
      <c r="B16" s="4">
        <v>3671</v>
      </c>
      <c r="C16" s="5" t="s">
        <v>36</v>
      </c>
      <c r="D16" s="5" t="s">
        <v>10</v>
      </c>
      <c r="E16" s="5">
        <v>1753188450</v>
      </c>
      <c r="F16" s="6">
        <v>43126</v>
      </c>
      <c r="G16" s="6">
        <v>43146</v>
      </c>
      <c r="H16" s="4" t="s">
        <v>37</v>
      </c>
      <c r="I16" s="5">
        <v>84</v>
      </c>
      <c r="J16" s="5">
        <v>630000</v>
      </c>
      <c r="K16" s="74">
        <v>21393</v>
      </c>
      <c r="L16" s="12">
        <v>29130</v>
      </c>
      <c r="M16" s="12">
        <f t="shared" si="0"/>
        <v>7737</v>
      </c>
    </row>
    <row r="17" spans="1:13">
      <c r="A17" s="7" t="s">
        <v>8</v>
      </c>
      <c r="B17" s="4">
        <v>3672</v>
      </c>
      <c r="C17" s="5" t="s">
        <v>38</v>
      </c>
      <c r="D17" s="5" t="s">
        <v>10</v>
      </c>
      <c r="E17" s="5">
        <v>1753188451</v>
      </c>
      <c r="F17" s="6">
        <v>43130</v>
      </c>
      <c r="G17" s="6">
        <v>43146</v>
      </c>
      <c r="H17" s="4" t="s">
        <v>39</v>
      </c>
      <c r="I17" s="5">
        <v>84</v>
      </c>
      <c r="J17" s="5">
        <v>630000</v>
      </c>
      <c r="K17" s="74">
        <v>21393</v>
      </c>
      <c r="L17" s="12">
        <v>29130</v>
      </c>
      <c r="M17" s="12">
        <f t="shared" si="0"/>
        <v>7737</v>
      </c>
    </row>
    <row r="18" spans="1:13">
      <c r="A18" s="7" t="s">
        <v>8</v>
      </c>
      <c r="B18" s="4">
        <v>3673</v>
      </c>
      <c r="C18" s="5" t="s">
        <v>40</v>
      </c>
      <c r="D18" s="5" t="s">
        <v>10</v>
      </c>
      <c r="E18" s="5">
        <v>1753188452</v>
      </c>
      <c r="F18" s="6">
        <v>43118</v>
      </c>
      <c r="G18" s="6">
        <v>43146</v>
      </c>
      <c r="H18" s="4" t="s">
        <v>41</v>
      </c>
      <c r="I18" s="5">
        <v>84</v>
      </c>
      <c r="J18" s="5">
        <v>630000</v>
      </c>
      <c r="K18" s="74">
        <v>21393</v>
      </c>
      <c r="L18" s="12">
        <v>29130</v>
      </c>
      <c r="M18" s="12">
        <f t="shared" si="0"/>
        <v>7737</v>
      </c>
    </row>
    <row r="19" spans="1:13">
      <c r="A19" s="7" t="s">
        <v>8</v>
      </c>
      <c r="B19" s="4">
        <v>3674</v>
      </c>
      <c r="C19" s="5" t="s">
        <v>42</v>
      </c>
      <c r="D19" s="5" t="s">
        <v>10</v>
      </c>
      <c r="E19" s="5">
        <v>1753188453</v>
      </c>
      <c r="F19" s="6">
        <v>43126</v>
      </c>
      <c r="G19" s="6">
        <v>43146</v>
      </c>
      <c r="H19" s="4" t="s">
        <v>43</v>
      </c>
      <c r="I19" s="5">
        <v>84</v>
      </c>
      <c r="J19" s="5">
        <v>630000</v>
      </c>
      <c r="K19" s="74">
        <v>21393</v>
      </c>
      <c r="L19" s="12">
        <v>29130</v>
      </c>
      <c r="M19" s="12">
        <f t="shared" si="0"/>
        <v>7737</v>
      </c>
    </row>
    <row r="20" spans="1:13">
      <c r="A20" s="7" t="s">
        <v>8</v>
      </c>
      <c r="B20" s="4">
        <v>3675</v>
      </c>
      <c r="C20" s="5" t="s">
        <v>44</v>
      </c>
      <c r="D20" s="5" t="s">
        <v>10</v>
      </c>
      <c r="E20" s="5">
        <v>1753188454</v>
      </c>
      <c r="F20" s="6">
        <v>43124</v>
      </c>
      <c r="G20" s="6">
        <v>43146</v>
      </c>
      <c r="H20" s="4" t="s">
        <v>45</v>
      </c>
      <c r="I20" s="5">
        <v>84</v>
      </c>
      <c r="J20" s="5">
        <v>630000</v>
      </c>
      <c r="K20" s="74">
        <v>21393</v>
      </c>
      <c r="L20" s="12">
        <v>29130</v>
      </c>
      <c r="M20" s="12">
        <f t="shared" si="0"/>
        <v>7737</v>
      </c>
    </row>
    <row r="21" spans="1:13">
      <c r="A21" s="7" t="s">
        <v>8</v>
      </c>
      <c r="B21" s="4">
        <v>3676</v>
      </c>
      <c r="C21" s="5" t="s">
        <v>46</v>
      </c>
      <c r="D21" s="5" t="s">
        <v>10</v>
      </c>
      <c r="E21" s="5">
        <v>1753188455</v>
      </c>
      <c r="F21" s="6">
        <v>43136</v>
      </c>
      <c r="G21" s="6">
        <v>43146</v>
      </c>
      <c r="H21" s="4" t="s">
        <v>47</v>
      </c>
      <c r="I21" s="5">
        <v>84</v>
      </c>
      <c r="J21" s="5">
        <v>630000</v>
      </c>
      <c r="K21" s="74">
        <v>21393</v>
      </c>
      <c r="L21" s="12">
        <v>29130</v>
      </c>
      <c r="M21" s="12">
        <f t="shared" si="0"/>
        <v>7737</v>
      </c>
    </row>
    <row r="22" spans="1:13">
      <c r="A22" s="7" t="s">
        <v>8</v>
      </c>
      <c r="B22" s="4">
        <v>3677</v>
      </c>
      <c r="C22" s="5" t="s">
        <v>48</v>
      </c>
      <c r="D22" s="5" t="s">
        <v>10</v>
      </c>
      <c r="E22" s="5">
        <v>1753188456</v>
      </c>
      <c r="F22" s="6">
        <v>43123</v>
      </c>
      <c r="G22" s="6">
        <v>43146</v>
      </c>
      <c r="H22" s="4" t="s">
        <v>49</v>
      </c>
      <c r="I22" s="5">
        <v>84</v>
      </c>
      <c r="J22" s="5">
        <v>630000</v>
      </c>
      <c r="K22" s="74">
        <v>21393</v>
      </c>
      <c r="L22" s="12">
        <v>29130</v>
      </c>
      <c r="M22" s="12">
        <f t="shared" si="0"/>
        <v>7737</v>
      </c>
    </row>
    <row r="23" spans="1:13">
      <c r="A23" s="7" t="s">
        <v>8</v>
      </c>
      <c r="B23" s="4">
        <v>3678</v>
      </c>
      <c r="C23" s="5" t="s">
        <v>50</v>
      </c>
      <c r="D23" s="5" t="s">
        <v>10</v>
      </c>
      <c r="E23" s="5">
        <v>1753188457</v>
      </c>
      <c r="F23" s="6">
        <v>43133</v>
      </c>
      <c r="G23" s="6">
        <v>43146</v>
      </c>
      <c r="H23" s="4" t="s">
        <v>51</v>
      </c>
      <c r="I23" s="5">
        <v>84</v>
      </c>
      <c r="J23" s="5">
        <v>630000</v>
      </c>
      <c r="K23" s="74">
        <v>21393</v>
      </c>
      <c r="L23" s="12">
        <v>29130</v>
      </c>
      <c r="M23" s="12">
        <f t="shared" si="0"/>
        <v>7737</v>
      </c>
    </row>
    <row r="24" spans="1:13">
      <c r="A24" s="7" t="s">
        <v>8</v>
      </c>
      <c r="B24" s="4">
        <v>3679</v>
      </c>
      <c r="C24" s="5" t="s">
        <v>52</v>
      </c>
      <c r="D24" s="5" t="s">
        <v>10</v>
      </c>
      <c r="E24" s="5">
        <v>1753188458</v>
      </c>
      <c r="F24" s="6">
        <v>43136</v>
      </c>
      <c r="G24" s="6">
        <v>43146</v>
      </c>
      <c r="H24" s="4" t="s">
        <v>53</v>
      </c>
      <c r="I24" s="5">
        <v>84</v>
      </c>
      <c r="J24" s="5">
        <v>630000</v>
      </c>
      <c r="K24" s="74">
        <v>21393</v>
      </c>
      <c r="L24" s="12">
        <v>29130</v>
      </c>
      <c r="M24" s="12">
        <f t="shared" si="0"/>
        <v>7737</v>
      </c>
    </row>
    <row r="25" spans="1:13">
      <c r="A25" s="7" t="s">
        <v>54</v>
      </c>
      <c r="B25" s="4">
        <v>3680</v>
      </c>
      <c r="C25" s="5" t="s">
        <v>55</v>
      </c>
      <c r="D25" s="5" t="s">
        <v>10</v>
      </c>
      <c r="E25" s="5">
        <v>1753188431</v>
      </c>
      <c r="F25" s="6">
        <v>43130</v>
      </c>
      <c r="G25" s="6">
        <v>43146</v>
      </c>
      <c r="H25" s="4" t="s">
        <v>56</v>
      </c>
      <c r="I25" s="5">
        <v>84</v>
      </c>
      <c r="J25" s="5">
        <v>722400</v>
      </c>
      <c r="K25" s="74">
        <v>23872</v>
      </c>
      <c r="L25" s="12">
        <v>31368</v>
      </c>
      <c r="M25" s="12">
        <f t="shared" si="0"/>
        <v>7496</v>
      </c>
    </row>
    <row r="26" spans="1:13">
      <c r="A26" s="7" t="s">
        <v>54</v>
      </c>
      <c r="B26" s="4">
        <v>3681</v>
      </c>
      <c r="C26" s="5" t="s">
        <v>57</v>
      </c>
      <c r="D26" s="5" t="s">
        <v>10</v>
      </c>
      <c r="E26" s="5">
        <v>1753188432</v>
      </c>
      <c r="F26" s="6">
        <v>43122</v>
      </c>
      <c r="G26" s="6">
        <v>43146</v>
      </c>
      <c r="H26" s="4" t="s">
        <v>58</v>
      </c>
      <c r="I26" s="5">
        <v>84</v>
      </c>
      <c r="J26" s="5">
        <v>722400</v>
      </c>
      <c r="K26" s="74">
        <v>23872</v>
      </c>
      <c r="L26" s="12">
        <v>31368</v>
      </c>
      <c r="M26" s="12">
        <f t="shared" si="0"/>
        <v>7496</v>
      </c>
    </row>
    <row r="27" spans="1:13">
      <c r="A27" s="7" t="s">
        <v>54</v>
      </c>
      <c r="B27" s="4">
        <v>3682</v>
      </c>
      <c r="C27" s="5" t="s">
        <v>59</v>
      </c>
      <c r="D27" s="5" t="s">
        <v>10</v>
      </c>
      <c r="E27" s="5">
        <v>1753188433</v>
      </c>
      <c r="F27" s="6">
        <v>43122</v>
      </c>
      <c r="G27" s="6">
        <v>43146</v>
      </c>
      <c r="H27" s="4" t="s">
        <v>60</v>
      </c>
      <c r="I27" s="5">
        <v>84</v>
      </c>
      <c r="J27" s="5">
        <v>722400</v>
      </c>
      <c r="K27" s="74">
        <v>23872</v>
      </c>
      <c r="L27" s="12">
        <v>31368</v>
      </c>
      <c r="M27" s="12">
        <f t="shared" si="0"/>
        <v>7496</v>
      </c>
    </row>
    <row r="28" spans="1:13">
      <c r="A28" s="7" t="s">
        <v>54</v>
      </c>
      <c r="B28" s="4">
        <v>3683</v>
      </c>
      <c r="C28" s="5" t="s">
        <v>61</v>
      </c>
      <c r="D28" s="5" t="s">
        <v>10</v>
      </c>
      <c r="E28" s="5">
        <v>1753188434</v>
      </c>
      <c r="F28" s="6">
        <v>43118</v>
      </c>
      <c r="G28" s="6">
        <v>43146</v>
      </c>
      <c r="H28" s="4" t="s">
        <v>62</v>
      </c>
      <c r="I28" s="5">
        <v>84</v>
      </c>
      <c r="J28" s="5">
        <v>722400</v>
      </c>
      <c r="K28" s="74">
        <v>23872</v>
      </c>
      <c r="L28" s="12">
        <v>31368</v>
      </c>
      <c r="M28" s="12">
        <f t="shared" si="0"/>
        <v>7496</v>
      </c>
    </row>
    <row r="29" spans="1:13">
      <c r="A29" s="7" t="s">
        <v>54</v>
      </c>
      <c r="B29" s="4">
        <v>3684</v>
      </c>
      <c r="C29" s="5" t="s">
        <v>63</v>
      </c>
      <c r="D29" s="5" t="s">
        <v>10</v>
      </c>
      <c r="E29" s="5">
        <v>1753188435</v>
      </c>
      <c r="F29" s="6">
        <v>43122</v>
      </c>
      <c r="G29" s="6">
        <v>43146</v>
      </c>
      <c r="H29" s="4" t="s">
        <v>64</v>
      </c>
      <c r="I29" s="5">
        <v>84</v>
      </c>
      <c r="J29" s="5">
        <v>722400</v>
      </c>
      <c r="K29" s="74">
        <v>23872</v>
      </c>
      <c r="L29" s="12">
        <v>31368</v>
      </c>
      <c r="M29" s="12">
        <f t="shared" si="0"/>
        <v>7496</v>
      </c>
    </row>
    <row r="30" spans="1:13">
      <c r="A30" s="7" t="s">
        <v>65</v>
      </c>
      <c r="B30" s="4">
        <v>3685</v>
      </c>
      <c r="C30" s="5" t="s">
        <v>66</v>
      </c>
      <c r="D30" s="5" t="s">
        <v>67</v>
      </c>
      <c r="E30" s="5">
        <v>1753188635</v>
      </c>
      <c r="F30" s="6">
        <v>43136</v>
      </c>
      <c r="G30" s="6">
        <v>43182</v>
      </c>
      <c r="H30" s="4" t="s">
        <v>68</v>
      </c>
      <c r="I30" s="5">
        <v>96</v>
      </c>
      <c r="J30" s="5">
        <v>576000</v>
      </c>
      <c r="K30" s="74">
        <v>19891</v>
      </c>
      <c r="L30" s="12">
        <v>33802</v>
      </c>
      <c r="M30" s="12">
        <f t="shared" si="0"/>
        <v>13911</v>
      </c>
    </row>
    <row r="31" spans="1:13">
      <c r="A31" s="7" t="s">
        <v>65</v>
      </c>
      <c r="B31" s="4">
        <v>3686</v>
      </c>
      <c r="C31" s="5" t="s">
        <v>69</v>
      </c>
      <c r="D31" s="5" t="s">
        <v>67</v>
      </c>
      <c r="E31" s="5">
        <v>1753188636</v>
      </c>
      <c r="F31" s="6">
        <v>43143</v>
      </c>
      <c r="G31" s="6">
        <v>43182</v>
      </c>
      <c r="H31" s="4" t="s">
        <v>70</v>
      </c>
      <c r="I31" s="5">
        <v>96</v>
      </c>
      <c r="J31" s="5">
        <v>600000</v>
      </c>
      <c r="K31" s="74">
        <v>19891</v>
      </c>
      <c r="L31" s="12">
        <v>33802</v>
      </c>
      <c r="M31" s="12">
        <f t="shared" si="0"/>
        <v>13911</v>
      </c>
    </row>
    <row r="32" spans="1:13">
      <c r="A32" s="7" t="s">
        <v>65</v>
      </c>
      <c r="B32" s="4">
        <v>3687</v>
      </c>
      <c r="C32" s="5" t="s">
        <v>71</v>
      </c>
      <c r="D32" s="5" t="s">
        <v>67</v>
      </c>
      <c r="E32" s="5">
        <v>1753188637</v>
      </c>
      <c r="F32" s="6">
        <v>43143</v>
      </c>
      <c r="G32" s="6">
        <v>43182</v>
      </c>
      <c r="H32" s="4" t="s">
        <v>72</v>
      </c>
      <c r="I32" s="5">
        <v>96</v>
      </c>
      <c r="J32" s="5">
        <v>600000</v>
      </c>
      <c r="K32" s="74">
        <v>19891</v>
      </c>
      <c r="L32" s="12">
        <v>33802</v>
      </c>
      <c r="M32" s="12">
        <f t="shared" si="0"/>
        <v>13911</v>
      </c>
    </row>
    <row r="33" spans="1:13">
      <c r="A33" s="7" t="s">
        <v>65</v>
      </c>
      <c r="B33" s="4">
        <v>3688</v>
      </c>
      <c r="C33" s="5" t="s">
        <v>73</v>
      </c>
      <c r="D33" s="5" t="s">
        <v>67</v>
      </c>
      <c r="E33" s="5">
        <v>1753188638</v>
      </c>
      <c r="F33" s="6">
        <v>43143</v>
      </c>
      <c r="G33" s="6">
        <v>43182</v>
      </c>
      <c r="H33" s="4" t="s">
        <v>74</v>
      </c>
      <c r="I33" s="5">
        <v>96</v>
      </c>
      <c r="J33" s="5">
        <v>600000</v>
      </c>
      <c r="K33" s="74">
        <v>19891</v>
      </c>
      <c r="L33" s="12">
        <v>33802</v>
      </c>
      <c r="M33" s="12">
        <f t="shared" si="0"/>
        <v>13911</v>
      </c>
    </row>
    <row r="34" spans="1:13">
      <c r="A34" s="7" t="s">
        <v>75</v>
      </c>
      <c r="B34" s="4">
        <v>3689</v>
      </c>
      <c r="C34" s="5" t="s">
        <v>76</v>
      </c>
      <c r="D34" s="5" t="s">
        <v>67</v>
      </c>
      <c r="E34" s="5">
        <v>1753188629</v>
      </c>
      <c r="F34" s="6">
        <v>43143</v>
      </c>
      <c r="G34" s="6">
        <v>43182</v>
      </c>
      <c r="H34" s="4" t="s">
        <v>77</v>
      </c>
      <c r="I34" s="5">
        <v>84</v>
      </c>
      <c r="J34" s="5">
        <v>756000</v>
      </c>
      <c r="K34" s="74">
        <v>22936</v>
      </c>
      <c r="L34" s="12">
        <v>32238</v>
      </c>
      <c r="M34" s="12">
        <f t="shared" si="0"/>
        <v>9302</v>
      </c>
    </row>
    <row r="35" spans="1:13">
      <c r="A35" s="7" t="s">
        <v>75</v>
      </c>
      <c r="B35" s="4">
        <v>3690</v>
      </c>
      <c r="C35" s="5" t="s">
        <v>78</v>
      </c>
      <c r="D35" s="5" t="s">
        <v>67</v>
      </c>
      <c r="E35" s="5">
        <v>1753188630</v>
      </c>
      <c r="F35" s="6">
        <v>43143</v>
      </c>
      <c r="G35" s="6">
        <v>43182</v>
      </c>
      <c r="H35" s="4" t="s">
        <v>79</v>
      </c>
      <c r="I35" s="5">
        <v>84</v>
      </c>
      <c r="J35" s="5">
        <v>756000</v>
      </c>
      <c r="K35" s="74">
        <v>22936</v>
      </c>
      <c r="L35" s="12">
        <v>32238</v>
      </c>
      <c r="M35" s="12">
        <f t="shared" si="0"/>
        <v>9302</v>
      </c>
    </row>
    <row r="36" spans="1:13">
      <c r="A36" s="7" t="s">
        <v>75</v>
      </c>
      <c r="B36" s="4">
        <v>3691</v>
      </c>
      <c r="C36" s="5" t="s">
        <v>80</v>
      </c>
      <c r="D36" s="5" t="s">
        <v>67</v>
      </c>
      <c r="E36" s="5">
        <v>1753188631</v>
      </c>
      <c r="F36" s="6">
        <v>43133</v>
      </c>
      <c r="G36" s="6">
        <v>43182</v>
      </c>
      <c r="H36" s="4" t="s">
        <v>81</v>
      </c>
      <c r="I36" s="5">
        <v>84</v>
      </c>
      <c r="J36" s="5">
        <v>756000</v>
      </c>
      <c r="K36" s="74">
        <v>22936</v>
      </c>
      <c r="L36" s="12">
        <v>32238</v>
      </c>
      <c r="M36" s="12">
        <f t="shared" si="0"/>
        <v>9302</v>
      </c>
    </row>
    <row r="37" spans="1:13">
      <c r="A37" s="7" t="s">
        <v>75</v>
      </c>
      <c r="B37" s="4">
        <v>3692</v>
      </c>
      <c r="C37" s="5" t="s">
        <v>82</v>
      </c>
      <c r="D37" s="5" t="s">
        <v>67</v>
      </c>
      <c r="E37" s="5">
        <v>1753188632</v>
      </c>
      <c r="F37" s="6">
        <v>43136</v>
      </c>
      <c r="G37" s="6">
        <v>43182</v>
      </c>
      <c r="H37" s="4" t="s">
        <v>83</v>
      </c>
      <c r="I37" s="5">
        <v>84</v>
      </c>
      <c r="J37" s="5">
        <v>756000</v>
      </c>
      <c r="K37" s="74">
        <v>22936</v>
      </c>
      <c r="L37" s="12">
        <v>32238</v>
      </c>
      <c r="M37" s="12">
        <f t="shared" si="0"/>
        <v>9302</v>
      </c>
    </row>
    <row r="38" spans="1:13">
      <c r="A38" s="7" t="s">
        <v>75</v>
      </c>
      <c r="B38" s="4">
        <v>3693</v>
      </c>
      <c r="C38" s="5" t="s">
        <v>84</v>
      </c>
      <c r="D38" s="5" t="s">
        <v>67</v>
      </c>
      <c r="E38" s="5">
        <v>1753188633</v>
      </c>
      <c r="F38" s="6">
        <v>43136</v>
      </c>
      <c r="G38" s="6">
        <v>43182</v>
      </c>
      <c r="H38" s="4" t="s">
        <v>85</v>
      </c>
      <c r="I38" s="5">
        <v>84</v>
      </c>
      <c r="J38" s="5">
        <v>756000</v>
      </c>
      <c r="K38" s="74">
        <v>22936</v>
      </c>
      <c r="L38" s="12">
        <v>32238</v>
      </c>
      <c r="M38" s="12">
        <f t="shared" si="0"/>
        <v>9302</v>
      </c>
    </row>
    <row r="39" spans="1:13">
      <c r="A39" s="7" t="s">
        <v>86</v>
      </c>
      <c r="B39" s="4">
        <v>3694</v>
      </c>
      <c r="C39" s="5" t="s">
        <v>87</v>
      </c>
      <c r="D39" s="5" t="s">
        <v>67</v>
      </c>
      <c r="E39" s="5">
        <v>1753188623</v>
      </c>
      <c r="F39" s="6">
        <v>43133</v>
      </c>
      <c r="G39" s="6">
        <v>43186</v>
      </c>
      <c r="H39" s="4" t="s">
        <v>88</v>
      </c>
      <c r="I39" s="5">
        <v>84</v>
      </c>
      <c r="J39" s="5">
        <v>756000</v>
      </c>
      <c r="K39" s="74">
        <v>22936</v>
      </c>
      <c r="L39" s="12">
        <v>32238</v>
      </c>
      <c r="M39" s="12">
        <f t="shared" si="0"/>
        <v>9302</v>
      </c>
    </row>
    <row r="40" spans="1:13">
      <c r="A40" s="7" t="s">
        <v>86</v>
      </c>
      <c r="B40" s="4">
        <v>3695</v>
      </c>
      <c r="C40" s="5" t="s">
        <v>89</v>
      </c>
      <c r="D40" s="5" t="s">
        <v>67</v>
      </c>
      <c r="E40" s="5">
        <v>1753188624</v>
      </c>
      <c r="F40" s="6">
        <v>43150</v>
      </c>
      <c r="G40" s="6">
        <v>43186</v>
      </c>
      <c r="H40" s="4" t="s">
        <v>90</v>
      </c>
      <c r="I40" s="5">
        <v>84</v>
      </c>
      <c r="J40" s="5">
        <v>756000</v>
      </c>
      <c r="K40" s="74">
        <v>22936</v>
      </c>
      <c r="L40" s="12">
        <v>32238</v>
      </c>
      <c r="M40" s="12">
        <f t="shared" si="0"/>
        <v>9302</v>
      </c>
    </row>
    <row r="41" spans="1:13">
      <c r="A41" s="7" t="s">
        <v>86</v>
      </c>
      <c r="B41" s="4">
        <v>3696</v>
      </c>
      <c r="C41" s="5" t="s">
        <v>91</v>
      </c>
      <c r="D41" s="5" t="s">
        <v>67</v>
      </c>
      <c r="E41" s="5">
        <v>1753188625</v>
      </c>
      <c r="F41" s="6">
        <v>43150</v>
      </c>
      <c r="G41" s="6">
        <v>43186</v>
      </c>
      <c r="H41" s="4" t="s">
        <v>92</v>
      </c>
      <c r="I41" s="5">
        <v>84</v>
      </c>
      <c r="J41" s="5">
        <v>756000</v>
      </c>
      <c r="K41" s="74">
        <v>22936</v>
      </c>
      <c r="L41" s="12">
        <v>32238</v>
      </c>
      <c r="M41" s="12">
        <f t="shared" si="0"/>
        <v>9302</v>
      </c>
    </row>
    <row r="42" spans="1:13">
      <c r="A42" s="7" t="s">
        <v>86</v>
      </c>
      <c r="B42" s="4">
        <v>3697</v>
      </c>
      <c r="C42" s="5" t="s">
        <v>93</v>
      </c>
      <c r="D42" s="5" t="s">
        <v>67</v>
      </c>
      <c r="E42" s="5">
        <v>1753188626</v>
      </c>
      <c r="F42" s="6">
        <v>43143</v>
      </c>
      <c r="G42" s="6">
        <v>43186</v>
      </c>
      <c r="H42" s="4" t="s">
        <v>94</v>
      </c>
      <c r="I42" s="5">
        <v>84</v>
      </c>
      <c r="J42" s="5">
        <v>756000</v>
      </c>
      <c r="K42" s="74">
        <v>22936</v>
      </c>
      <c r="L42" s="12">
        <v>32238</v>
      </c>
      <c r="M42" s="12">
        <f t="shared" si="0"/>
        <v>9302</v>
      </c>
    </row>
    <row r="43" spans="1:13">
      <c r="A43" s="7" t="s">
        <v>86</v>
      </c>
      <c r="B43" s="4">
        <v>3698</v>
      </c>
      <c r="C43" s="5" t="s">
        <v>95</v>
      </c>
      <c r="D43" s="5" t="s">
        <v>67</v>
      </c>
      <c r="E43" s="5">
        <v>1753188627</v>
      </c>
      <c r="F43" s="6">
        <v>43133</v>
      </c>
      <c r="G43" s="6">
        <v>43186</v>
      </c>
      <c r="H43" s="4" t="s">
        <v>96</v>
      </c>
      <c r="I43" s="5">
        <v>84</v>
      </c>
      <c r="J43" s="5">
        <v>756000</v>
      </c>
      <c r="K43" s="74">
        <v>22936</v>
      </c>
      <c r="L43" s="12">
        <v>32238</v>
      </c>
      <c r="M43" s="12">
        <f t="shared" si="0"/>
        <v>9302</v>
      </c>
    </row>
    <row r="44" spans="1:13">
      <c r="A44" s="7" t="s">
        <v>97</v>
      </c>
      <c r="B44" s="4">
        <v>3699</v>
      </c>
      <c r="C44" s="5" t="s">
        <v>98</v>
      </c>
      <c r="D44" s="5" t="s">
        <v>67</v>
      </c>
      <c r="E44" s="5">
        <v>1753188610</v>
      </c>
      <c r="F44" s="6">
        <v>43161</v>
      </c>
      <c r="G44" s="6">
        <v>43186</v>
      </c>
      <c r="H44" s="4" t="s">
        <v>99</v>
      </c>
      <c r="I44" s="5">
        <v>84</v>
      </c>
      <c r="J44" s="5">
        <v>680000</v>
      </c>
      <c r="K44" s="74">
        <v>20892</v>
      </c>
      <c r="L44" s="12">
        <v>30323</v>
      </c>
      <c r="M44" s="12">
        <f t="shared" si="0"/>
        <v>9431</v>
      </c>
    </row>
    <row r="45" spans="1:13">
      <c r="A45" s="7" t="s">
        <v>97</v>
      </c>
      <c r="B45" s="4">
        <v>3700</v>
      </c>
      <c r="C45" s="5" t="s">
        <v>100</v>
      </c>
      <c r="D45" s="5" t="s">
        <v>67</v>
      </c>
      <c r="E45" s="5">
        <v>1753188611</v>
      </c>
      <c r="F45" s="6">
        <v>43171</v>
      </c>
      <c r="G45" s="6">
        <v>43186</v>
      </c>
      <c r="H45" s="4" t="s">
        <v>101</v>
      </c>
      <c r="I45" s="5">
        <v>84</v>
      </c>
      <c r="J45" s="5">
        <v>680000</v>
      </c>
      <c r="K45" s="74">
        <v>20892</v>
      </c>
      <c r="L45" s="12">
        <v>30323</v>
      </c>
      <c r="M45" s="12">
        <f t="shared" si="0"/>
        <v>9431</v>
      </c>
    </row>
    <row r="46" spans="1:13">
      <c r="A46" s="7" t="s">
        <v>97</v>
      </c>
      <c r="B46" s="4">
        <v>3701</v>
      </c>
      <c r="C46" s="5" t="s">
        <v>102</v>
      </c>
      <c r="D46" s="5" t="s">
        <v>67</v>
      </c>
      <c r="E46" s="5">
        <v>1753188612</v>
      </c>
      <c r="F46" s="6">
        <v>43150</v>
      </c>
      <c r="G46" s="6">
        <v>43186</v>
      </c>
      <c r="H46" s="4" t="s">
        <v>103</v>
      </c>
      <c r="I46" s="5">
        <v>84</v>
      </c>
      <c r="J46" s="5">
        <v>680000</v>
      </c>
      <c r="K46" s="74">
        <v>20892</v>
      </c>
      <c r="L46" s="12">
        <v>30323</v>
      </c>
      <c r="M46" s="12">
        <f t="shared" si="0"/>
        <v>9431</v>
      </c>
    </row>
    <row r="47" spans="1:13">
      <c r="A47" s="7" t="s">
        <v>281</v>
      </c>
      <c r="B47" s="4">
        <v>3702</v>
      </c>
      <c r="C47" s="5" t="s">
        <v>104</v>
      </c>
      <c r="D47" s="5" t="s">
        <v>67</v>
      </c>
      <c r="E47" s="5">
        <v>1753188613</v>
      </c>
      <c r="F47" s="6">
        <v>43153</v>
      </c>
      <c r="G47" s="6">
        <v>43186</v>
      </c>
      <c r="H47" s="4" t="s">
        <v>105</v>
      </c>
      <c r="I47" s="5">
        <v>84</v>
      </c>
      <c r="J47" s="5">
        <v>680000</v>
      </c>
      <c r="K47" s="74">
        <v>20892</v>
      </c>
      <c r="L47" s="12">
        <v>30323</v>
      </c>
      <c r="M47" s="12">
        <f t="shared" si="0"/>
        <v>9431</v>
      </c>
    </row>
    <row r="48" spans="1:13">
      <c r="A48" s="7" t="s">
        <v>281</v>
      </c>
      <c r="B48" s="4">
        <v>3703</v>
      </c>
      <c r="C48" s="5" t="s">
        <v>106</v>
      </c>
      <c r="D48" s="5" t="s">
        <v>67</v>
      </c>
      <c r="E48" s="5">
        <v>1753188614</v>
      </c>
      <c r="F48" s="6">
        <v>43150</v>
      </c>
      <c r="G48" s="6">
        <v>43186</v>
      </c>
      <c r="H48" s="4" t="s">
        <v>107</v>
      </c>
      <c r="I48" s="5">
        <v>84</v>
      </c>
      <c r="J48" s="5">
        <v>680000</v>
      </c>
      <c r="K48" s="74">
        <v>20892</v>
      </c>
      <c r="L48" s="12">
        <v>30323</v>
      </c>
      <c r="M48" s="12">
        <f t="shared" si="0"/>
        <v>9431</v>
      </c>
    </row>
    <row r="49" spans="1:13">
      <c r="A49" s="7" t="s">
        <v>97</v>
      </c>
      <c r="B49" s="4">
        <v>3704</v>
      </c>
      <c r="C49" s="5" t="s">
        <v>108</v>
      </c>
      <c r="D49" s="5" t="s">
        <v>67</v>
      </c>
      <c r="E49" s="5">
        <v>1753188615</v>
      </c>
      <c r="F49" s="6">
        <v>43161</v>
      </c>
      <c r="G49" s="6">
        <v>43186</v>
      </c>
      <c r="H49" s="4" t="s">
        <v>109</v>
      </c>
      <c r="I49" s="5">
        <v>84</v>
      </c>
      <c r="J49" s="5">
        <v>680000</v>
      </c>
      <c r="K49" s="74">
        <v>20892</v>
      </c>
      <c r="L49" s="12">
        <v>30323</v>
      </c>
      <c r="M49" s="12">
        <f t="shared" si="0"/>
        <v>9431</v>
      </c>
    </row>
    <row r="50" spans="1:13">
      <c r="A50" s="7" t="s">
        <v>97</v>
      </c>
      <c r="B50" s="4">
        <v>3705</v>
      </c>
      <c r="C50" s="5" t="s">
        <v>110</v>
      </c>
      <c r="D50" s="5" t="s">
        <v>67</v>
      </c>
      <c r="E50" s="5">
        <v>1753188616</v>
      </c>
      <c r="F50" s="6">
        <v>43150</v>
      </c>
      <c r="G50" s="6">
        <v>43186</v>
      </c>
      <c r="H50" s="4" t="s">
        <v>111</v>
      </c>
      <c r="I50" s="5">
        <v>84</v>
      </c>
      <c r="J50" s="5">
        <v>680000</v>
      </c>
      <c r="K50" s="74">
        <v>20892</v>
      </c>
      <c r="L50" s="12">
        <v>30323</v>
      </c>
      <c r="M50" s="12">
        <f t="shared" si="0"/>
        <v>9431</v>
      </c>
    </row>
    <row r="51" spans="1:13">
      <c r="A51" s="7" t="s">
        <v>97</v>
      </c>
      <c r="B51" s="4">
        <v>3706</v>
      </c>
      <c r="C51" s="5" t="s">
        <v>112</v>
      </c>
      <c r="D51" s="5" t="s">
        <v>67</v>
      </c>
      <c r="E51" s="5">
        <v>1753188617</v>
      </c>
      <c r="F51" s="6">
        <v>43158</v>
      </c>
      <c r="G51" s="6">
        <v>43186</v>
      </c>
      <c r="H51" s="4" t="s">
        <v>113</v>
      </c>
      <c r="I51" s="5">
        <v>84</v>
      </c>
      <c r="J51" s="5">
        <v>680000</v>
      </c>
      <c r="K51" s="74">
        <v>20892</v>
      </c>
      <c r="L51" s="12">
        <v>30323</v>
      </c>
      <c r="M51" s="12">
        <f t="shared" si="0"/>
        <v>9431</v>
      </c>
    </row>
    <row r="52" spans="1:13">
      <c r="A52" s="7" t="s">
        <v>97</v>
      </c>
      <c r="B52" s="4">
        <v>3707</v>
      </c>
      <c r="C52" s="5" t="s">
        <v>114</v>
      </c>
      <c r="D52" s="5" t="s">
        <v>67</v>
      </c>
      <c r="E52" s="5">
        <v>1753188618</v>
      </c>
      <c r="F52" s="6">
        <v>43161</v>
      </c>
      <c r="G52" s="6">
        <v>43186</v>
      </c>
      <c r="H52" s="4" t="s">
        <v>115</v>
      </c>
      <c r="I52" s="5">
        <v>84</v>
      </c>
      <c r="J52" s="5">
        <v>680000</v>
      </c>
      <c r="K52" s="74">
        <v>20892</v>
      </c>
      <c r="L52" s="12">
        <v>30323</v>
      </c>
      <c r="M52" s="12">
        <f t="shared" si="0"/>
        <v>9431</v>
      </c>
    </row>
    <row r="53" spans="1:13">
      <c r="A53" s="7" t="s">
        <v>97</v>
      </c>
      <c r="B53" s="4">
        <v>3708</v>
      </c>
      <c r="C53" s="5" t="s">
        <v>116</v>
      </c>
      <c r="D53" s="5" t="s">
        <v>67</v>
      </c>
      <c r="E53" s="5">
        <v>1753188619</v>
      </c>
      <c r="F53" s="6">
        <v>43153</v>
      </c>
      <c r="G53" s="6">
        <v>43186</v>
      </c>
      <c r="H53" s="4" t="s">
        <v>117</v>
      </c>
      <c r="I53" s="5">
        <v>84</v>
      </c>
      <c r="J53" s="5">
        <v>680000</v>
      </c>
      <c r="K53" s="74">
        <v>20892</v>
      </c>
      <c r="L53" s="12">
        <v>30323</v>
      </c>
      <c r="M53" s="12">
        <f t="shared" si="0"/>
        <v>9431</v>
      </c>
    </row>
    <row r="54" spans="1:13">
      <c r="A54" s="7" t="s">
        <v>97</v>
      </c>
      <c r="B54" s="4">
        <v>3709</v>
      </c>
      <c r="C54" s="5" t="s">
        <v>118</v>
      </c>
      <c r="D54" s="5" t="s">
        <v>67</v>
      </c>
      <c r="E54" s="5">
        <v>1753188620</v>
      </c>
      <c r="F54" s="6">
        <v>43153</v>
      </c>
      <c r="G54" s="6">
        <v>43186</v>
      </c>
      <c r="H54" s="4" t="s">
        <v>119</v>
      </c>
      <c r="I54" s="5">
        <v>84</v>
      </c>
      <c r="J54" s="5">
        <v>680000</v>
      </c>
      <c r="K54" s="74">
        <v>20892</v>
      </c>
      <c r="L54" s="12">
        <v>30323</v>
      </c>
      <c r="M54" s="12">
        <f t="shared" si="0"/>
        <v>9431</v>
      </c>
    </row>
    <row r="55" spans="1:13">
      <c r="A55" s="7" t="s">
        <v>97</v>
      </c>
      <c r="B55" s="4">
        <v>3710</v>
      </c>
      <c r="C55" s="5" t="s">
        <v>120</v>
      </c>
      <c r="D55" s="5" t="s">
        <v>67</v>
      </c>
      <c r="E55" s="5">
        <v>1753188621</v>
      </c>
      <c r="F55" s="6">
        <v>43150</v>
      </c>
      <c r="G55" s="6">
        <v>43186</v>
      </c>
      <c r="H55" s="4" t="s">
        <v>121</v>
      </c>
      <c r="I55" s="5">
        <v>84</v>
      </c>
      <c r="J55" s="5">
        <v>680000</v>
      </c>
      <c r="K55" s="74">
        <v>20892</v>
      </c>
      <c r="L55" s="12">
        <v>30323</v>
      </c>
      <c r="M55" s="12">
        <f t="shared" si="0"/>
        <v>9431</v>
      </c>
    </row>
    <row r="56" spans="1:13">
      <c r="A56" s="7" t="s">
        <v>282</v>
      </c>
      <c r="B56" s="4">
        <v>3788</v>
      </c>
      <c r="C56" s="5" t="s">
        <v>122</v>
      </c>
      <c r="D56" s="5" t="s">
        <v>67</v>
      </c>
      <c r="E56" s="5">
        <v>1753189743</v>
      </c>
      <c r="F56" s="6">
        <v>43194</v>
      </c>
      <c r="G56" s="6">
        <v>43220</v>
      </c>
      <c r="H56" s="4" t="s">
        <v>123</v>
      </c>
      <c r="I56" s="5">
        <v>84</v>
      </c>
      <c r="J56" s="5">
        <v>722400</v>
      </c>
      <c r="K56" s="74">
        <v>23872</v>
      </c>
      <c r="L56" s="12">
        <v>31368</v>
      </c>
      <c r="M56" s="12">
        <f t="shared" si="0"/>
        <v>7496</v>
      </c>
    </row>
    <row r="57" spans="1:13">
      <c r="A57" s="7" t="s">
        <v>124</v>
      </c>
      <c r="B57" s="4">
        <v>3712</v>
      </c>
      <c r="C57" s="5" t="s">
        <v>125</v>
      </c>
      <c r="D57" s="5" t="s">
        <v>67</v>
      </c>
      <c r="E57" s="5">
        <v>1753189744</v>
      </c>
      <c r="F57" s="6">
        <v>43194</v>
      </c>
      <c r="G57" s="6">
        <v>43220</v>
      </c>
      <c r="H57" s="4" t="s">
        <v>126</v>
      </c>
      <c r="I57" s="5">
        <v>84</v>
      </c>
      <c r="J57" s="5">
        <v>722400</v>
      </c>
      <c r="K57" s="74">
        <v>23872</v>
      </c>
      <c r="L57" s="12">
        <v>31368</v>
      </c>
      <c r="M57" s="12">
        <f t="shared" si="0"/>
        <v>7496</v>
      </c>
    </row>
    <row r="58" spans="1:13">
      <c r="A58" s="7" t="s">
        <v>124</v>
      </c>
      <c r="B58" s="4">
        <v>3713</v>
      </c>
      <c r="C58" s="5" t="s">
        <v>127</v>
      </c>
      <c r="D58" s="5" t="s">
        <v>67</v>
      </c>
      <c r="E58" s="5">
        <v>1753189745</v>
      </c>
      <c r="F58" s="6">
        <v>43201</v>
      </c>
      <c r="G58" s="6">
        <v>43220</v>
      </c>
      <c r="H58" s="4" t="s">
        <v>128</v>
      </c>
      <c r="I58" s="5">
        <v>84</v>
      </c>
      <c r="J58" s="5">
        <v>722400</v>
      </c>
      <c r="K58" s="74">
        <v>23872</v>
      </c>
      <c r="L58" s="12">
        <v>31368</v>
      </c>
      <c r="M58" s="12">
        <f t="shared" si="0"/>
        <v>7496</v>
      </c>
    </row>
    <row r="59" spans="1:13">
      <c r="A59" s="7" t="s">
        <v>124</v>
      </c>
      <c r="B59" s="4">
        <v>3714</v>
      </c>
      <c r="C59" s="5" t="s">
        <v>129</v>
      </c>
      <c r="D59" s="5" t="s">
        <v>67</v>
      </c>
      <c r="E59" s="5">
        <v>1753189746</v>
      </c>
      <c r="F59" s="6">
        <v>43193</v>
      </c>
      <c r="G59" s="6">
        <v>43220</v>
      </c>
      <c r="H59" s="4" t="s">
        <v>130</v>
      </c>
      <c r="I59" s="5">
        <v>84</v>
      </c>
      <c r="J59" s="5">
        <v>722400</v>
      </c>
      <c r="K59" s="74">
        <v>23872</v>
      </c>
      <c r="L59" s="12">
        <v>31368</v>
      </c>
      <c r="M59" s="12">
        <f t="shared" si="0"/>
        <v>7496</v>
      </c>
    </row>
    <row r="60" spans="1:13">
      <c r="A60" s="7" t="s">
        <v>124</v>
      </c>
      <c r="B60" s="4">
        <v>3715</v>
      </c>
      <c r="C60" s="5" t="s">
        <v>131</v>
      </c>
      <c r="D60" s="5" t="s">
        <v>67</v>
      </c>
      <c r="E60" s="5">
        <v>1753189747</v>
      </c>
      <c r="F60" s="6">
        <v>43193</v>
      </c>
      <c r="G60" s="6">
        <v>43220</v>
      </c>
      <c r="H60" s="4" t="s">
        <v>132</v>
      </c>
      <c r="I60" s="5">
        <v>84</v>
      </c>
      <c r="J60" s="5">
        <v>722400</v>
      </c>
      <c r="K60" s="74">
        <v>23872</v>
      </c>
      <c r="L60" s="12">
        <v>31368</v>
      </c>
      <c r="M60" s="12">
        <f t="shared" si="0"/>
        <v>7496</v>
      </c>
    </row>
    <row r="61" spans="1:13">
      <c r="A61" s="7" t="s">
        <v>124</v>
      </c>
      <c r="B61" s="4">
        <v>3716</v>
      </c>
      <c r="C61" s="5" t="s">
        <v>133</v>
      </c>
      <c r="D61" s="5" t="s">
        <v>67</v>
      </c>
      <c r="E61" s="5">
        <v>1753189748</v>
      </c>
      <c r="F61" s="6">
        <v>43196</v>
      </c>
      <c r="G61" s="6">
        <v>43220</v>
      </c>
      <c r="H61" s="4" t="s">
        <v>134</v>
      </c>
      <c r="I61" s="5">
        <v>84</v>
      </c>
      <c r="J61" s="5">
        <v>722400</v>
      </c>
      <c r="K61" s="74">
        <v>23872</v>
      </c>
      <c r="L61" s="12">
        <v>31368</v>
      </c>
      <c r="M61" s="12">
        <f t="shared" si="0"/>
        <v>7496</v>
      </c>
    </row>
    <row r="62" spans="1:13">
      <c r="A62" s="7" t="s">
        <v>124</v>
      </c>
      <c r="B62" s="4">
        <v>3717</v>
      </c>
      <c r="C62" s="5" t="s">
        <v>135</v>
      </c>
      <c r="D62" s="5" t="s">
        <v>67</v>
      </c>
      <c r="E62" s="5">
        <v>1753189749</v>
      </c>
      <c r="F62" s="6">
        <v>43193</v>
      </c>
      <c r="G62" s="6">
        <v>43220</v>
      </c>
      <c r="H62" s="4" t="s">
        <v>136</v>
      </c>
      <c r="I62" s="5">
        <v>84</v>
      </c>
      <c r="J62" s="5">
        <v>722400</v>
      </c>
      <c r="K62" s="74">
        <v>23872</v>
      </c>
      <c r="L62" s="12">
        <v>31368</v>
      </c>
      <c r="M62" s="12">
        <f t="shared" si="0"/>
        <v>7496</v>
      </c>
    </row>
    <row r="63" spans="1:13">
      <c r="A63" s="7" t="s">
        <v>124</v>
      </c>
      <c r="B63" s="4">
        <v>3718</v>
      </c>
      <c r="C63" s="5" t="s">
        <v>137</v>
      </c>
      <c r="D63" s="5" t="s">
        <v>67</v>
      </c>
      <c r="E63" s="5">
        <v>1753189750</v>
      </c>
      <c r="F63" s="6">
        <v>43194</v>
      </c>
      <c r="G63" s="6">
        <v>43220</v>
      </c>
      <c r="H63" s="4" t="s">
        <v>138</v>
      </c>
      <c r="I63" s="5">
        <v>84</v>
      </c>
      <c r="J63" s="5">
        <v>722400</v>
      </c>
      <c r="K63" s="74">
        <v>23872</v>
      </c>
      <c r="L63" s="12">
        <v>31368</v>
      </c>
      <c r="M63" s="12">
        <f t="shared" si="0"/>
        <v>7496</v>
      </c>
    </row>
    <row r="64" spans="1:13">
      <c r="A64" s="7" t="s">
        <v>124</v>
      </c>
      <c r="B64" s="4">
        <v>3719</v>
      </c>
      <c r="C64" s="5" t="s">
        <v>139</v>
      </c>
      <c r="D64" s="5" t="s">
        <v>67</v>
      </c>
      <c r="E64" s="5">
        <v>1753189751</v>
      </c>
      <c r="F64" s="6">
        <v>43194</v>
      </c>
      <c r="G64" s="6">
        <v>43220</v>
      </c>
      <c r="H64" s="4" t="s">
        <v>140</v>
      </c>
      <c r="I64" s="5">
        <v>84</v>
      </c>
      <c r="J64" s="5">
        <v>722400</v>
      </c>
      <c r="K64" s="74">
        <v>23872</v>
      </c>
      <c r="L64" s="12">
        <v>31368</v>
      </c>
      <c r="M64" s="12">
        <f t="shared" si="0"/>
        <v>7496</v>
      </c>
    </row>
    <row r="65" spans="1:13">
      <c r="A65" s="7" t="s">
        <v>124</v>
      </c>
      <c r="B65" s="4">
        <v>3720</v>
      </c>
      <c r="C65" s="5" t="s">
        <v>141</v>
      </c>
      <c r="D65" s="5" t="s">
        <v>67</v>
      </c>
      <c r="E65" s="5">
        <v>1753189752</v>
      </c>
      <c r="F65" s="6">
        <v>43193</v>
      </c>
      <c r="G65" s="6">
        <v>43220</v>
      </c>
      <c r="H65" s="4" t="s">
        <v>142</v>
      </c>
      <c r="I65" s="5">
        <v>84</v>
      </c>
      <c r="J65" s="5">
        <v>722400</v>
      </c>
      <c r="K65" s="74">
        <v>23872</v>
      </c>
      <c r="L65" s="12">
        <v>31368</v>
      </c>
      <c r="M65" s="12">
        <f t="shared" si="0"/>
        <v>7496</v>
      </c>
    </row>
    <row r="66" spans="1:13">
      <c r="A66" s="7" t="s">
        <v>124</v>
      </c>
      <c r="B66" s="4">
        <v>3721</v>
      </c>
      <c r="C66" s="5" t="s">
        <v>143</v>
      </c>
      <c r="D66" s="5" t="s">
        <v>67</v>
      </c>
      <c r="E66" s="5">
        <v>1753189753</v>
      </c>
      <c r="F66" s="6">
        <v>43196</v>
      </c>
      <c r="G66" s="6">
        <v>43220</v>
      </c>
      <c r="H66" s="4" t="s">
        <v>144</v>
      </c>
      <c r="I66" s="5">
        <v>84</v>
      </c>
      <c r="J66" s="5">
        <v>722400</v>
      </c>
      <c r="K66" s="74">
        <v>23872</v>
      </c>
      <c r="L66" s="12">
        <v>31368</v>
      </c>
      <c r="M66" s="12">
        <f t="shared" si="0"/>
        <v>7496</v>
      </c>
    </row>
    <row r="67" spans="1:13">
      <c r="A67" s="7" t="s">
        <v>124</v>
      </c>
      <c r="B67" s="4">
        <v>3722</v>
      </c>
      <c r="C67" s="5" t="s">
        <v>145</v>
      </c>
      <c r="D67" s="5" t="s">
        <v>67</v>
      </c>
      <c r="E67" s="5">
        <v>1753189754</v>
      </c>
      <c r="F67" s="6">
        <v>43193</v>
      </c>
      <c r="G67" s="6">
        <v>43220</v>
      </c>
      <c r="H67" s="4" t="s">
        <v>146</v>
      </c>
      <c r="I67" s="5">
        <v>84</v>
      </c>
      <c r="J67" s="5">
        <v>722400</v>
      </c>
      <c r="K67" s="74">
        <v>23872</v>
      </c>
      <c r="L67" s="12">
        <v>31368</v>
      </c>
      <c r="M67" s="12">
        <f t="shared" si="0"/>
        <v>7496</v>
      </c>
    </row>
    <row r="68" spans="1:13">
      <c r="A68" s="7" t="s">
        <v>124</v>
      </c>
      <c r="B68" s="4">
        <v>3723</v>
      </c>
      <c r="C68" s="5" t="s">
        <v>147</v>
      </c>
      <c r="D68" s="5" t="s">
        <v>67</v>
      </c>
      <c r="E68" s="5">
        <v>1753189755</v>
      </c>
      <c r="F68" s="6">
        <v>43193</v>
      </c>
      <c r="G68" s="6">
        <v>43220</v>
      </c>
      <c r="H68" s="4" t="s">
        <v>148</v>
      </c>
      <c r="I68" s="5">
        <v>84</v>
      </c>
      <c r="J68" s="5">
        <v>722400</v>
      </c>
      <c r="K68" s="74">
        <v>23872</v>
      </c>
      <c r="L68" s="12">
        <v>31368</v>
      </c>
      <c r="M68" s="12">
        <f t="shared" ref="M68:M131" si="1">L68-K68</f>
        <v>7496</v>
      </c>
    </row>
    <row r="69" spans="1:13">
      <c r="A69" s="7" t="s">
        <v>124</v>
      </c>
      <c r="B69" s="4">
        <v>3724</v>
      </c>
      <c r="C69" s="5" t="s">
        <v>149</v>
      </c>
      <c r="D69" s="5" t="s">
        <v>67</v>
      </c>
      <c r="E69" s="5">
        <v>1753189756</v>
      </c>
      <c r="F69" s="6">
        <v>43189</v>
      </c>
      <c r="G69" s="6">
        <v>43220</v>
      </c>
      <c r="H69" s="4" t="s">
        <v>150</v>
      </c>
      <c r="I69" s="5">
        <v>84</v>
      </c>
      <c r="J69" s="5">
        <v>722400</v>
      </c>
      <c r="K69" s="74">
        <v>23872</v>
      </c>
      <c r="L69" s="12">
        <v>31368</v>
      </c>
      <c r="M69" s="12">
        <f t="shared" si="1"/>
        <v>7496</v>
      </c>
    </row>
    <row r="70" spans="1:13">
      <c r="A70" s="7" t="s">
        <v>124</v>
      </c>
      <c r="B70" s="4">
        <v>3725</v>
      </c>
      <c r="C70" s="5" t="s">
        <v>151</v>
      </c>
      <c r="D70" s="5" t="s">
        <v>67</v>
      </c>
      <c r="E70" s="5">
        <v>1753189757</v>
      </c>
      <c r="F70" s="6">
        <v>43164</v>
      </c>
      <c r="G70" s="6">
        <v>43220</v>
      </c>
      <c r="H70" s="4" t="s">
        <v>152</v>
      </c>
      <c r="I70" s="5">
        <v>84</v>
      </c>
      <c r="J70" s="5">
        <v>722400</v>
      </c>
      <c r="K70" s="74">
        <v>23872</v>
      </c>
      <c r="L70" s="12">
        <v>31368</v>
      </c>
      <c r="M70" s="12">
        <f t="shared" si="1"/>
        <v>7496</v>
      </c>
    </row>
    <row r="71" spans="1:13">
      <c r="A71" s="7" t="s">
        <v>124</v>
      </c>
      <c r="B71" s="4">
        <v>3726</v>
      </c>
      <c r="C71" s="5" t="s">
        <v>153</v>
      </c>
      <c r="D71" s="5" t="s">
        <v>67</v>
      </c>
      <c r="E71" s="5">
        <v>1753189758</v>
      </c>
      <c r="F71" s="6">
        <v>43188</v>
      </c>
      <c r="G71" s="6">
        <v>43220</v>
      </c>
      <c r="H71" s="4" t="s">
        <v>154</v>
      </c>
      <c r="I71" s="5">
        <v>84</v>
      </c>
      <c r="J71" s="5">
        <v>722400</v>
      </c>
      <c r="K71" s="74">
        <v>23872</v>
      </c>
      <c r="L71" s="12">
        <v>31368</v>
      </c>
      <c r="M71" s="12">
        <f t="shared" si="1"/>
        <v>7496</v>
      </c>
    </row>
    <row r="72" spans="1:13">
      <c r="A72" s="7" t="s">
        <v>124</v>
      </c>
      <c r="B72" s="4">
        <v>3727</v>
      </c>
      <c r="C72" s="5" t="s">
        <v>155</v>
      </c>
      <c r="D72" s="5" t="s">
        <v>67</v>
      </c>
      <c r="E72" s="5">
        <v>1753189759</v>
      </c>
      <c r="F72" s="6">
        <v>43188</v>
      </c>
      <c r="G72" s="6">
        <v>43220</v>
      </c>
      <c r="H72" s="4" t="s">
        <v>156</v>
      </c>
      <c r="I72" s="5">
        <v>84</v>
      </c>
      <c r="J72" s="5">
        <v>722400</v>
      </c>
      <c r="K72" s="74">
        <v>23872</v>
      </c>
      <c r="L72" s="12">
        <v>31368</v>
      </c>
      <c r="M72" s="12">
        <f t="shared" si="1"/>
        <v>7496</v>
      </c>
    </row>
    <row r="73" spans="1:13">
      <c r="A73" s="7" t="s">
        <v>124</v>
      </c>
      <c r="B73" s="4">
        <v>3728</v>
      </c>
      <c r="C73" s="5" t="s">
        <v>157</v>
      </c>
      <c r="D73" s="5" t="s">
        <v>67</v>
      </c>
      <c r="E73" s="5">
        <v>1753189760</v>
      </c>
      <c r="F73" s="6">
        <v>43215</v>
      </c>
      <c r="G73" s="6">
        <v>43220</v>
      </c>
      <c r="H73" s="4" t="s">
        <v>158</v>
      </c>
      <c r="I73" s="5">
        <v>84</v>
      </c>
      <c r="J73" s="5">
        <v>722400</v>
      </c>
      <c r="K73" s="74">
        <v>23872</v>
      </c>
      <c r="L73" s="12">
        <v>31368</v>
      </c>
      <c r="M73" s="12">
        <f t="shared" si="1"/>
        <v>7496</v>
      </c>
    </row>
    <row r="74" spans="1:13">
      <c r="A74" s="7" t="s">
        <v>124</v>
      </c>
      <c r="B74" s="4">
        <v>3729</v>
      </c>
      <c r="C74" s="5" t="s">
        <v>159</v>
      </c>
      <c r="D74" s="5" t="s">
        <v>67</v>
      </c>
      <c r="E74" s="5">
        <v>1753189761</v>
      </c>
      <c r="F74" s="6">
        <v>43196</v>
      </c>
      <c r="G74" s="6">
        <v>43220</v>
      </c>
      <c r="H74" s="4" t="s">
        <v>160</v>
      </c>
      <c r="I74" s="5">
        <v>84</v>
      </c>
      <c r="J74" s="5">
        <v>722400</v>
      </c>
      <c r="K74" s="74">
        <v>23872</v>
      </c>
      <c r="L74" s="12">
        <v>31368</v>
      </c>
      <c r="M74" s="12">
        <f t="shared" si="1"/>
        <v>7496</v>
      </c>
    </row>
    <row r="75" spans="1:13">
      <c r="A75" s="7" t="s">
        <v>124</v>
      </c>
      <c r="B75" s="4">
        <v>3730</v>
      </c>
      <c r="C75" s="5" t="s">
        <v>161</v>
      </c>
      <c r="D75" s="5" t="s">
        <v>67</v>
      </c>
      <c r="E75" s="5">
        <v>1753189762</v>
      </c>
      <c r="F75" s="6">
        <v>43188</v>
      </c>
      <c r="G75" s="6">
        <v>43220</v>
      </c>
      <c r="H75" s="4" t="s">
        <v>162</v>
      </c>
      <c r="I75" s="5">
        <v>84</v>
      </c>
      <c r="J75" s="5">
        <v>722400</v>
      </c>
      <c r="K75" s="74">
        <v>23872</v>
      </c>
      <c r="L75" s="12">
        <v>31368</v>
      </c>
      <c r="M75" s="12">
        <f t="shared" si="1"/>
        <v>7496</v>
      </c>
    </row>
    <row r="76" spans="1:13">
      <c r="A76" s="7" t="s">
        <v>124</v>
      </c>
      <c r="B76" s="4">
        <v>3731</v>
      </c>
      <c r="C76" s="5" t="s">
        <v>163</v>
      </c>
      <c r="D76" s="5" t="s">
        <v>67</v>
      </c>
      <c r="E76" s="5">
        <v>1753189763</v>
      </c>
      <c r="F76" s="6">
        <v>43189</v>
      </c>
      <c r="G76" s="6">
        <v>43220</v>
      </c>
      <c r="H76" s="4" t="s">
        <v>164</v>
      </c>
      <c r="I76" s="5">
        <v>84</v>
      </c>
      <c r="J76" s="5">
        <v>722400</v>
      </c>
      <c r="K76" s="74">
        <v>23872</v>
      </c>
      <c r="L76" s="12">
        <v>31368</v>
      </c>
      <c r="M76" s="12">
        <f t="shared" si="1"/>
        <v>7496</v>
      </c>
    </row>
    <row r="77" spans="1:13">
      <c r="A77" s="7" t="s">
        <v>124</v>
      </c>
      <c r="B77" s="4">
        <v>3732</v>
      </c>
      <c r="C77" s="5" t="s">
        <v>165</v>
      </c>
      <c r="D77" s="5" t="s">
        <v>67</v>
      </c>
      <c r="E77" s="5">
        <v>1753189764</v>
      </c>
      <c r="F77" s="6">
        <v>43189</v>
      </c>
      <c r="G77" s="6">
        <v>43220</v>
      </c>
      <c r="H77" s="4" t="s">
        <v>166</v>
      </c>
      <c r="I77" s="5">
        <v>84</v>
      </c>
      <c r="J77" s="5">
        <v>722400</v>
      </c>
      <c r="K77" s="74">
        <v>23872</v>
      </c>
      <c r="L77" s="12">
        <v>31368</v>
      </c>
      <c r="M77" s="12">
        <f t="shared" si="1"/>
        <v>7496</v>
      </c>
    </row>
    <row r="78" spans="1:13">
      <c r="A78" s="7" t="s">
        <v>124</v>
      </c>
      <c r="B78" s="4">
        <v>3733</v>
      </c>
      <c r="C78" s="5" t="s">
        <v>167</v>
      </c>
      <c r="D78" s="5" t="s">
        <v>67</v>
      </c>
      <c r="E78" s="5">
        <v>1753189765</v>
      </c>
      <c r="F78" s="6">
        <v>43189</v>
      </c>
      <c r="G78" s="6">
        <v>43220</v>
      </c>
      <c r="H78" s="4" t="s">
        <v>168</v>
      </c>
      <c r="I78" s="5">
        <v>84</v>
      </c>
      <c r="J78" s="5">
        <v>722400</v>
      </c>
      <c r="K78" s="74">
        <v>23872</v>
      </c>
      <c r="L78" s="12">
        <v>31368</v>
      </c>
      <c r="M78" s="12">
        <f t="shared" si="1"/>
        <v>7496</v>
      </c>
    </row>
    <row r="79" spans="1:13">
      <c r="A79" s="7" t="s">
        <v>124</v>
      </c>
      <c r="B79" s="4">
        <v>3734</v>
      </c>
      <c r="C79" s="5" t="s">
        <v>169</v>
      </c>
      <c r="D79" s="5" t="s">
        <v>67</v>
      </c>
      <c r="E79" s="5">
        <v>1753189766</v>
      </c>
      <c r="F79" s="6">
        <v>43189</v>
      </c>
      <c r="G79" s="6">
        <v>43220</v>
      </c>
      <c r="H79" s="4" t="s">
        <v>170</v>
      </c>
      <c r="I79" s="5">
        <v>84</v>
      </c>
      <c r="J79" s="5">
        <v>722400</v>
      </c>
      <c r="K79" s="74">
        <v>23872</v>
      </c>
      <c r="L79" s="12">
        <v>31368</v>
      </c>
      <c r="M79" s="12">
        <f t="shared" si="1"/>
        <v>7496</v>
      </c>
    </row>
    <row r="80" spans="1:13">
      <c r="A80" s="7" t="s">
        <v>124</v>
      </c>
      <c r="B80" s="4">
        <v>3735</v>
      </c>
      <c r="C80" s="5" t="s">
        <v>171</v>
      </c>
      <c r="D80" s="5" t="s">
        <v>67</v>
      </c>
      <c r="E80" s="5">
        <v>1753189767</v>
      </c>
      <c r="F80" s="6">
        <v>43188</v>
      </c>
      <c r="G80" s="6">
        <v>43220</v>
      </c>
      <c r="H80" s="4" t="s">
        <v>172</v>
      </c>
      <c r="I80" s="5">
        <v>84</v>
      </c>
      <c r="J80" s="5">
        <v>722400</v>
      </c>
      <c r="K80" s="74">
        <v>23872</v>
      </c>
      <c r="L80" s="12">
        <v>31368</v>
      </c>
      <c r="M80" s="12">
        <f t="shared" si="1"/>
        <v>7496</v>
      </c>
    </row>
    <row r="81" spans="1:13">
      <c r="A81" s="7" t="s">
        <v>124</v>
      </c>
      <c r="B81" s="4">
        <v>3736</v>
      </c>
      <c r="C81" s="5" t="s">
        <v>173</v>
      </c>
      <c r="D81" s="5" t="s">
        <v>67</v>
      </c>
      <c r="E81" s="5">
        <v>1753189768</v>
      </c>
      <c r="F81" s="6">
        <v>43199</v>
      </c>
      <c r="G81" s="6">
        <v>43220</v>
      </c>
      <c r="H81" s="4" t="s">
        <v>174</v>
      </c>
      <c r="I81" s="5">
        <v>84</v>
      </c>
      <c r="J81" s="5">
        <v>722400</v>
      </c>
      <c r="K81" s="74">
        <v>23872</v>
      </c>
      <c r="L81" s="12">
        <v>31368</v>
      </c>
      <c r="M81" s="12">
        <f t="shared" si="1"/>
        <v>7496</v>
      </c>
    </row>
    <row r="82" spans="1:13">
      <c r="A82" s="7" t="s">
        <v>124</v>
      </c>
      <c r="B82" s="4">
        <v>3737</v>
      </c>
      <c r="C82" s="5" t="s">
        <v>175</v>
      </c>
      <c r="D82" s="5" t="s">
        <v>67</v>
      </c>
      <c r="E82" s="5">
        <v>1753189769</v>
      </c>
      <c r="F82" s="6">
        <v>43199</v>
      </c>
      <c r="G82" s="6">
        <v>43220</v>
      </c>
      <c r="H82" s="4" t="s">
        <v>176</v>
      </c>
      <c r="I82" s="5">
        <v>84</v>
      </c>
      <c r="J82" s="5">
        <v>722400</v>
      </c>
      <c r="K82" s="74">
        <v>23872</v>
      </c>
      <c r="L82" s="12">
        <v>31368</v>
      </c>
      <c r="M82" s="12">
        <f t="shared" si="1"/>
        <v>7496</v>
      </c>
    </row>
    <row r="83" spans="1:13">
      <c r="A83" s="7" t="s">
        <v>124</v>
      </c>
      <c r="B83" s="4">
        <v>3738</v>
      </c>
      <c r="C83" s="5" t="s">
        <v>177</v>
      </c>
      <c r="D83" s="5" t="s">
        <v>67</v>
      </c>
      <c r="E83" s="5">
        <v>1753189770</v>
      </c>
      <c r="F83" s="6">
        <v>43188</v>
      </c>
      <c r="G83" s="6">
        <v>43220</v>
      </c>
      <c r="H83" s="4" t="s">
        <v>178</v>
      </c>
      <c r="I83" s="5">
        <v>84</v>
      </c>
      <c r="J83" s="5">
        <v>722400</v>
      </c>
      <c r="K83" s="74">
        <v>23872</v>
      </c>
      <c r="L83" s="12">
        <v>31368</v>
      </c>
      <c r="M83" s="12">
        <f t="shared" si="1"/>
        <v>7496</v>
      </c>
    </row>
    <row r="84" spans="1:13">
      <c r="A84" s="7" t="s">
        <v>124</v>
      </c>
      <c r="B84" s="4">
        <v>3739</v>
      </c>
      <c r="C84" s="5" t="s">
        <v>179</v>
      </c>
      <c r="D84" s="5" t="s">
        <v>67</v>
      </c>
      <c r="E84" s="5">
        <v>1753189771</v>
      </c>
      <c r="F84" s="6">
        <v>43188</v>
      </c>
      <c r="G84" s="6">
        <v>43220</v>
      </c>
      <c r="H84" s="4" t="s">
        <v>180</v>
      </c>
      <c r="I84" s="5">
        <v>84</v>
      </c>
      <c r="J84" s="5">
        <v>722400</v>
      </c>
      <c r="K84" s="74">
        <v>23872</v>
      </c>
      <c r="L84" s="12">
        <v>31368</v>
      </c>
      <c r="M84" s="12">
        <f t="shared" si="1"/>
        <v>7496</v>
      </c>
    </row>
    <row r="85" spans="1:13">
      <c r="A85" s="7" t="s">
        <v>124</v>
      </c>
      <c r="B85" s="4">
        <v>3740</v>
      </c>
      <c r="C85" s="5" t="s">
        <v>181</v>
      </c>
      <c r="D85" s="5" t="s">
        <v>67</v>
      </c>
      <c r="E85" s="5">
        <v>1753189772</v>
      </c>
      <c r="F85" s="6">
        <v>43193</v>
      </c>
      <c r="G85" s="6">
        <v>43220</v>
      </c>
      <c r="H85" s="4" t="s">
        <v>182</v>
      </c>
      <c r="I85" s="5">
        <v>84</v>
      </c>
      <c r="J85" s="5">
        <v>722400</v>
      </c>
      <c r="K85" s="74">
        <v>23872</v>
      </c>
      <c r="L85" s="12">
        <v>31368</v>
      </c>
      <c r="M85" s="12">
        <f t="shared" si="1"/>
        <v>7496</v>
      </c>
    </row>
    <row r="86" spans="1:13">
      <c r="A86" s="7" t="s">
        <v>124</v>
      </c>
      <c r="B86" s="4">
        <v>3741</v>
      </c>
      <c r="C86" s="5" t="s">
        <v>183</v>
      </c>
      <c r="D86" s="5" t="s">
        <v>67</v>
      </c>
      <c r="E86" s="5">
        <v>1753189773</v>
      </c>
      <c r="F86" s="6">
        <v>43188</v>
      </c>
      <c r="G86" s="6">
        <v>43220</v>
      </c>
      <c r="H86" s="4" t="s">
        <v>184</v>
      </c>
      <c r="I86" s="5">
        <v>84</v>
      </c>
      <c r="J86" s="5">
        <v>722400</v>
      </c>
      <c r="K86" s="74">
        <v>23872</v>
      </c>
      <c r="L86" s="12">
        <v>31368</v>
      </c>
      <c r="M86" s="12">
        <f t="shared" si="1"/>
        <v>7496</v>
      </c>
    </row>
    <row r="87" spans="1:13">
      <c r="A87" s="7" t="s">
        <v>124</v>
      </c>
      <c r="B87" s="4">
        <v>3742</v>
      </c>
      <c r="C87" s="5" t="s">
        <v>185</v>
      </c>
      <c r="D87" s="5" t="s">
        <v>67</v>
      </c>
      <c r="E87" s="5">
        <v>1753189774</v>
      </c>
      <c r="F87" s="6">
        <v>43186</v>
      </c>
      <c r="G87" s="6">
        <v>43220</v>
      </c>
      <c r="H87" s="4" t="s">
        <v>186</v>
      </c>
      <c r="I87" s="5">
        <v>84</v>
      </c>
      <c r="J87" s="5">
        <v>722400</v>
      </c>
      <c r="K87" s="74">
        <v>23872</v>
      </c>
      <c r="L87" s="12">
        <v>31368</v>
      </c>
      <c r="M87" s="12">
        <f t="shared" si="1"/>
        <v>7496</v>
      </c>
    </row>
    <row r="88" spans="1:13">
      <c r="A88" s="7" t="s">
        <v>124</v>
      </c>
      <c r="B88" s="4">
        <v>3743</v>
      </c>
      <c r="C88" s="5" t="s">
        <v>187</v>
      </c>
      <c r="D88" s="5" t="s">
        <v>67</v>
      </c>
      <c r="E88" s="5">
        <v>1753189775</v>
      </c>
      <c r="F88" s="6">
        <v>43194</v>
      </c>
      <c r="G88" s="6">
        <v>43220</v>
      </c>
      <c r="H88" s="4" t="s">
        <v>188</v>
      </c>
      <c r="I88" s="5">
        <v>84</v>
      </c>
      <c r="J88" s="5">
        <v>722400</v>
      </c>
      <c r="K88" s="74">
        <v>23872</v>
      </c>
      <c r="L88" s="12">
        <v>31368</v>
      </c>
      <c r="M88" s="12">
        <f t="shared" si="1"/>
        <v>7496</v>
      </c>
    </row>
    <row r="89" spans="1:13">
      <c r="A89" s="7" t="s">
        <v>124</v>
      </c>
      <c r="B89" s="4">
        <v>3744</v>
      </c>
      <c r="C89" s="5" t="s">
        <v>189</v>
      </c>
      <c r="D89" s="5" t="s">
        <v>67</v>
      </c>
      <c r="E89" s="5">
        <v>1753189776</v>
      </c>
      <c r="F89" s="6">
        <v>43193</v>
      </c>
      <c r="G89" s="6">
        <v>43220</v>
      </c>
      <c r="H89" s="4" t="s">
        <v>190</v>
      </c>
      <c r="I89" s="5">
        <v>84</v>
      </c>
      <c r="J89" s="5">
        <v>722400</v>
      </c>
      <c r="K89" s="74">
        <v>23872</v>
      </c>
      <c r="L89" s="12">
        <v>31368</v>
      </c>
      <c r="M89" s="12">
        <f t="shared" si="1"/>
        <v>7496</v>
      </c>
    </row>
    <row r="90" spans="1:13">
      <c r="A90" s="7" t="s">
        <v>124</v>
      </c>
      <c r="B90" s="4">
        <v>3745</v>
      </c>
      <c r="C90" s="5" t="s">
        <v>191</v>
      </c>
      <c r="D90" s="5" t="s">
        <v>67</v>
      </c>
      <c r="E90" s="5">
        <v>1753189777</v>
      </c>
      <c r="F90" s="6">
        <v>43196</v>
      </c>
      <c r="G90" s="6">
        <v>43220</v>
      </c>
      <c r="H90" s="4" t="s">
        <v>192</v>
      </c>
      <c r="I90" s="5">
        <v>84</v>
      </c>
      <c r="J90" s="5">
        <v>722400</v>
      </c>
      <c r="K90" s="74">
        <v>23872</v>
      </c>
      <c r="L90" s="12">
        <v>31368</v>
      </c>
      <c r="M90" s="12">
        <f t="shared" si="1"/>
        <v>7496</v>
      </c>
    </row>
    <row r="91" spans="1:13">
      <c r="A91" s="7" t="s">
        <v>124</v>
      </c>
      <c r="B91" s="4">
        <v>3746</v>
      </c>
      <c r="C91" s="5" t="s">
        <v>193</v>
      </c>
      <c r="D91" s="5" t="s">
        <v>67</v>
      </c>
      <c r="E91" s="5">
        <v>1753189778</v>
      </c>
      <c r="F91" s="6">
        <v>43193</v>
      </c>
      <c r="G91" s="6">
        <v>43220</v>
      </c>
      <c r="H91" s="4" t="s">
        <v>194</v>
      </c>
      <c r="I91" s="5">
        <v>84</v>
      </c>
      <c r="J91" s="5">
        <v>722400</v>
      </c>
      <c r="K91" s="74">
        <v>23872</v>
      </c>
      <c r="L91" s="12">
        <v>31368</v>
      </c>
      <c r="M91" s="12">
        <f t="shared" si="1"/>
        <v>7496</v>
      </c>
    </row>
    <row r="92" spans="1:13">
      <c r="A92" s="7" t="s">
        <v>124</v>
      </c>
      <c r="B92" s="4">
        <v>3747</v>
      </c>
      <c r="C92" s="5" t="s">
        <v>195</v>
      </c>
      <c r="D92" s="5" t="s">
        <v>67</v>
      </c>
      <c r="E92" s="5">
        <v>1753189779</v>
      </c>
      <c r="F92" s="6">
        <v>43189</v>
      </c>
      <c r="G92" s="6">
        <v>43220</v>
      </c>
      <c r="H92" s="4" t="s">
        <v>196</v>
      </c>
      <c r="I92" s="5">
        <v>84</v>
      </c>
      <c r="J92" s="5">
        <v>722400</v>
      </c>
      <c r="K92" s="74">
        <v>23872</v>
      </c>
      <c r="L92" s="12">
        <v>31368</v>
      </c>
      <c r="M92" s="12">
        <f t="shared" si="1"/>
        <v>7496</v>
      </c>
    </row>
    <row r="93" spans="1:13">
      <c r="A93" s="7" t="s">
        <v>124</v>
      </c>
      <c r="B93" s="4">
        <v>3748</v>
      </c>
      <c r="C93" s="5" t="s">
        <v>197</v>
      </c>
      <c r="D93" s="5" t="s">
        <v>67</v>
      </c>
      <c r="E93" s="5">
        <v>1753189780</v>
      </c>
      <c r="F93" s="6">
        <v>43193</v>
      </c>
      <c r="G93" s="6">
        <v>43220</v>
      </c>
      <c r="H93" s="4" t="s">
        <v>198</v>
      </c>
      <c r="I93" s="5">
        <v>84</v>
      </c>
      <c r="J93" s="5">
        <v>722400</v>
      </c>
      <c r="K93" s="74">
        <v>23872</v>
      </c>
      <c r="L93" s="12">
        <v>31368</v>
      </c>
      <c r="M93" s="12">
        <f t="shared" si="1"/>
        <v>7496</v>
      </c>
    </row>
    <row r="94" spans="1:13">
      <c r="A94" s="7" t="s">
        <v>124</v>
      </c>
      <c r="B94" s="4">
        <v>3749</v>
      </c>
      <c r="C94" s="5" t="s">
        <v>199</v>
      </c>
      <c r="D94" s="5" t="s">
        <v>67</v>
      </c>
      <c r="E94" s="5">
        <v>1753189781</v>
      </c>
      <c r="F94" s="6">
        <v>43189</v>
      </c>
      <c r="G94" s="6">
        <v>43220</v>
      </c>
      <c r="H94" s="4" t="s">
        <v>200</v>
      </c>
      <c r="I94" s="5">
        <v>84</v>
      </c>
      <c r="J94" s="5">
        <v>722400</v>
      </c>
      <c r="K94" s="74">
        <v>23872</v>
      </c>
      <c r="L94" s="12">
        <v>31368</v>
      </c>
      <c r="M94" s="12">
        <f t="shared" si="1"/>
        <v>7496</v>
      </c>
    </row>
    <row r="95" spans="1:13">
      <c r="A95" s="7" t="s">
        <v>124</v>
      </c>
      <c r="B95" s="4">
        <v>3750</v>
      </c>
      <c r="C95" s="5" t="s">
        <v>201</v>
      </c>
      <c r="D95" s="5" t="s">
        <v>67</v>
      </c>
      <c r="E95" s="5">
        <v>1753189782</v>
      </c>
      <c r="F95" s="6">
        <v>43189</v>
      </c>
      <c r="G95" s="6">
        <v>43220</v>
      </c>
      <c r="H95" s="4" t="s">
        <v>202</v>
      </c>
      <c r="I95" s="5">
        <v>84</v>
      </c>
      <c r="J95" s="5">
        <v>722400</v>
      </c>
      <c r="K95" s="74">
        <v>23872</v>
      </c>
      <c r="L95" s="12">
        <v>31368</v>
      </c>
      <c r="M95" s="12">
        <f t="shared" si="1"/>
        <v>7496</v>
      </c>
    </row>
    <row r="96" spans="1:13">
      <c r="A96" s="7" t="s">
        <v>124</v>
      </c>
      <c r="B96" s="4">
        <v>3751</v>
      </c>
      <c r="C96" s="5" t="s">
        <v>203</v>
      </c>
      <c r="D96" s="5" t="s">
        <v>67</v>
      </c>
      <c r="E96" s="5">
        <v>1753189783</v>
      </c>
      <c r="F96" s="6">
        <v>43188</v>
      </c>
      <c r="G96" s="6">
        <v>43220</v>
      </c>
      <c r="H96" s="4" t="s">
        <v>204</v>
      </c>
      <c r="I96" s="5">
        <v>84</v>
      </c>
      <c r="J96" s="5">
        <v>722400</v>
      </c>
      <c r="K96" s="74">
        <v>23872</v>
      </c>
      <c r="L96" s="12">
        <v>31368</v>
      </c>
      <c r="M96" s="12">
        <f t="shared" si="1"/>
        <v>7496</v>
      </c>
    </row>
    <row r="97" spans="1:13">
      <c r="A97" s="7" t="s">
        <v>124</v>
      </c>
      <c r="B97" s="4">
        <v>3752</v>
      </c>
      <c r="C97" s="5" t="s">
        <v>205</v>
      </c>
      <c r="D97" s="5" t="s">
        <v>67</v>
      </c>
      <c r="E97" s="5">
        <v>1753189784</v>
      </c>
      <c r="F97" s="6">
        <v>43196</v>
      </c>
      <c r="G97" s="6">
        <v>43220</v>
      </c>
      <c r="H97" s="4" t="s">
        <v>206</v>
      </c>
      <c r="I97" s="5">
        <v>84</v>
      </c>
      <c r="J97" s="5">
        <v>722400</v>
      </c>
      <c r="K97" s="74">
        <v>23872</v>
      </c>
      <c r="L97" s="12">
        <v>31368</v>
      </c>
      <c r="M97" s="12">
        <f t="shared" si="1"/>
        <v>7496</v>
      </c>
    </row>
    <row r="98" spans="1:13">
      <c r="A98" s="7" t="s">
        <v>124</v>
      </c>
      <c r="B98" s="4">
        <v>3753</v>
      </c>
      <c r="C98" s="5" t="s">
        <v>207</v>
      </c>
      <c r="D98" s="5" t="s">
        <v>67</v>
      </c>
      <c r="E98" s="5">
        <v>1753189785</v>
      </c>
      <c r="F98" s="6">
        <v>43188</v>
      </c>
      <c r="G98" s="6">
        <v>43220</v>
      </c>
      <c r="H98" s="4" t="s">
        <v>208</v>
      </c>
      <c r="I98" s="5">
        <v>84</v>
      </c>
      <c r="J98" s="5">
        <v>722400</v>
      </c>
      <c r="K98" s="74">
        <v>23872</v>
      </c>
      <c r="L98" s="12">
        <v>31368</v>
      </c>
      <c r="M98" s="12">
        <f t="shared" si="1"/>
        <v>7496</v>
      </c>
    </row>
    <row r="99" spans="1:13">
      <c r="A99" s="7" t="s">
        <v>124</v>
      </c>
      <c r="B99" s="4">
        <v>3754</v>
      </c>
      <c r="C99" s="5" t="s">
        <v>209</v>
      </c>
      <c r="D99" s="5" t="s">
        <v>67</v>
      </c>
      <c r="E99" s="5">
        <v>1753189786</v>
      </c>
      <c r="F99" s="6">
        <v>43189</v>
      </c>
      <c r="G99" s="6">
        <v>43220</v>
      </c>
      <c r="H99" s="4" t="s">
        <v>210</v>
      </c>
      <c r="I99" s="5">
        <v>84</v>
      </c>
      <c r="J99" s="5">
        <v>722400</v>
      </c>
      <c r="K99" s="74">
        <v>23872</v>
      </c>
      <c r="L99" s="12">
        <v>31368</v>
      </c>
      <c r="M99" s="12">
        <f t="shared" si="1"/>
        <v>7496</v>
      </c>
    </row>
    <row r="100" spans="1:13">
      <c r="A100" s="7" t="s">
        <v>124</v>
      </c>
      <c r="B100" s="4">
        <v>3755</v>
      </c>
      <c r="C100" s="5" t="s">
        <v>211</v>
      </c>
      <c r="D100" s="5" t="s">
        <v>67</v>
      </c>
      <c r="E100" s="5">
        <v>1753189787</v>
      </c>
      <c r="F100" s="6">
        <v>43196</v>
      </c>
      <c r="G100" s="6">
        <v>43220</v>
      </c>
      <c r="H100" s="4" t="s">
        <v>212</v>
      </c>
      <c r="I100" s="5">
        <v>84</v>
      </c>
      <c r="J100" s="5">
        <v>722400</v>
      </c>
      <c r="K100" s="74">
        <v>23872</v>
      </c>
      <c r="L100" s="12">
        <v>31368</v>
      </c>
      <c r="M100" s="12">
        <f t="shared" si="1"/>
        <v>7496</v>
      </c>
    </row>
    <row r="101" spans="1:13">
      <c r="A101" s="7" t="s">
        <v>213</v>
      </c>
      <c r="B101" s="4">
        <v>3756</v>
      </c>
      <c r="C101" s="5" t="s">
        <v>214</v>
      </c>
      <c r="D101" s="5" t="s">
        <v>67</v>
      </c>
      <c r="E101" s="5">
        <v>1853100812</v>
      </c>
      <c r="F101" s="6">
        <v>43216</v>
      </c>
      <c r="G101" s="6">
        <v>43252</v>
      </c>
      <c r="H101" s="4" t="s">
        <v>215</v>
      </c>
      <c r="I101" s="5">
        <v>84</v>
      </c>
      <c r="J101" s="5">
        <v>722400</v>
      </c>
      <c r="K101" s="74">
        <v>23872</v>
      </c>
      <c r="L101" s="12">
        <v>31368</v>
      </c>
      <c r="M101" s="12">
        <f t="shared" si="1"/>
        <v>7496</v>
      </c>
    </row>
    <row r="102" spans="1:13">
      <c r="A102" s="7" t="s">
        <v>213</v>
      </c>
      <c r="B102" s="4">
        <v>3757</v>
      </c>
      <c r="C102" s="5" t="s">
        <v>216</v>
      </c>
      <c r="D102" s="5" t="s">
        <v>67</v>
      </c>
      <c r="E102" s="5">
        <v>1853100813</v>
      </c>
      <c r="F102" s="6">
        <v>43251</v>
      </c>
      <c r="G102" s="6">
        <v>43252</v>
      </c>
      <c r="H102" s="4" t="s">
        <v>217</v>
      </c>
      <c r="I102" s="5">
        <v>84</v>
      </c>
      <c r="J102" s="5">
        <v>722400</v>
      </c>
      <c r="K102" s="74">
        <v>23872</v>
      </c>
      <c r="L102" s="12">
        <v>31368</v>
      </c>
      <c r="M102" s="12">
        <f t="shared" si="1"/>
        <v>7496</v>
      </c>
    </row>
    <row r="103" spans="1:13">
      <c r="A103" s="7" t="s">
        <v>213</v>
      </c>
      <c r="B103" s="4">
        <v>3758</v>
      </c>
      <c r="C103" s="5" t="s">
        <v>218</v>
      </c>
      <c r="D103" s="5" t="s">
        <v>67</v>
      </c>
      <c r="E103" s="5">
        <v>1853100814</v>
      </c>
      <c r="F103" s="6" t="s">
        <v>219</v>
      </c>
      <c r="G103" s="6">
        <v>43252</v>
      </c>
      <c r="H103" s="4" t="s">
        <v>220</v>
      </c>
      <c r="I103" s="5">
        <v>84</v>
      </c>
      <c r="J103" s="5">
        <v>722400</v>
      </c>
      <c r="K103" s="74">
        <v>23872</v>
      </c>
      <c r="L103" s="12">
        <v>31368</v>
      </c>
      <c r="M103" s="12">
        <f t="shared" si="1"/>
        <v>7496</v>
      </c>
    </row>
    <row r="104" spans="1:13">
      <c r="A104" s="7" t="s">
        <v>213</v>
      </c>
      <c r="B104" s="4">
        <v>3759</v>
      </c>
      <c r="C104" s="5" t="s">
        <v>221</v>
      </c>
      <c r="D104" s="5" t="s">
        <v>67</v>
      </c>
      <c r="E104" s="5">
        <v>1853100815</v>
      </c>
      <c r="F104" s="6">
        <v>43216</v>
      </c>
      <c r="G104" s="6">
        <v>43252</v>
      </c>
      <c r="H104" s="4" t="s">
        <v>222</v>
      </c>
      <c r="I104" s="5">
        <v>84</v>
      </c>
      <c r="J104" s="5">
        <v>722400</v>
      </c>
      <c r="K104" s="74">
        <v>23872</v>
      </c>
      <c r="L104" s="12">
        <v>31368</v>
      </c>
      <c r="M104" s="12">
        <f t="shared" si="1"/>
        <v>7496</v>
      </c>
    </row>
    <row r="105" spans="1:13">
      <c r="A105" s="7" t="s">
        <v>213</v>
      </c>
      <c r="B105" s="4">
        <v>3760</v>
      </c>
      <c r="C105" s="5" t="s">
        <v>223</v>
      </c>
      <c r="D105" s="5" t="s">
        <v>67</v>
      </c>
      <c r="E105" s="5">
        <v>1853100816</v>
      </c>
      <c r="F105" s="6">
        <v>43229</v>
      </c>
      <c r="G105" s="6">
        <v>43252</v>
      </c>
      <c r="H105" s="4" t="s">
        <v>224</v>
      </c>
      <c r="I105" s="5">
        <v>84</v>
      </c>
      <c r="J105" s="5">
        <v>722400</v>
      </c>
      <c r="K105" s="74">
        <v>23872</v>
      </c>
      <c r="L105" s="12">
        <v>31368</v>
      </c>
      <c r="M105" s="12">
        <f t="shared" si="1"/>
        <v>7496</v>
      </c>
    </row>
    <row r="106" spans="1:13">
      <c r="A106" s="7" t="s">
        <v>213</v>
      </c>
      <c r="B106" s="4">
        <v>3761</v>
      </c>
      <c r="C106" s="5" t="s">
        <v>225</v>
      </c>
      <c r="D106" s="5" t="s">
        <v>67</v>
      </c>
      <c r="E106" s="5">
        <v>1853100817</v>
      </c>
      <c r="F106" s="6">
        <v>43216</v>
      </c>
      <c r="G106" s="6">
        <v>43252</v>
      </c>
      <c r="H106" s="4" t="s">
        <v>226</v>
      </c>
      <c r="I106" s="5">
        <v>84</v>
      </c>
      <c r="J106" s="5">
        <v>722400</v>
      </c>
      <c r="K106" s="74">
        <v>23872</v>
      </c>
      <c r="L106" s="12">
        <v>31368</v>
      </c>
      <c r="M106" s="12">
        <f t="shared" si="1"/>
        <v>7496</v>
      </c>
    </row>
    <row r="107" spans="1:13">
      <c r="A107" s="7" t="s">
        <v>213</v>
      </c>
      <c r="B107" s="4">
        <v>3762</v>
      </c>
      <c r="C107" s="5" t="s">
        <v>227</v>
      </c>
      <c r="D107" s="5" t="s">
        <v>67</v>
      </c>
      <c r="E107" s="5">
        <v>1853100818</v>
      </c>
      <c r="F107" s="6">
        <v>43220</v>
      </c>
      <c r="G107" s="6">
        <v>43252</v>
      </c>
      <c r="H107" s="4" t="s">
        <v>228</v>
      </c>
      <c r="I107" s="5">
        <v>84</v>
      </c>
      <c r="J107" s="5">
        <v>722400</v>
      </c>
      <c r="K107" s="74">
        <v>23872</v>
      </c>
      <c r="L107" s="12">
        <v>31368</v>
      </c>
      <c r="M107" s="12">
        <f t="shared" si="1"/>
        <v>7496</v>
      </c>
    </row>
    <row r="108" spans="1:13">
      <c r="A108" s="7" t="s">
        <v>213</v>
      </c>
      <c r="B108" s="4">
        <v>3763</v>
      </c>
      <c r="C108" s="5" t="s">
        <v>229</v>
      </c>
      <c r="D108" s="5" t="s">
        <v>67</v>
      </c>
      <c r="E108" s="5">
        <v>1853100819</v>
      </c>
      <c r="F108" s="6">
        <v>43251</v>
      </c>
      <c r="G108" s="6">
        <v>43252</v>
      </c>
      <c r="H108" s="4" t="s">
        <v>230</v>
      </c>
      <c r="I108" s="5">
        <v>84</v>
      </c>
      <c r="J108" s="5">
        <v>722400</v>
      </c>
      <c r="K108" s="74">
        <v>23872</v>
      </c>
      <c r="L108" s="12">
        <v>31368</v>
      </c>
      <c r="M108" s="12">
        <f t="shared" si="1"/>
        <v>7496</v>
      </c>
    </row>
    <row r="109" spans="1:13">
      <c r="A109" s="7" t="s">
        <v>213</v>
      </c>
      <c r="B109" s="4">
        <v>3764</v>
      </c>
      <c r="C109" s="5" t="s">
        <v>231</v>
      </c>
      <c r="D109" s="5" t="s">
        <v>67</v>
      </c>
      <c r="E109" s="5">
        <v>1853100820</v>
      </c>
      <c r="F109" s="6">
        <v>43220</v>
      </c>
      <c r="G109" s="6">
        <v>43252</v>
      </c>
      <c r="H109" s="4" t="s">
        <v>232</v>
      </c>
      <c r="I109" s="5">
        <v>84</v>
      </c>
      <c r="J109" s="5">
        <v>722400</v>
      </c>
      <c r="K109" s="74">
        <v>23872</v>
      </c>
      <c r="L109" s="12">
        <v>31368</v>
      </c>
      <c r="M109" s="12">
        <f t="shared" si="1"/>
        <v>7496</v>
      </c>
    </row>
    <row r="110" spans="1:13">
      <c r="A110" s="7" t="s">
        <v>213</v>
      </c>
      <c r="B110" s="4">
        <v>3765</v>
      </c>
      <c r="C110" s="5" t="s">
        <v>233</v>
      </c>
      <c r="D110" s="5" t="s">
        <v>67</v>
      </c>
      <c r="E110" s="5">
        <v>1853100821</v>
      </c>
      <c r="F110" s="6">
        <v>43220</v>
      </c>
      <c r="G110" s="6">
        <v>43252</v>
      </c>
      <c r="H110" s="4" t="s">
        <v>234</v>
      </c>
      <c r="I110" s="5">
        <v>84</v>
      </c>
      <c r="J110" s="5">
        <v>722400</v>
      </c>
      <c r="K110" s="74">
        <v>23872</v>
      </c>
      <c r="L110" s="12">
        <v>31368</v>
      </c>
      <c r="M110" s="12">
        <f t="shared" si="1"/>
        <v>7496</v>
      </c>
    </row>
    <row r="111" spans="1:13">
      <c r="A111" s="7" t="s">
        <v>213</v>
      </c>
      <c r="B111" s="4">
        <v>3766</v>
      </c>
      <c r="C111" s="5" t="s">
        <v>235</v>
      </c>
      <c r="D111" s="5" t="s">
        <v>67</v>
      </c>
      <c r="E111" s="5">
        <v>1853100822</v>
      </c>
      <c r="F111" s="6">
        <v>43251</v>
      </c>
      <c r="G111" s="6">
        <v>43252</v>
      </c>
      <c r="H111" s="4" t="s">
        <v>236</v>
      </c>
      <c r="I111" s="5">
        <v>84</v>
      </c>
      <c r="J111" s="5">
        <v>722400</v>
      </c>
      <c r="K111" s="74">
        <v>23872</v>
      </c>
      <c r="L111" s="12">
        <v>31368</v>
      </c>
      <c r="M111" s="12">
        <f t="shared" si="1"/>
        <v>7496</v>
      </c>
    </row>
    <row r="112" spans="1:13">
      <c r="A112" s="7" t="s">
        <v>213</v>
      </c>
      <c r="B112" s="4">
        <v>3767</v>
      </c>
      <c r="C112" s="5" t="s">
        <v>237</v>
      </c>
      <c r="D112" s="5" t="s">
        <v>67</v>
      </c>
      <c r="E112" s="5">
        <v>1853100823</v>
      </c>
      <c r="F112" s="6" t="s">
        <v>219</v>
      </c>
      <c r="G112" s="6">
        <v>43252</v>
      </c>
      <c r="H112" s="4" t="s">
        <v>238</v>
      </c>
      <c r="I112" s="5">
        <v>84</v>
      </c>
      <c r="J112" s="5">
        <v>722400</v>
      </c>
      <c r="K112" s="74">
        <v>23872</v>
      </c>
      <c r="L112" s="12">
        <v>31368</v>
      </c>
      <c r="M112" s="12">
        <f t="shared" si="1"/>
        <v>7496</v>
      </c>
    </row>
    <row r="113" spans="1:13">
      <c r="A113" s="7" t="s">
        <v>213</v>
      </c>
      <c r="B113" s="4">
        <v>3768</v>
      </c>
      <c r="C113" s="5" t="s">
        <v>239</v>
      </c>
      <c r="D113" s="5" t="s">
        <v>67</v>
      </c>
      <c r="E113" s="5">
        <v>1853100824</v>
      </c>
      <c r="F113" s="6">
        <v>43220</v>
      </c>
      <c r="G113" s="6">
        <v>43252</v>
      </c>
      <c r="H113" s="4" t="s">
        <v>240</v>
      </c>
      <c r="I113" s="5">
        <v>84</v>
      </c>
      <c r="J113" s="5">
        <v>722400</v>
      </c>
      <c r="K113" s="74">
        <v>23872</v>
      </c>
      <c r="L113" s="12">
        <v>31368</v>
      </c>
      <c r="M113" s="12">
        <f t="shared" si="1"/>
        <v>7496</v>
      </c>
    </row>
    <row r="114" spans="1:13">
      <c r="A114" s="7" t="s">
        <v>213</v>
      </c>
      <c r="B114" s="4">
        <v>3769</v>
      </c>
      <c r="C114" s="5" t="s">
        <v>241</v>
      </c>
      <c r="D114" s="5" t="s">
        <v>67</v>
      </c>
      <c r="E114" s="5">
        <v>1853100825</v>
      </c>
      <c r="F114" s="6">
        <v>43220</v>
      </c>
      <c r="G114" s="6">
        <v>43252</v>
      </c>
      <c r="H114" s="4" t="s">
        <v>242</v>
      </c>
      <c r="I114" s="5">
        <v>84</v>
      </c>
      <c r="J114" s="5">
        <v>722400</v>
      </c>
      <c r="K114" s="74">
        <v>23872</v>
      </c>
      <c r="L114" s="12">
        <v>31368</v>
      </c>
      <c r="M114" s="12">
        <f t="shared" si="1"/>
        <v>7496</v>
      </c>
    </row>
    <row r="115" spans="1:13">
      <c r="A115" s="7" t="s">
        <v>213</v>
      </c>
      <c r="B115" s="4">
        <v>3770</v>
      </c>
      <c r="C115" s="5" t="s">
        <v>243</v>
      </c>
      <c r="D115" s="5" t="s">
        <v>67</v>
      </c>
      <c r="E115" s="5">
        <v>1853100826</v>
      </c>
      <c r="F115" s="6">
        <v>43220</v>
      </c>
      <c r="G115" s="6">
        <v>43252</v>
      </c>
      <c r="H115" s="4" t="s">
        <v>244</v>
      </c>
      <c r="I115" s="5">
        <v>84</v>
      </c>
      <c r="J115" s="5">
        <v>722400</v>
      </c>
      <c r="K115" s="74">
        <v>23872</v>
      </c>
      <c r="L115" s="12">
        <v>31368</v>
      </c>
      <c r="M115" s="12">
        <f t="shared" si="1"/>
        <v>7496</v>
      </c>
    </row>
    <row r="116" spans="1:13">
      <c r="A116" s="7" t="s">
        <v>213</v>
      </c>
      <c r="B116" s="4">
        <v>3771</v>
      </c>
      <c r="C116" s="5" t="s">
        <v>245</v>
      </c>
      <c r="D116" s="5" t="s">
        <v>67</v>
      </c>
      <c r="E116" s="5">
        <v>1853100827</v>
      </c>
      <c r="F116" s="6">
        <v>43243</v>
      </c>
      <c r="G116" s="6">
        <v>43252</v>
      </c>
      <c r="H116" s="4" t="s">
        <v>246</v>
      </c>
      <c r="I116" s="5">
        <v>84</v>
      </c>
      <c r="J116" s="5">
        <v>722400</v>
      </c>
      <c r="K116" s="74">
        <v>23872</v>
      </c>
      <c r="L116" s="12">
        <v>31368</v>
      </c>
      <c r="M116" s="12">
        <f t="shared" si="1"/>
        <v>7496</v>
      </c>
    </row>
    <row r="117" spans="1:13">
      <c r="A117" s="7" t="s">
        <v>213</v>
      </c>
      <c r="B117" s="4">
        <v>3772</v>
      </c>
      <c r="C117" s="5" t="s">
        <v>247</v>
      </c>
      <c r="D117" s="5" t="s">
        <v>67</v>
      </c>
      <c r="E117" s="5">
        <v>1853100828</v>
      </c>
      <c r="F117" s="6">
        <v>43245</v>
      </c>
      <c r="G117" s="6">
        <v>43252</v>
      </c>
      <c r="H117" s="4" t="s">
        <v>248</v>
      </c>
      <c r="I117" s="5">
        <v>84</v>
      </c>
      <c r="J117" s="5">
        <v>722400</v>
      </c>
      <c r="K117" s="74">
        <v>23872</v>
      </c>
      <c r="L117" s="12">
        <v>31368</v>
      </c>
      <c r="M117" s="12">
        <f t="shared" si="1"/>
        <v>7496</v>
      </c>
    </row>
    <row r="118" spans="1:13">
      <c r="A118" s="7" t="s">
        <v>213</v>
      </c>
      <c r="B118" s="4">
        <v>3773</v>
      </c>
      <c r="C118" s="5" t="s">
        <v>249</v>
      </c>
      <c r="D118" s="5" t="s">
        <v>67</v>
      </c>
      <c r="E118" s="5">
        <v>1853100829</v>
      </c>
      <c r="F118" s="6">
        <v>43215</v>
      </c>
      <c r="G118" s="6">
        <v>43252</v>
      </c>
      <c r="H118" s="4" t="s">
        <v>250</v>
      </c>
      <c r="I118" s="5">
        <v>84</v>
      </c>
      <c r="J118" s="5">
        <v>722400</v>
      </c>
      <c r="K118" s="74">
        <v>23872</v>
      </c>
      <c r="L118" s="12">
        <v>31368</v>
      </c>
      <c r="M118" s="12">
        <f t="shared" si="1"/>
        <v>7496</v>
      </c>
    </row>
    <row r="119" spans="1:13">
      <c r="A119" s="7" t="s">
        <v>251</v>
      </c>
      <c r="B119" s="4">
        <v>3774</v>
      </c>
      <c r="C119" s="5" t="s">
        <v>252</v>
      </c>
      <c r="D119" s="5" t="s">
        <v>10</v>
      </c>
      <c r="E119" s="5">
        <v>1853100789</v>
      </c>
      <c r="F119" s="6">
        <v>43246</v>
      </c>
      <c r="G119" s="6">
        <v>43252</v>
      </c>
      <c r="H119" s="4" t="s">
        <v>253</v>
      </c>
      <c r="I119" s="5">
        <v>96</v>
      </c>
      <c r="J119" s="5">
        <v>480000</v>
      </c>
      <c r="K119" s="74">
        <v>19757</v>
      </c>
      <c r="L119" s="12">
        <v>31041</v>
      </c>
      <c r="M119" s="12">
        <f t="shared" si="1"/>
        <v>11284</v>
      </c>
    </row>
    <row r="120" spans="1:13">
      <c r="A120" s="7" t="s">
        <v>251</v>
      </c>
      <c r="B120" s="4">
        <v>3775</v>
      </c>
      <c r="C120" s="5" t="s">
        <v>254</v>
      </c>
      <c r="D120" s="5" t="s">
        <v>10</v>
      </c>
      <c r="E120" s="5">
        <v>1853100792</v>
      </c>
      <c r="F120" s="6" t="s">
        <v>255</v>
      </c>
      <c r="G120" s="6">
        <v>43252</v>
      </c>
      <c r="H120" s="4" t="s">
        <v>256</v>
      </c>
      <c r="I120" s="5">
        <v>96</v>
      </c>
      <c r="J120" s="5">
        <v>480000</v>
      </c>
      <c r="K120" s="74">
        <v>19757</v>
      </c>
      <c r="L120" s="12">
        <v>31041</v>
      </c>
      <c r="M120" s="12">
        <f t="shared" si="1"/>
        <v>11284</v>
      </c>
    </row>
    <row r="121" spans="1:13">
      <c r="A121" s="7" t="s">
        <v>251</v>
      </c>
      <c r="B121" s="4">
        <v>3776</v>
      </c>
      <c r="C121" s="5" t="s">
        <v>257</v>
      </c>
      <c r="D121" s="5" t="s">
        <v>10</v>
      </c>
      <c r="E121" s="5">
        <v>1853100793</v>
      </c>
      <c r="F121" s="6">
        <v>43229</v>
      </c>
      <c r="G121" s="6">
        <v>43252</v>
      </c>
      <c r="H121" s="4" t="s">
        <v>258</v>
      </c>
      <c r="I121" s="5">
        <v>96</v>
      </c>
      <c r="J121" s="5">
        <v>480000</v>
      </c>
      <c r="K121" s="74">
        <v>19757</v>
      </c>
      <c r="L121" s="12">
        <v>31041</v>
      </c>
      <c r="M121" s="12">
        <f t="shared" si="1"/>
        <v>11284</v>
      </c>
    </row>
    <row r="122" spans="1:13">
      <c r="A122" s="7" t="s">
        <v>251</v>
      </c>
      <c r="B122" s="4">
        <v>3777</v>
      </c>
      <c r="C122" s="5" t="s">
        <v>259</v>
      </c>
      <c r="D122" s="5" t="s">
        <v>10</v>
      </c>
      <c r="E122" s="5">
        <v>1853100794</v>
      </c>
      <c r="F122" s="6">
        <v>43229</v>
      </c>
      <c r="G122" s="6">
        <v>43252</v>
      </c>
      <c r="H122" s="4" t="s">
        <v>260</v>
      </c>
      <c r="I122" s="5">
        <v>96</v>
      </c>
      <c r="J122" s="5">
        <v>480000</v>
      </c>
      <c r="K122" s="74">
        <v>19757</v>
      </c>
      <c r="L122" s="12">
        <v>31041</v>
      </c>
      <c r="M122" s="12">
        <f t="shared" si="1"/>
        <v>11284</v>
      </c>
    </row>
    <row r="123" spans="1:13">
      <c r="A123" s="7" t="s">
        <v>251</v>
      </c>
      <c r="B123" s="4">
        <v>3778</v>
      </c>
      <c r="C123" s="5" t="s">
        <v>261</v>
      </c>
      <c r="D123" s="5" t="s">
        <v>10</v>
      </c>
      <c r="E123" s="5">
        <v>1853100795</v>
      </c>
      <c r="F123" s="6">
        <v>43245</v>
      </c>
      <c r="G123" s="6">
        <v>43252</v>
      </c>
      <c r="H123" s="4" t="s">
        <v>262</v>
      </c>
      <c r="I123" s="5">
        <v>96</v>
      </c>
      <c r="J123" s="5">
        <v>480000</v>
      </c>
      <c r="K123" s="74">
        <v>19757</v>
      </c>
      <c r="L123" s="12">
        <v>31041</v>
      </c>
      <c r="M123" s="12">
        <f t="shared" si="1"/>
        <v>11284</v>
      </c>
    </row>
    <row r="124" spans="1:13">
      <c r="A124" s="7" t="s">
        <v>251</v>
      </c>
      <c r="B124" s="4">
        <v>3779</v>
      </c>
      <c r="C124" s="5" t="s">
        <v>263</v>
      </c>
      <c r="D124" s="5" t="s">
        <v>10</v>
      </c>
      <c r="E124" s="5">
        <v>1853100796</v>
      </c>
      <c r="F124" s="6">
        <v>43229</v>
      </c>
      <c r="G124" s="6">
        <v>43252</v>
      </c>
      <c r="H124" s="4" t="s">
        <v>264</v>
      </c>
      <c r="I124" s="5">
        <v>96</v>
      </c>
      <c r="J124" s="5">
        <v>480000</v>
      </c>
      <c r="K124" s="74">
        <v>19757</v>
      </c>
      <c r="L124" s="12">
        <v>31041</v>
      </c>
      <c r="M124" s="12">
        <f t="shared" si="1"/>
        <v>11284</v>
      </c>
    </row>
    <row r="125" spans="1:13">
      <c r="A125" s="7" t="s">
        <v>251</v>
      </c>
      <c r="B125" s="4">
        <v>3780</v>
      </c>
      <c r="C125" s="5" t="s">
        <v>265</v>
      </c>
      <c r="D125" s="5" t="s">
        <v>10</v>
      </c>
      <c r="E125" s="5">
        <v>1853100797</v>
      </c>
      <c r="F125" s="6">
        <v>43224</v>
      </c>
      <c r="G125" s="6">
        <v>43252</v>
      </c>
      <c r="H125" s="4" t="s">
        <v>266</v>
      </c>
      <c r="I125" s="5">
        <v>96</v>
      </c>
      <c r="J125" s="5">
        <v>480000</v>
      </c>
      <c r="K125" s="74">
        <v>19757</v>
      </c>
      <c r="L125" s="12">
        <v>31041</v>
      </c>
      <c r="M125" s="12">
        <f t="shared" si="1"/>
        <v>11284</v>
      </c>
    </row>
    <row r="126" spans="1:13">
      <c r="A126" s="7" t="s">
        <v>251</v>
      </c>
      <c r="B126" s="4">
        <v>3781</v>
      </c>
      <c r="C126" s="5" t="s">
        <v>267</v>
      </c>
      <c r="D126" s="5" t="s">
        <v>10</v>
      </c>
      <c r="E126" s="5">
        <v>1853100798</v>
      </c>
      <c r="F126" s="6">
        <v>43229</v>
      </c>
      <c r="G126" s="6">
        <v>43252</v>
      </c>
      <c r="H126" s="4" t="s">
        <v>268</v>
      </c>
      <c r="I126" s="5">
        <v>96</v>
      </c>
      <c r="J126" s="5">
        <v>480000</v>
      </c>
      <c r="K126" s="74">
        <v>19757</v>
      </c>
      <c r="L126" s="12">
        <v>31041</v>
      </c>
      <c r="M126" s="12">
        <f t="shared" si="1"/>
        <v>11284</v>
      </c>
    </row>
    <row r="127" spans="1:13">
      <c r="A127" s="7" t="s">
        <v>251</v>
      </c>
      <c r="B127" s="4">
        <v>3782</v>
      </c>
      <c r="C127" s="5" t="s">
        <v>269</v>
      </c>
      <c r="D127" s="5" t="s">
        <v>10</v>
      </c>
      <c r="E127" s="5">
        <v>1853100801</v>
      </c>
      <c r="F127" s="6">
        <v>43229</v>
      </c>
      <c r="G127" s="6">
        <v>43252</v>
      </c>
      <c r="H127" s="4" t="s">
        <v>270</v>
      </c>
      <c r="I127" s="5">
        <v>96</v>
      </c>
      <c r="J127" s="5">
        <v>480000</v>
      </c>
      <c r="K127" s="74">
        <v>19757</v>
      </c>
      <c r="L127" s="12">
        <v>31041</v>
      </c>
      <c r="M127" s="12">
        <f t="shared" si="1"/>
        <v>11284</v>
      </c>
    </row>
    <row r="128" spans="1:13">
      <c r="A128" s="7" t="s">
        <v>251</v>
      </c>
      <c r="B128" s="4">
        <v>3783</v>
      </c>
      <c r="C128" s="5" t="s">
        <v>271</v>
      </c>
      <c r="D128" s="5" t="s">
        <v>10</v>
      </c>
      <c r="E128" s="5">
        <v>1853100802</v>
      </c>
      <c r="F128" s="6">
        <v>43229</v>
      </c>
      <c r="G128" s="6">
        <v>43252</v>
      </c>
      <c r="H128" s="4" t="s">
        <v>272</v>
      </c>
      <c r="I128" s="5">
        <v>96</v>
      </c>
      <c r="J128" s="5">
        <v>480000</v>
      </c>
      <c r="K128" s="74">
        <v>19757</v>
      </c>
      <c r="L128" s="12">
        <v>31041</v>
      </c>
      <c r="M128" s="12">
        <f t="shared" si="1"/>
        <v>11284</v>
      </c>
    </row>
    <row r="129" spans="1:13">
      <c r="A129" s="7" t="s">
        <v>251</v>
      </c>
      <c r="B129" s="4">
        <v>3784</v>
      </c>
      <c r="C129" s="5" t="s">
        <v>273</v>
      </c>
      <c r="D129" s="5" t="s">
        <v>10</v>
      </c>
      <c r="E129" s="5">
        <v>1853100803</v>
      </c>
      <c r="F129" s="6">
        <v>43224</v>
      </c>
      <c r="G129" s="6">
        <v>43252</v>
      </c>
      <c r="H129" s="4" t="s">
        <v>274</v>
      </c>
      <c r="I129" s="5">
        <v>96</v>
      </c>
      <c r="J129" s="5">
        <v>480000</v>
      </c>
      <c r="K129" s="74">
        <v>19757</v>
      </c>
      <c r="L129" s="12">
        <v>31041</v>
      </c>
      <c r="M129" s="12">
        <f t="shared" si="1"/>
        <v>11284</v>
      </c>
    </row>
    <row r="130" spans="1:13">
      <c r="A130" s="7" t="s">
        <v>251</v>
      </c>
      <c r="B130" s="4">
        <v>3785</v>
      </c>
      <c r="C130" s="5" t="s">
        <v>275</v>
      </c>
      <c r="D130" s="5" t="s">
        <v>10</v>
      </c>
      <c r="E130" s="5">
        <v>1853100804</v>
      </c>
      <c r="F130" s="6">
        <v>43216</v>
      </c>
      <c r="G130" s="6">
        <v>43252</v>
      </c>
      <c r="H130" s="4" t="s">
        <v>276</v>
      </c>
      <c r="I130" s="5">
        <v>96</v>
      </c>
      <c r="J130" s="5">
        <v>480000</v>
      </c>
      <c r="K130" s="74">
        <v>19757</v>
      </c>
      <c r="L130" s="12">
        <v>31041</v>
      </c>
      <c r="M130" s="12">
        <f t="shared" si="1"/>
        <v>11284</v>
      </c>
    </row>
    <row r="131" spans="1:13">
      <c r="A131" s="7" t="s">
        <v>251</v>
      </c>
      <c r="B131" s="4">
        <v>3786</v>
      </c>
      <c r="C131" s="5" t="s">
        <v>277</v>
      </c>
      <c r="D131" s="5" t="s">
        <v>10</v>
      </c>
      <c r="E131" s="5">
        <v>1853100805</v>
      </c>
      <c r="F131" s="6">
        <v>43216</v>
      </c>
      <c r="G131" s="6">
        <v>43252</v>
      </c>
      <c r="H131" s="4" t="s">
        <v>278</v>
      </c>
      <c r="I131" s="5">
        <v>96</v>
      </c>
      <c r="J131" s="5">
        <v>480000</v>
      </c>
      <c r="K131" s="74">
        <v>19757</v>
      </c>
      <c r="L131" s="12">
        <v>31041</v>
      </c>
      <c r="M131" s="12">
        <f t="shared" si="1"/>
        <v>11284</v>
      </c>
    </row>
    <row r="132" spans="1:13">
      <c r="A132" s="7" t="s">
        <v>251</v>
      </c>
      <c r="B132" s="4">
        <v>3787</v>
      </c>
      <c r="C132" s="5" t="s">
        <v>279</v>
      </c>
      <c r="D132" s="5" t="s">
        <v>10</v>
      </c>
      <c r="E132" s="5">
        <v>1853100806</v>
      </c>
      <c r="F132" s="6">
        <v>43216</v>
      </c>
      <c r="G132" s="6">
        <v>43252</v>
      </c>
      <c r="H132" s="4" t="s">
        <v>280</v>
      </c>
      <c r="I132" s="5">
        <v>96</v>
      </c>
      <c r="J132" s="5">
        <v>480000</v>
      </c>
      <c r="K132" s="74">
        <v>19757</v>
      </c>
      <c r="L132" s="12">
        <v>31041</v>
      </c>
      <c r="M132" s="12">
        <f t="shared" ref="M132" si="2">L132-K132</f>
        <v>11284</v>
      </c>
    </row>
    <row r="133" spans="1:13">
      <c r="M133" s="53">
        <f>SUM(M3:M132)</f>
        <v>1099754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22"/>
  <sheetViews>
    <sheetView workbookViewId="0">
      <selection activeCell="E24" sqref="E24"/>
    </sheetView>
  </sheetViews>
  <sheetFormatPr defaultColWidth="11.5703125" defaultRowHeight="15"/>
  <sheetData>
    <row r="1" spans="1:24" ht="20.25">
      <c r="A1" s="13"/>
      <c r="B1" s="14"/>
      <c r="C1" s="14"/>
      <c r="D1" s="14"/>
      <c r="E1" s="14"/>
      <c r="F1" s="15" t="s">
        <v>320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6" t="s">
        <v>321</v>
      </c>
      <c r="S1" s="16"/>
      <c r="T1" s="17"/>
      <c r="U1" s="13"/>
      <c r="V1" s="13"/>
      <c r="W1" s="13"/>
      <c r="X1" s="13"/>
    </row>
    <row r="2" spans="1:24">
      <c r="A2" s="13"/>
      <c r="B2" s="14"/>
      <c r="C2" s="14"/>
      <c r="D2" s="14"/>
      <c r="E2" s="14"/>
      <c r="F2" s="14"/>
      <c r="G2" s="13"/>
      <c r="H2" s="13"/>
      <c r="I2" s="17" t="s">
        <v>322</v>
      </c>
      <c r="J2" s="17" t="s">
        <v>323</v>
      </c>
      <c r="K2" s="13"/>
      <c r="L2" s="13"/>
      <c r="M2" s="13"/>
      <c r="N2" s="18" t="s">
        <v>324</v>
      </c>
      <c r="O2" s="19" t="s">
        <v>325</v>
      </c>
      <c r="P2" s="19"/>
      <c r="Q2" s="19"/>
      <c r="R2" s="18" t="s">
        <v>326</v>
      </c>
      <c r="S2" s="13"/>
      <c r="T2" s="17"/>
      <c r="U2" s="18" t="s">
        <v>327</v>
      </c>
      <c r="V2" s="13"/>
      <c r="W2" s="13"/>
      <c r="X2" s="13"/>
    </row>
    <row r="3" spans="1:24">
      <c r="A3" s="77" t="s">
        <v>283</v>
      </c>
      <c r="B3" s="78" t="s">
        <v>284</v>
      </c>
      <c r="C3" s="78" t="s">
        <v>285</v>
      </c>
      <c r="D3" s="78" t="s">
        <v>286</v>
      </c>
      <c r="E3" s="78" t="s">
        <v>287</v>
      </c>
      <c r="F3" s="78" t="s">
        <v>288</v>
      </c>
      <c r="G3" s="79" t="s">
        <v>289</v>
      </c>
      <c r="H3" s="79" t="s">
        <v>290</v>
      </c>
      <c r="I3" s="80" t="s">
        <v>328</v>
      </c>
      <c r="J3" s="80" t="s">
        <v>328</v>
      </c>
      <c r="K3" s="75" t="s">
        <v>329</v>
      </c>
      <c r="L3" s="75" t="s">
        <v>330</v>
      </c>
      <c r="M3" s="84" t="s">
        <v>331</v>
      </c>
      <c r="N3" s="85"/>
      <c r="O3" s="86" t="s">
        <v>332</v>
      </c>
      <c r="P3" s="87" t="s">
        <v>333</v>
      </c>
      <c r="Q3" s="87" t="s">
        <v>334</v>
      </c>
      <c r="R3" s="89" t="s">
        <v>335</v>
      </c>
      <c r="S3" s="90"/>
      <c r="T3" s="17"/>
      <c r="U3" s="91" t="s">
        <v>336</v>
      </c>
      <c r="V3" s="82" t="s">
        <v>337</v>
      </c>
      <c r="W3" s="13"/>
      <c r="X3" s="13"/>
    </row>
    <row r="4" spans="1:24">
      <c r="A4" s="77"/>
      <c r="B4" s="78"/>
      <c r="C4" s="78"/>
      <c r="D4" s="78"/>
      <c r="E4" s="78"/>
      <c r="F4" s="78"/>
      <c r="G4" s="79"/>
      <c r="H4" s="79"/>
      <c r="I4" s="81"/>
      <c r="J4" s="81"/>
      <c r="K4" s="76"/>
      <c r="L4" s="76"/>
      <c r="M4" s="20" t="s">
        <v>338</v>
      </c>
      <c r="N4" s="21" t="s">
        <v>339</v>
      </c>
      <c r="O4" s="86"/>
      <c r="P4" s="88"/>
      <c r="Q4" s="88"/>
      <c r="R4" s="22" t="s">
        <v>340</v>
      </c>
      <c r="S4" s="23" t="s">
        <v>338</v>
      </c>
      <c r="T4" s="17"/>
      <c r="U4" s="92"/>
      <c r="V4" s="83"/>
      <c r="W4" s="13"/>
      <c r="X4" s="13"/>
    </row>
    <row r="5" spans="1:24">
      <c r="A5" s="24">
        <v>1</v>
      </c>
      <c r="B5" s="25" t="s">
        <v>292</v>
      </c>
      <c r="C5" s="25" t="s">
        <v>293</v>
      </c>
      <c r="D5" s="25" t="s">
        <v>294</v>
      </c>
      <c r="E5" s="25" t="s">
        <v>295</v>
      </c>
      <c r="F5" s="25" t="s">
        <v>296</v>
      </c>
      <c r="G5" s="26">
        <v>84</v>
      </c>
      <c r="H5" s="27">
        <v>752500</v>
      </c>
      <c r="I5" s="28">
        <v>0</v>
      </c>
      <c r="J5" s="28">
        <v>45</v>
      </c>
      <c r="K5" s="29">
        <v>722400</v>
      </c>
      <c r="L5" s="29">
        <f t="shared" ref="L5:L14" si="0">K5/G5</f>
        <v>8600</v>
      </c>
      <c r="M5" s="30">
        <v>373.428</v>
      </c>
      <c r="N5" s="31">
        <v>31367.952000000001</v>
      </c>
      <c r="O5" s="32">
        <v>208</v>
      </c>
      <c r="P5" s="33">
        <v>23358</v>
      </c>
      <c r="Q5" s="34">
        <v>2.1999999999999999E-2</v>
      </c>
      <c r="R5" s="35">
        <f>+P5*(1+Q5)</f>
        <v>23871.876</v>
      </c>
      <c r="S5" s="36">
        <f>+R5/G5</f>
        <v>284.18900000000002</v>
      </c>
      <c r="T5" s="17"/>
      <c r="U5" s="37">
        <f>+N5-R5</f>
        <v>7496.0760000000009</v>
      </c>
      <c r="V5" s="38">
        <v>5206</v>
      </c>
      <c r="W5" s="39">
        <f>U5-V5</f>
        <v>2290.0760000000009</v>
      </c>
      <c r="X5" s="40">
        <f>W5*J5</f>
        <v>103053.42000000004</v>
      </c>
    </row>
    <row r="6" spans="1:24">
      <c r="A6" s="24">
        <v>1</v>
      </c>
      <c r="B6" s="25" t="s">
        <v>297</v>
      </c>
      <c r="C6" s="25" t="s">
        <v>298</v>
      </c>
      <c r="D6" s="25" t="s">
        <v>294</v>
      </c>
      <c r="E6" s="25" t="s">
        <v>295</v>
      </c>
      <c r="F6" s="25" t="s">
        <v>296</v>
      </c>
      <c r="G6" s="26">
        <v>84</v>
      </c>
      <c r="H6" s="27">
        <v>752500</v>
      </c>
      <c r="I6" s="28">
        <v>18</v>
      </c>
      <c r="J6" s="28">
        <v>18</v>
      </c>
      <c r="K6" s="29">
        <v>722400</v>
      </c>
      <c r="L6" s="29">
        <f t="shared" si="0"/>
        <v>8600</v>
      </c>
      <c r="M6" s="30">
        <v>373.428</v>
      </c>
      <c r="N6" s="31">
        <v>31367.952000000001</v>
      </c>
      <c r="O6" s="32">
        <v>208</v>
      </c>
      <c r="P6" s="33">
        <v>23358</v>
      </c>
      <c r="Q6" s="34">
        <v>2.1999999999999999E-2</v>
      </c>
      <c r="R6" s="35">
        <f>+P6*(1+Q6)</f>
        <v>23871.876</v>
      </c>
      <c r="S6" s="36">
        <f>+R6/G6</f>
        <v>284.18900000000002</v>
      </c>
      <c r="T6" s="17"/>
      <c r="U6" s="37">
        <f t="shared" ref="U6:U14" si="1">+N6-R6</f>
        <v>7496.0760000000009</v>
      </c>
      <c r="V6" s="38">
        <v>5206</v>
      </c>
      <c r="W6" s="39">
        <f t="shared" ref="W6:W14" si="2">U6-V6</f>
        <v>2290.0760000000009</v>
      </c>
      <c r="X6" s="40">
        <f>W6*J6</f>
        <v>41221.368000000017</v>
      </c>
    </row>
    <row r="7" spans="1:24">
      <c r="A7" s="24">
        <v>4</v>
      </c>
      <c r="B7" s="25" t="s">
        <v>297</v>
      </c>
      <c r="C7" s="25" t="s">
        <v>299</v>
      </c>
      <c r="D7" s="25" t="s">
        <v>300</v>
      </c>
      <c r="E7" s="25"/>
      <c r="F7" s="25" t="s">
        <v>301</v>
      </c>
      <c r="G7" s="26">
        <v>96</v>
      </c>
      <c r="H7" s="27">
        <v>500000</v>
      </c>
      <c r="I7" s="28">
        <v>14</v>
      </c>
      <c r="J7" s="28">
        <v>14</v>
      </c>
      <c r="K7" s="29">
        <v>480000</v>
      </c>
      <c r="L7" s="29">
        <f t="shared" si="0"/>
        <v>5000</v>
      </c>
      <c r="M7" s="30">
        <v>323.34411999999998</v>
      </c>
      <c r="N7" s="31">
        <v>31041.035519999998</v>
      </c>
      <c r="O7" s="32">
        <v>352</v>
      </c>
      <c r="P7" s="33" t="s">
        <v>341</v>
      </c>
      <c r="Q7" s="34"/>
      <c r="R7" s="41">
        <f>H7/H8*R8</f>
        <v>16242.135000000002</v>
      </c>
      <c r="S7" s="36">
        <f>+R7/G7</f>
        <v>169.18890625000003</v>
      </c>
      <c r="T7" s="42" t="s">
        <v>342</v>
      </c>
      <c r="U7" s="37">
        <f>+N7-R7</f>
        <v>14798.900519999996</v>
      </c>
      <c r="V7" s="38">
        <v>4171</v>
      </c>
      <c r="W7" s="39">
        <f t="shared" si="2"/>
        <v>10627.900519999996</v>
      </c>
      <c r="X7" s="40">
        <f>W7*J7</f>
        <v>148790.60727999994</v>
      </c>
    </row>
    <row r="8" spans="1:24">
      <c r="A8" s="24">
        <v>4</v>
      </c>
      <c r="B8" s="25" t="s">
        <v>302</v>
      </c>
      <c r="C8" s="25" t="s">
        <v>343</v>
      </c>
      <c r="D8" s="25" t="s">
        <v>300</v>
      </c>
      <c r="E8" s="25" t="s">
        <v>303</v>
      </c>
      <c r="F8" s="25" t="s">
        <v>304</v>
      </c>
      <c r="G8" s="26">
        <v>96</v>
      </c>
      <c r="H8" s="27">
        <v>600000</v>
      </c>
      <c r="I8" s="28">
        <v>4</v>
      </c>
      <c r="J8" s="28">
        <v>4</v>
      </c>
      <c r="K8" s="29">
        <v>576000</v>
      </c>
      <c r="L8" s="29">
        <f t="shared" si="0"/>
        <v>6000</v>
      </c>
      <c r="M8" s="30">
        <v>352.10516000000001</v>
      </c>
      <c r="N8" s="31">
        <v>33802.095359999999</v>
      </c>
      <c r="O8" s="32">
        <v>352</v>
      </c>
      <c r="P8" s="43">
        <v>19071</v>
      </c>
      <c r="Q8" s="34">
        <v>2.1999999999999999E-2</v>
      </c>
      <c r="R8" s="41">
        <f>+P8*(1+Q8)</f>
        <v>19490.562000000002</v>
      </c>
      <c r="S8" s="36">
        <f>+R8/G8</f>
        <v>203.02668750000001</v>
      </c>
      <c r="T8" s="44" t="s">
        <v>342</v>
      </c>
      <c r="U8" s="37">
        <f t="shared" si="1"/>
        <v>14311.533359999998</v>
      </c>
      <c r="V8" s="38">
        <v>4171</v>
      </c>
      <c r="W8" s="39">
        <f t="shared" si="2"/>
        <v>10140.533359999998</v>
      </c>
      <c r="X8" s="40">
        <f t="shared" ref="X8:X14" si="3">W8*J8</f>
        <v>40562.133439999991</v>
      </c>
    </row>
    <row r="9" spans="1:24">
      <c r="A9" s="24">
        <v>1</v>
      </c>
      <c r="B9" s="25" t="s">
        <v>302</v>
      </c>
      <c r="C9" s="25" t="s">
        <v>305</v>
      </c>
      <c r="D9" s="25" t="s">
        <v>294</v>
      </c>
      <c r="E9" s="25" t="s">
        <v>305</v>
      </c>
      <c r="F9" s="25" t="s">
        <v>306</v>
      </c>
      <c r="G9" s="26">
        <v>84</v>
      </c>
      <c r="H9" s="27">
        <v>770000</v>
      </c>
      <c r="I9" s="28">
        <v>5</v>
      </c>
      <c r="J9" s="28">
        <v>5</v>
      </c>
      <c r="K9" s="29">
        <v>756000</v>
      </c>
      <c r="L9" s="29">
        <f t="shared" si="0"/>
        <v>9000</v>
      </c>
      <c r="M9" s="30">
        <v>383.79088000000002</v>
      </c>
      <c r="N9" s="31">
        <v>32238.433920000003</v>
      </c>
      <c r="O9" s="32">
        <v>208</v>
      </c>
      <c r="P9" s="33">
        <v>22442</v>
      </c>
      <c r="Q9" s="34">
        <v>2.1999999999999999E-2</v>
      </c>
      <c r="R9" s="35">
        <f>+P9*(1+Q9)</f>
        <v>22935.724000000002</v>
      </c>
      <c r="S9" s="36">
        <f>+R9/G9</f>
        <v>273.04433333333338</v>
      </c>
      <c r="T9" s="17"/>
      <c r="U9" s="37">
        <f t="shared" si="1"/>
        <v>9302.7099200000011</v>
      </c>
      <c r="V9" s="38">
        <v>5206</v>
      </c>
      <c r="W9" s="39">
        <f t="shared" si="2"/>
        <v>4096.7099200000011</v>
      </c>
      <c r="X9" s="40">
        <f t="shared" si="3"/>
        <v>20483.549600000006</v>
      </c>
    </row>
    <row r="10" spans="1:24">
      <c r="A10" s="24">
        <v>1</v>
      </c>
      <c r="B10" s="25" t="s">
        <v>307</v>
      </c>
      <c r="C10" s="25" t="s">
        <v>308</v>
      </c>
      <c r="D10" s="25" t="s">
        <v>294</v>
      </c>
      <c r="E10" s="25"/>
      <c r="F10" s="25" t="s">
        <v>296</v>
      </c>
      <c r="G10" s="26">
        <v>84</v>
      </c>
      <c r="H10" s="27">
        <v>770000</v>
      </c>
      <c r="I10" s="28">
        <v>5</v>
      </c>
      <c r="J10" s="28">
        <v>5</v>
      </c>
      <c r="K10" s="29">
        <v>756000</v>
      </c>
      <c r="L10" s="29">
        <f t="shared" si="0"/>
        <v>9000</v>
      </c>
      <c r="M10" s="30">
        <v>383.79088000000002</v>
      </c>
      <c r="N10" s="31">
        <v>32238.433920000003</v>
      </c>
      <c r="O10" s="32">
        <v>208</v>
      </c>
      <c r="P10" s="33">
        <v>22442</v>
      </c>
      <c r="Q10" s="34">
        <v>2.1999999999999999E-2</v>
      </c>
      <c r="R10" s="35">
        <f t="shared" ref="R10:R11" si="4">+P10*(1+Q10)</f>
        <v>22935.724000000002</v>
      </c>
      <c r="S10" s="36">
        <f t="shared" ref="S10:S11" si="5">+R10/G10</f>
        <v>273.04433333333338</v>
      </c>
      <c r="T10" s="17"/>
      <c r="U10" s="37">
        <f t="shared" si="1"/>
        <v>9302.7099200000011</v>
      </c>
      <c r="V10" s="38">
        <v>5206</v>
      </c>
      <c r="W10" s="39">
        <f t="shared" si="2"/>
        <v>4096.7099200000011</v>
      </c>
      <c r="X10" s="40">
        <f t="shared" si="3"/>
        <v>20483.549600000006</v>
      </c>
    </row>
    <row r="11" spans="1:24">
      <c r="A11" s="24">
        <v>2</v>
      </c>
      <c r="B11" s="25" t="s">
        <v>309</v>
      </c>
      <c r="C11" s="25" t="s">
        <v>310</v>
      </c>
      <c r="D11" s="25" t="s">
        <v>311</v>
      </c>
      <c r="E11" s="25" t="s">
        <v>312</v>
      </c>
      <c r="F11" s="25" t="s">
        <v>313</v>
      </c>
      <c r="G11" s="26">
        <v>84</v>
      </c>
      <c r="H11" s="27">
        <v>700000</v>
      </c>
      <c r="I11" s="28">
        <v>12</v>
      </c>
      <c r="J11" s="28">
        <v>12</v>
      </c>
      <c r="K11" s="29">
        <v>680400</v>
      </c>
      <c r="L11" s="29">
        <f t="shared" si="0"/>
        <v>8100</v>
      </c>
      <c r="M11" s="30">
        <v>360.99052</v>
      </c>
      <c r="N11" s="31">
        <v>30323.203679999999</v>
      </c>
      <c r="O11" s="32">
        <v>208</v>
      </c>
      <c r="P11" s="33">
        <v>20442</v>
      </c>
      <c r="Q11" s="34">
        <v>2.1999999999999999E-2</v>
      </c>
      <c r="R11" s="35">
        <f t="shared" si="4"/>
        <v>20891.724000000002</v>
      </c>
      <c r="S11" s="36">
        <f t="shared" si="5"/>
        <v>248.71100000000001</v>
      </c>
      <c r="T11" s="17"/>
      <c r="U11" s="37">
        <f t="shared" si="1"/>
        <v>9431.4796799999967</v>
      </c>
      <c r="V11" s="38">
        <v>2711</v>
      </c>
      <c r="W11" s="39">
        <f t="shared" si="2"/>
        <v>6720.4796799999967</v>
      </c>
      <c r="X11" s="40">
        <f t="shared" si="3"/>
        <v>80645.756159999961</v>
      </c>
    </row>
    <row r="12" spans="1:24">
      <c r="A12" s="24">
        <v>3</v>
      </c>
      <c r="B12" s="25" t="s">
        <v>314</v>
      </c>
      <c r="C12" s="25" t="s">
        <v>315</v>
      </c>
      <c r="D12" s="25" t="s">
        <v>344</v>
      </c>
      <c r="E12" s="25" t="s">
        <v>316</v>
      </c>
      <c r="F12" s="25" t="s">
        <v>317</v>
      </c>
      <c r="G12" s="26">
        <v>84</v>
      </c>
      <c r="H12" s="27">
        <v>640000</v>
      </c>
      <c r="I12" s="28">
        <v>22</v>
      </c>
      <c r="J12" s="28">
        <v>22</v>
      </c>
      <c r="K12" s="29">
        <v>630000</v>
      </c>
      <c r="L12" s="29">
        <f t="shared" si="0"/>
        <v>7500</v>
      </c>
      <c r="M12" s="30">
        <v>346.78203999999999</v>
      </c>
      <c r="N12" s="31">
        <v>29129.691360000001</v>
      </c>
      <c r="O12" s="32">
        <v>208</v>
      </c>
      <c r="P12" s="33" t="s">
        <v>341</v>
      </c>
      <c r="Q12" s="34"/>
      <c r="R12" s="45">
        <v>20892</v>
      </c>
      <c r="S12" s="36">
        <f>+R12/G12</f>
        <v>248.71428571428572</v>
      </c>
      <c r="T12" s="44" t="s">
        <v>342</v>
      </c>
      <c r="U12" s="37">
        <f t="shared" si="1"/>
        <v>8237.6913600000007</v>
      </c>
      <c r="V12" s="38">
        <v>5244</v>
      </c>
      <c r="W12" s="39">
        <f t="shared" si="2"/>
        <v>2993.6913600000007</v>
      </c>
      <c r="X12" s="40">
        <f t="shared" si="3"/>
        <v>65861.209920000023</v>
      </c>
    </row>
    <row r="13" spans="1:24">
      <c r="A13" s="24">
        <v>3</v>
      </c>
      <c r="B13" s="25" t="s">
        <v>314</v>
      </c>
      <c r="C13" s="25" t="s">
        <v>315</v>
      </c>
      <c r="D13" s="25" t="s">
        <v>344</v>
      </c>
      <c r="E13" s="25" t="s">
        <v>316</v>
      </c>
      <c r="F13" s="25" t="s">
        <v>317</v>
      </c>
      <c r="G13" s="26">
        <v>96</v>
      </c>
      <c r="H13" s="27">
        <v>730000</v>
      </c>
      <c r="I13" s="28"/>
      <c r="J13" s="28"/>
      <c r="K13" s="29">
        <v>720000</v>
      </c>
      <c r="L13" s="29">
        <f t="shared" si="0"/>
        <v>7500</v>
      </c>
      <c r="M13" s="30">
        <v>395.24671999999998</v>
      </c>
      <c r="N13" s="31">
        <v>37943.685119999995</v>
      </c>
      <c r="O13" s="32">
        <v>352</v>
      </c>
      <c r="P13" s="33" t="s">
        <v>341</v>
      </c>
      <c r="Q13" s="34"/>
      <c r="R13" s="45">
        <v>28500</v>
      </c>
      <c r="S13" s="36">
        <f>+R13/G13</f>
        <v>296.875</v>
      </c>
      <c r="T13" s="44" t="s">
        <v>342</v>
      </c>
      <c r="U13" s="37">
        <f t="shared" si="1"/>
        <v>9443.6851199999946</v>
      </c>
      <c r="V13" s="38">
        <v>5244</v>
      </c>
      <c r="W13" s="39">
        <f t="shared" si="2"/>
        <v>4199.6851199999946</v>
      </c>
      <c r="X13" s="40">
        <f t="shared" si="3"/>
        <v>0</v>
      </c>
    </row>
    <row r="14" spans="1:24">
      <c r="A14" s="24">
        <v>3</v>
      </c>
      <c r="B14" s="25" t="s">
        <v>314</v>
      </c>
      <c r="C14" s="25" t="s">
        <v>318</v>
      </c>
      <c r="D14" s="25" t="s">
        <v>344</v>
      </c>
      <c r="E14" s="25" t="s">
        <v>316</v>
      </c>
      <c r="F14" s="25" t="s">
        <v>317</v>
      </c>
      <c r="G14" s="26">
        <v>84</v>
      </c>
      <c r="H14" s="27">
        <v>740000</v>
      </c>
      <c r="I14" s="28">
        <v>5</v>
      </c>
      <c r="J14" s="28">
        <v>5</v>
      </c>
      <c r="K14" s="29">
        <v>722400</v>
      </c>
      <c r="L14" s="29">
        <f t="shared" si="0"/>
        <v>8600</v>
      </c>
      <c r="M14" s="30">
        <v>373.428</v>
      </c>
      <c r="N14" s="31">
        <v>31367.952000000001</v>
      </c>
      <c r="O14" s="32">
        <v>208</v>
      </c>
      <c r="P14" s="33" t="s">
        <v>341</v>
      </c>
      <c r="Q14" s="34"/>
      <c r="R14" s="45">
        <v>23872</v>
      </c>
      <c r="S14" s="36">
        <f>+R14/G14</f>
        <v>284.1904761904762</v>
      </c>
      <c r="T14" s="44" t="s">
        <v>342</v>
      </c>
      <c r="U14" s="46">
        <f t="shared" si="1"/>
        <v>7495.9520000000011</v>
      </c>
      <c r="V14" s="47">
        <v>5244</v>
      </c>
      <c r="W14" s="39">
        <f t="shared" si="2"/>
        <v>2251.9520000000011</v>
      </c>
      <c r="X14" s="40">
        <f t="shared" si="3"/>
        <v>11259.760000000006</v>
      </c>
    </row>
    <row r="15" spans="1:24">
      <c r="A15" s="13"/>
      <c r="B15" s="14"/>
      <c r="C15" s="14"/>
      <c r="D15" s="14"/>
      <c r="E15" s="14"/>
      <c r="F15" s="14"/>
      <c r="G15" s="13"/>
      <c r="H15" s="13"/>
      <c r="I15" s="48">
        <f>SUM(I5:I14)</f>
        <v>85</v>
      </c>
      <c r="J15" s="48">
        <f>SUM(J5:J14)</f>
        <v>130</v>
      </c>
      <c r="K15" s="13"/>
      <c r="L15" s="13"/>
      <c r="M15" s="13"/>
      <c r="N15" s="13"/>
      <c r="O15" s="19"/>
      <c r="P15" s="19"/>
      <c r="Q15" s="19"/>
      <c r="R15" s="13"/>
      <c r="S15" s="13"/>
      <c r="T15" s="17"/>
      <c r="U15" s="13" t="s">
        <v>345</v>
      </c>
      <c r="V15" s="13" t="s">
        <v>345</v>
      </c>
      <c r="W15" s="13"/>
      <c r="X15" s="13"/>
    </row>
    <row r="16" spans="1:24">
      <c r="A16" s="13"/>
      <c r="B16" s="14"/>
      <c r="C16" s="14"/>
      <c r="D16" s="14"/>
      <c r="E16" s="14"/>
      <c r="F16" s="14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39">
        <f>AVERAGE(U5:U14)</f>
        <v>9731.6813880000009</v>
      </c>
      <c r="V16" s="39">
        <f>AVERAGE(V5:V14)</f>
        <v>4760.8999999999996</v>
      </c>
      <c r="W16" s="39">
        <f>U16-V16</f>
        <v>4970.7813880000012</v>
      </c>
      <c r="X16" s="40">
        <f>SUM(X5:X14)</f>
        <v>532361.35400000005</v>
      </c>
    </row>
    <row r="17" spans="1:24">
      <c r="A17" s="13"/>
      <c r="B17" s="14"/>
      <c r="C17" s="14"/>
      <c r="D17" s="14"/>
      <c r="E17" s="14"/>
      <c r="F17" s="14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49" t="s">
        <v>346</v>
      </c>
      <c r="T17" s="50" t="s">
        <v>347</v>
      </c>
      <c r="U17" s="51">
        <f>+U16-V16</f>
        <v>4970.7813880000012</v>
      </c>
      <c r="V17" s="13"/>
      <c r="W17" s="13"/>
      <c r="X17" s="13">
        <f>X16/J15</f>
        <v>4095.0873384615388</v>
      </c>
    </row>
    <row r="18" spans="1:24">
      <c r="A18" s="13"/>
      <c r="B18" s="14"/>
      <c r="C18" s="14"/>
      <c r="D18" s="14"/>
      <c r="E18" s="14"/>
      <c r="F18" s="14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49" t="s">
        <v>348</v>
      </c>
      <c r="T18" s="49" t="s">
        <v>347</v>
      </c>
      <c r="U18" s="52">
        <f>+U17/178000</f>
        <v>2.7925738134831467E-2</v>
      </c>
      <c r="V18" s="13"/>
      <c r="W18" s="13"/>
      <c r="X18" s="13"/>
    </row>
    <row r="19" spans="1:24">
      <c r="A19" s="13"/>
      <c r="B19" s="14"/>
      <c r="C19" s="14"/>
      <c r="D19" s="14"/>
      <c r="E19" s="14"/>
      <c r="F19" s="14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 t="s">
        <v>349</v>
      </c>
      <c r="X19" s="13">
        <v>196353</v>
      </c>
    </row>
    <row r="20" spans="1:24">
      <c r="A20" s="13"/>
      <c r="B20" s="14"/>
      <c r="C20" s="14"/>
      <c r="D20" s="14"/>
      <c r="E20" s="14"/>
      <c r="F20" s="14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40">
        <f>X16-X19</f>
        <v>336008.35400000005</v>
      </c>
    </row>
    <row r="21" spans="1:24">
      <c r="A21" s="13"/>
      <c r="B21" s="14"/>
      <c r="C21" s="14"/>
      <c r="D21" s="14"/>
      <c r="E21" s="14"/>
      <c r="F21" s="14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 t="s">
        <v>350</v>
      </c>
      <c r="X21" s="13">
        <v>132000</v>
      </c>
    </row>
    <row r="22" spans="1:24">
      <c r="A22" s="13"/>
      <c r="B22" s="14"/>
      <c r="C22" s="14"/>
      <c r="D22" s="14"/>
      <c r="E22" s="14"/>
      <c r="F22" s="14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>
        <f>X20/J15</f>
        <v>2584.6796461538465</v>
      </c>
    </row>
  </sheetData>
  <mergeCells count="19">
    <mergeCell ref="V3:V4"/>
    <mergeCell ref="M3:N3"/>
    <mergeCell ref="O3:O4"/>
    <mergeCell ref="P3:P4"/>
    <mergeCell ref="Q3:Q4"/>
    <mergeCell ref="R3:S3"/>
    <mergeCell ref="U3:U4"/>
    <mergeCell ref="L3:L4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31496062992125984" right="0.31496062992125984" top="0.74803149606299213" bottom="0.74803149606299213" header="0.31496062992125984" footer="0.31496062992125984"/>
  <pageSetup paperSize="9" scale="50" orientation="landscape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"/>
  <sheetViews>
    <sheetView zoomScale="70" zoomScaleNormal="70" workbookViewId="0">
      <selection activeCell="L6" sqref="L6"/>
    </sheetView>
  </sheetViews>
  <sheetFormatPr defaultColWidth="11.5703125" defaultRowHeight="15"/>
  <sheetData>
    <row r="1" spans="1:12" ht="15.75">
      <c r="A1" s="55"/>
      <c r="B1" s="56" t="s">
        <v>284</v>
      </c>
      <c r="C1" s="57" t="s">
        <v>292</v>
      </c>
      <c r="D1" s="57" t="s">
        <v>352</v>
      </c>
      <c r="E1" s="57" t="s">
        <v>302</v>
      </c>
      <c r="F1" s="57" t="s">
        <v>302</v>
      </c>
      <c r="G1" s="57" t="s">
        <v>292</v>
      </c>
      <c r="H1" s="57" t="s">
        <v>314</v>
      </c>
      <c r="I1" s="57" t="s">
        <v>314</v>
      </c>
      <c r="J1" s="57" t="s">
        <v>302</v>
      </c>
      <c r="K1" s="57" t="s">
        <v>352</v>
      </c>
    </row>
    <row r="2" spans="1:12" ht="15.75">
      <c r="A2" s="55"/>
      <c r="B2" s="56" t="s">
        <v>285</v>
      </c>
      <c r="C2" s="57" t="s">
        <v>293</v>
      </c>
      <c r="D2" s="57" t="s">
        <v>298</v>
      </c>
      <c r="E2" s="57" t="s">
        <v>353</v>
      </c>
      <c r="F2" s="57" t="s">
        <v>305</v>
      </c>
      <c r="G2" s="57" t="s">
        <v>354</v>
      </c>
      <c r="H2" s="57" t="s">
        <v>315</v>
      </c>
      <c r="I2" s="57" t="s">
        <v>355</v>
      </c>
      <c r="J2" s="57" t="s">
        <v>356</v>
      </c>
      <c r="K2" s="57" t="s">
        <v>299</v>
      </c>
    </row>
    <row r="3" spans="1:12" ht="31.5">
      <c r="A3" s="55"/>
      <c r="B3" s="56" t="s">
        <v>357</v>
      </c>
      <c r="C3" s="57" t="s">
        <v>358</v>
      </c>
      <c r="D3" s="57" t="s">
        <v>358</v>
      </c>
      <c r="E3" s="57" t="s">
        <v>358</v>
      </c>
      <c r="F3" s="57" t="s">
        <v>358</v>
      </c>
      <c r="G3" s="57" t="s">
        <v>359</v>
      </c>
      <c r="H3" s="58" t="s">
        <v>360</v>
      </c>
      <c r="I3" s="57" t="s">
        <v>358</v>
      </c>
      <c r="J3" s="58" t="s">
        <v>361</v>
      </c>
      <c r="K3" s="58" t="s">
        <v>361</v>
      </c>
    </row>
    <row r="4" spans="1:12" ht="31.5">
      <c r="A4" s="55"/>
      <c r="B4" s="56" t="s">
        <v>362</v>
      </c>
      <c r="C4" s="59"/>
      <c r="D4" s="59"/>
      <c r="E4" s="59"/>
      <c r="F4" s="59"/>
      <c r="G4" s="60" t="s">
        <v>363</v>
      </c>
      <c r="H4" s="60" t="s">
        <v>364</v>
      </c>
      <c r="I4" s="61" t="s">
        <v>365</v>
      </c>
      <c r="J4" s="62"/>
      <c r="K4" s="63" t="s">
        <v>366</v>
      </c>
    </row>
    <row r="5" spans="1:12" ht="15.75">
      <c r="A5" s="55"/>
      <c r="B5" s="56" t="s">
        <v>367</v>
      </c>
      <c r="C5" s="64">
        <v>45</v>
      </c>
      <c r="D5" s="64">
        <v>18</v>
      </c>
      <c r="E5" s="64">
        <v>5</v>
      </c>
      <c r="F5" s="64">
        <v>5</v>
      </c>
      <c r="G5" s="64">
        <v>12</v>
      </c>
      <c r="H5" s="64">
        <v>22</v>
      </c>
      <c r="I5" s="64">
        <v>5</v>
      </c>
      <c r="J5" s="64">
        <v>4</v>
      </c>
      <c r="K5" s="64">
        <v>14</v>
      </c>
      <c r="L5">
        <f>SUM(C5:K5)</f>
        <v>130</v>
      </c>
    </row>
    <row r="6" spans="1:12" ht="15.75">
      <c r="A6" s="55"/>
      <c r="B6" s="56"/>
      <c r="C6" s="65"/>
      <c r="D6" s="65"/>
      <c r="E6" s="65"/>
      <c r="F6" s="65"/>
      <c r="G6" s="65"/>
      <c r="H6" s="65"/>
      <c r="I6" s="65"/>
      <c r="J6" s="65"/>
      <c r="K6" s="65"/>
    </row>
    <row r="7" spans="1:12" ht="15.75">
      <c r="A7" s="55"/>
      <c r="B7" s="56" t="s">
        <v>290</v>
      </c>
      <c r="C7" s="66">
        <v>722400</v>
      </c>
      <c r="D7" s="66">
        <v>722400</v>
      </c>
      <c r="E7" s="66">
        <v>756000</v>
      </c>
      <c r="F7" s="66">
        <v>756000</v>
      </c>
      <c r="G7" s="66">
        <v>680000</v>
      </c>
      <c r="H7" s="66">
        <v>630000</v>
      </c>
      <c r="I7" s="66">
        <v>722400</v>
      </c>
      <c r="J7" s="66">
        <v>576000</v>
      </c>
      <c r="K7" s="66">
        <v>480000</v>
      </c>
    </row>
    <row r="8" spans="1:12" ht="15.75">
      <c r="A8" s="55"/>
      <c r="B8" s="56" t="s">
        <v>289</v>
      </c>
      <c r="C8" s="66">
        <v>84</v>
      </c>
      <c r="D8" s="66">
        <v>84</v>
      </c>
      <c r="E8" s="66">
        <v>84</v>
      </c>
      <c r="F8" s="66">
        <v>84</v>
      </c>
      <c r="G8" s="66">
        <v>84</v>
      </c>
      <c r="H8" s="66">
        <v>84</v>
      </c>
      <c r="I8" s="66">
        <v>84</v>
      </c>
      <c r="J8" s="66">
        <v>96</v>
      </c>
      <c r="K8" s="66">
        <v>96</v>
      </c>
    </row>
    <row r="9" spans="1:12" ht="15.75">
      <c r="A9" s="55"/>
      <c r="B9" s="56" t="s">
        <v>368</v>
      </c>
      <c r="C9" s="67">
        <f t="shared" ref="C9:K9" si="0">C10/C8</f>
        <v>284.1904761904762</v>
      </c>
      <c r="D9" s="67">
        <f t="shared" si="0"/>
        <v>284.1904761904762</v>
      </c>
      <c r="E9" s="67">
        <f t="shared" si="0"/>
        <v>273.04761904761904</v>
      </c>
      <c r="F9" s="67">
        <f t="shared" si="0"/>
        <v>273.04761904761904</v>
      </c>
      <c r="G9" s="67">
        <f t="shared" si="0"/>
        <v>248.71428571428572</v>
      </c>
      <c r="H9" s="67">
        <f t="shared" si="0"/>
        <v>254.67857142857142</v>
      </c>
      <c r="I9" s="67">
        <f t="shared" si="0"/>
        <v>284.1904761904762</v>
      </c>
      <c r="J9" s="67">
        <f t="shared" si="0"/>
        <v>207.19791666666666</v>
      </c>
      <c r="K9" s="67">
        <f t="shared" si="0"/>
        <v>205.80208333333334</v>
      </c>
    </row>
    <row r="10" spans="1:12" ht="15.75">
      <c r="A10" s="68"/>
      <c r="B10" s="56" t="s">
        <v>369</v>
      </c>
      <c r="C10" s="69">
        <v>23872</v>
      </c>
      <c r="D10" s="69">
        <v>23872</v>
      </c>
      <c r="E10" s="69">
        <v>22936</v>
      </c>
      <c r="F10" s="69">
        <v>22936</v>
      </c>
      <c r="G10" s="69">
        <v>20892</v>
      </c>
      <c r="H10" s="69">
        <v>21393</v>
      </c>
      <c r="I10" s="69">
        <v>23872</v>
      </c>
      <c r="J10" s="69">
        <v>19891</v>
      </c>
      <c r="K10" s="70">
        <v>19757</v>
      </c>
    </row>
    <row r="11" spans="1:12" ht="15.75">
      <c r="A11" s="68"/>
      <c r="B11" s="56" t="s">
        <v>291</v>
      </c>
      <c r="C11" s="71" t="s">
        <v>370</v>
      </c>
      <c r="D11" s="71" t="s">
        <v>370</v>
      </c>
      <c r="E11" s="71" t="s">
        <v>371</v>
      </c>
      <c r="F11" s="71" t="s">
        <v>371</v>
      </c>
      <c r="G11" s="72" t="s">
        <v>372</v>
      </c>
      <c r="H11" s="72" t="s">
        <v>370</v>
      </c>
      <c r="I11" s="71" t="s">
        <v>370</v>
      </c>
      <c r="J11" s="71" t="s">
        <v>371</v>
      </c>
      <c r="K11" s="73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VN 2018</vt:lpstr>
      <vt:lpstr>Tb Controling</vt:lpstr>
      <vt:lpstr>Tarif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Valérie Dardart</dc:creator>
  <cp:lastModifiedBy>sakgoel</cp:lastModifiedBy>
  <cp:lastPrinted>2018-07-03T11:33:06Z</cp:lastPrinted>
  <dcterms:created xsi:type="dcterms:W3CDTF">2018-07-03T06:43:36Z</dcterms:created>
  <dcterms:modified xsi:type="dcterms:W3CDTF">2018-08-10T12:41:27Z</dcterms:modified>
</cp:coreProperties>
</file>