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scorpiusj/Desktop/Continue/"/>
    </mc:Choice>
  </mc:AlternateContent>
  <xr:revisionPtr revIDLastSave="0" documentId="13_ncr:1_{79F3A799-A63C-5D47-8849-6EED1532428B}" xr6:coauthVersionLast="47" xr6:coauthVersionMax="47" xr10:uidLastSave="{00000000-0000-0000-0000-000000000000}"/>
  <bookViews>
    <workbookView xWindow="0" yWindow="500" windowWidth="28800" windowHeight="15520" activeTab="3" xr2:uid="{00000000-000D-0000-FFFF-FFFF00000000}"/>
  </bookViews>
  <sheets>
    <sheet name="마음가짐" sheetId="1" r:id="rId1"/>
    <sheet name="1. Vision, Bucket List" sheetId="2" r:id="rId2"/>
    <sheet name="2. 일과" sheetId="8" r:id="rId3"/>
    <sheet name="3. 일간 목표&amp;실천" sheetId="3" r:id="rId4"/>
    <sheet name="4. 연간 목표&amp;실천" sheetId="7" r:id="rId5"/>
    <sheet name="5. 자산변동" sheetId="5" r:id="rId6"/>
    <sheet name="6. 자산계획" sheetId="6" r:id="rId7"/>
  </sheets>
  <definedNames>
    <definedName name="_xlnm.Print_Area" localSheetId="1">'1. Vision, Bucket List'!$A$1:$H$20</definedName>
    <definedName name="_xlnm.Print_Area" localSheetId="3">'3. 일간 목표&amp;실천'!$A$1:$PP$34</definedName>
    <definedName name="_xlnm.Print_Area" localSheetId="0">마음가짐!$A$1:$A$38</definedName>
    <definedName name="_xlnm.Print_Titles" localSheetId="3">'3. 일간 목표&amp;실천'!$A:$C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1" i="5" l="1"/>
  <c r="S38" i="5"/>
  <c r="S25" i="5"/>
  <c r="R3" i="5"/>
  <c r="S20" i="5"/>
  <c r="T20" i="5" s="1"/>
  <c r="U20" i="5" s="1"/>
  <c r="V20" i="5" s="1"/>
  <c r="W20" i="5" s="1"/>
  <c r="M4" i="6" l="1"/>
  <c r="M13" i="7"/>
  <c r="M12" i="7"/>
  <c r="M11" i="7"/>
  <c r="M9" i="7"/>
  <c r="M5" i="7"/>
  <c r="M4" i="7"/>
  <c r="R13" i="5" l="1"/>
  <c r="S13" i="5" s="1"/>
  <c r="T13" i="5" s="1"/>
  <c r="U13" i="5" s="1"/>
  <c r="V13" i="5" s="1"/>
  <c r="W13" i="5" s="1"/>
  <c r="P3" i="5"/>
  <c r="S3" i="5" s="1"/>
  <c r="T3" i="5" s="1"/>
  <c r="U3" i="5" s="1"/>
  <c r="V3" i="5" s="1"/>
  <c r="W3" i="5" s="1"/>
  <c r="W14" i="5"/>
  <c r="V14" i="5"/>
  <c r="U14" i="5"/>
  <c r="T14" i="5"/>
  <c r="S14" i="5"/>
  <c r="R14" i="5"/>
  <c r="Q14" i="5"/>
  <c r="S12" i="5"/>
  <c r="T12" i="5" s="1"/>
  <c r="U12" i="5" s="1"/>
  <c r="V12" i="5" s="1"/>
  <c r="W12" i="5" s="1"/>
  <c r="P14" i="5"/>
  <c r="S11" i="5"/>
  <c r="T11" i="5" s="1"/>
  <c r="U11" i="5" s="1"/>
  <c r="V11" i="5" s="1"/>
  <c r="W11" i="5" s="1"/>
  <c r="S10" i="5"/>
  <c r="T10" i="5" s="1"/>
  <c r="U10" i="5" s="1"/>
  <c r="V10" i="5" s="1"/>
  <c r="W10" i="5" s="1"/>
  <c r="S7" i="5"/>
  <c r="T7" i="5" s="1"/>
  <c r="U7" i="5" s="1"/>
  <c r="V7" i="5" s="1"/>
  <c r="W7" i="5" s="1"/>
  <c r="Q4" i="5"/>
  <c r="R4" i="5" s="1"/>
  <c r="S4" i="5" s="1"/>
  <c r="T4" i="5" s="1"/>
  <c r="U4" i="5" s="1"/>
  <c r="V4" i="5" s="1"/>
  <c r="W4" i="5" s="1"/>
  <c r="M8" i="7"/>
  <c r="M6" i="7"/>
  <c r="N4" i="7"/>
  <c r="N3" i="5"/>
  <c r="O22" i="6"/>
  <c r="L22" i="6" l="1"/>
  <c r="J23" i="6" s="1"/>
  <c r="M19" i="6"/>
  <c r="M20" i="6"/>
  <c r="O23" i="6" l="1"/>
  <c r="L23" i="6" s="1"/>
  <c r="J24" i="6" s="1"/>
  <c r="O24" i="6" s="1"/>
  <c r="H23" i="6"/>
  <c r="H24" i="6" l="1"/>
  <c r="L24" i="6"/>
  <c r="J25" i="6" s="1"/>
  <c r="O25" i="6" s="1"/>
  <c r="L25" i="6" l="1"/>
  <c r="J26" i="6" s="1"/>
  <c r="O26" i="6" s="1"/>
  <c r="H25" i="6"/>
  <c r="H26" i="6" l="1"/>
  <c r="L26" i="6"/>
  <c r="J27" i="6" s="1"/>
  <c r="O27" i="6" s="1"/>
  <c r="L27" i="6" l="1"/>
  <c r="J28" i="6" s="1"/>
  <c r="O28" i="6" s="1"/>
  <c r="H27" i="6"/>
  <c r="L28" i="6" l="1"/>
  <c r="J29" i="6" s="1"/>
  <c r="O29" i="6" s="1"/>
  <c r="H28" i="6"/>
  <c r="L29" i="6" l="1"/>
  <c r="J30" i="6" s="1"/>
  <c r="O30" i="6" s="1"/>
  <c r="H29" i="6"/>
  <c r="L30" i="6" l="1"/>
  <c r="J31" i="6" s="1"/>
  <c r="O31" i="6" s="1"/>
  <c r="H30" i="6"/>
  <c r="L31" i="6" l="1"/>
  <c r="J32" i="6" s="1"/>
  <c r="O32" i="6" s="1"/>
  <c r="H31" i="6"/>
  <c r="M3" i="5"/>
  <c r="L8" i="7"/>
  <c r="L4" i="5"/>
  <c r="M10" i="6"/>
  <c r="M17" i="6"/>
  <c r="L11" i="7"/>
  <c r="L4" i="7"/>
  <c r="L32" i="6" l="1"/>
  <c r="J33" i="6" s="1"/>
  <c r="O33" i="6" s="1"/>
  <c r="H32" i="6"/>
  <c r="O14" i="5"/>
  <c r="N14" i="5"/>
  <c r="M14" i="5"/>
  <c r="L14" i="5"/>
  <c r="K14" i="5"/>
  <c r="L19" i="7"/>
  <c r="N19" i="7" s="1"/>
  <c r="L7" i="7"/>
  <c r="N7" i="7" s="1"/>
  <c r="L15" i="7"/>
  <c r="N15" i="7" s="1"/>
  <c r="N14" i="7"/>
  <c r="L10" i="7"/>
  <c r="N10" i="7" s="1"/>
  <c r="N8" i="7"/>
  <c r="L6" i="7"/>
  <c r="N6" i="7" s="1"/>
  <c r="L9" i="7"/>
  <c r="N9" i="7" s="1"/>
  <c r="H9" i="7"/>
  <c r="I9" i="7" s="1"/>
  <c r="N18" i="7"/>
  <c r="N17" i="7"/>
  <c r="N11" i="7"/>
  <c r="L5" i="7"/>
  <c r="N5" i="7" s="1"/>
  <c r="J17" i="7"/>
  <c r="N13" i="7"/>
  <c r="N12" i="7"/>
  <c r="J18" i="7"/>
  <c r="J14" i="7"/>
  <c r="H13" i="7"/>
  <c r="H12" i="7"/>
  <c r="I12" i="7" s="1"/>
  <c r="J12" i="7" s="1"/>
  <c r="H11" i="7"/>
  <c r="H5" i="7"/>
  <c r="H4" i="7"/>
  <c r="J4" i="7" s="1"/>
  <c r="J14" i="5"/>
  <c r="G10" i="6"/>
  <c r="G11" i="6" s="1"/>
  <c r="G12" i="6" s="1"/>
  <c r="G13" i="6" s="1"/>
  <c r="G14" i="6" s="1"/>
  <c r="G15" i="6" s="1"/>
  <c r="G16" i="6" s="1"/>
  <c r="G17" i="6" s="1"/>
  <c r="G18" i="6" s="1"/>
  <c r="G19" i="6" s="1"/>
  <c r="H9" i="6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F9" i="6"/>
  <c r="F10" i="6" s="1"/>
  <c r="F11" i="6" s="1"/>
  <c r="F12" i="6" s="1"/>
  <c r="E9" i="6"/>
  <c r="D8" i="6"/>
  <c r="B2" i="6"/>
  <c r="B3" i="6" s="1"/>
  <c r="B5" i="6" s="1"/>
  <c r="F19" i="5"/>
  <c r="I18" i="5"/>
  <c r="H18" i="5"/>
  <c r="G18" i="5"/>
  <c r="F18" i="5"/>
  <c r="E18" i="5"/>
  <c r="E21" i="5" s="1"/>
  <c r="F17" i="5"/>
  <c r="G12" i="5"/>
  <c r="F12" i="5"/>
  <c r="E12" i="5"/>
  <c r="E10" i="5"/>
  <c r="E2" i="5"/>
  <c r="E15" i="5" l="1"/>
  <c r="G19" i="5"/>
  <c r="D9" i="6"/>
  <c r="L33" i="6"/>
  <c r="J34" i="6" s="1"/>
  <c r="O34" i="6" s="1"/>
  <c r="H33" i="6"/>
  <c r="I5" i="7"/>
  <c r="J5" i="7" s="1"/>
  <c r="I11" i="7"/>
  <c r="J11" i="7" s="1"/>
  <c r="I13" i="7"/>
  <c r="J13" i="7" s="1"/>
  <c r="E22" i="5"/>
  <c r="F21" i="5"/>
  <c r="J9" i="7"/>
  <c r="F2" i="5"/>
  <c r="F15" i="5" s="1"/>
  <c r="G17" i="5"/>
  <c r="E10" i="6"/>
  <c r="H19" i="5" l="1"/>
  <c r="G15" i="5"/>
  <c r="L34" i="6"/>
  <c r="J35" i="6" s="1"/>
  <c r="O35" i="6" s="1"/>
  <c r="H34" i="6"/>
  <c r="F16" i="5"/>
  <c r="F22" i="5"/>
  <c r="F23" i="5" s="1"/>
  <c r="G21" i="5"/>
  <c r="H17" i="5"/>
  <c r="G2" i="5"/>
  <c r="D10" i="6"/>
  <c r="E11" i="6"/>
  <c r="I19" i="5" l="1"/>
  <c r="L35" i="6"/>
  <c r="J36" i="6" s="1"/>
  <c r="O36" i="6" s="1"/>
  <c r="H35" i="6"/>
  <c r="D11" i="6"/>
  <c r="E12" i="6"/>
  <c r="H2" i="5"/>
  <c r="H15" i="5" s="1"/>
  <c r="H21" i="5"/>
  <c r="I17" i="5"/>
  <c r="G22" i="5"/>
  <c r="G23" i="5" s="1"/>
  <c r="G16" i="5"/>
  <c r="J19" i="5" l="1"/>
  <c r="L36" i="6"/>
  <c r="J37" i="6" s="1"/>
  <c r="O37" i="6" s="1"/>
  <c r="H36" i="6"/>
  <c r="J17" i="5"/>
  <c r="I2" i="5"/>
  <c r="I15" i="5" s="1"/>
  <c r="I21" i="5"/>
  <c r="E13" i="6"/>
  <c r="D12" i="6"/>
  <c r="H16" i="5"/>
  <c r="H22" i="5"/>
  <c r="H23" i="5" s="1"/>
  <c r="K19" i="5" l="1"/>
  <c r="L37" i="6"/>
  <c r="J38" i="6" s="1"/>
  <c r="O38" i="6" s="1"/>
  <c r="H37" i="6"/>
  <c r="J21" i="5"/>
  <c r="K17" i="5"/>
  <c r="J2" i="5"/>
  <c r="J15" i="5" s="1"/>
  <c r="I16" i="5"/>
  <c r="I22" i="5"/>
  <c r="I23" i="5" s="1"/>
  <c r="E14" i="6"/>
  <c r="D13" i="6"/>
  <c r="L19" i="5" l="1"/>
  <c r="L38" i="6"/>
  <c r="J39" i="6" s="1"/>
  <c r="O39" i="6" s="1"/>
  <c r="H38" i="6"/>
  <c r="E15" i="6"/>
  <c r="D14" i="6"/>
  <c r="K21" i="5"/>
  <c r="L17" i="5"/>
  <c r="K2" i="5"/>
  <c r="K15" i="5" s="1"/>
  <c r="J16" i="5"/>
  <c r="J22" i="5"/>
  <c r="J23" i="5" s="1"/>
  <c r="M19" i="5" l="1"/>
  <c r="L39" i="6"/>
  <c r="J40" i="6" s="1"/>
  <c r="O40" i="6" s="1"/>
  <c r="H39" i="6"/>
  <c r="E16" i="6"/>
  <c r="D15" i="6"/>
  <c r="K22" i="5"/>
  <c r="K23" i="5" s="1"/>
  <c r="K16" i="5"/>
  <c r="L2" i="5"/>
  <c r="L15" i="5" s="1"/>
  <c r="L21" i="5"/>
  <c r="M17" i="5"/>
  <c r="N19" i="5" l="1"/>
  <c r="L40" i="6"/>
  <c r="J41" i="6" s="1"/>
  <c r="O41" i="6" s="1"/>
  <c r="H40" i="6"/>
  <c r="L16" i="5"/>
  <c r="L22" i="5"/>
  <c r="L23" i="5" s="1"/>
  <c r="E17" i="6"/>
  <c r="D16" i="6"/>
  <c r="N17" i="5"/>
  <c r="M21" i="5"/>
  <c r="M2" i="5"/>
  <c r="M15" i="5" s="1"/>
  <c r="O19" i="5" l="1"/>
  <c r="H41" i="6"/>
  <c r="L41" i="6"/>
  <c r="J42" i="6" s="1"/>
  <c r="O42" i="6" s="1"/>
  <c r="N21" i="5"/>
  <c r="O17" i="5"/>
  <c r="P17" i="5" s="1"/>
  <c r="N2" i="5"/>
  <c r="N15" i="5" s="1"/>
  <c r="M16" i="5"/>
  <c r="M22" i="5"/>
  <c r="M23" i="5" s="1"/>
  <c r="E18" i="6"/>
  <c r="D17" i="6"/>
  <c r="P2" i="5" l="1"/>
  <c r="Q17" i="5"/>
  <c r="P19" i="5"/>
  <c r="H42" i="6"/>
  <c r="L42" i="6"/>
  <c r="J43" i="6" s="1"/>
  <c r="O43" i="6" s="1"/>
  <c r="E19" i="6"/>
  <c r="D19" i="6" s="1"/>
  <c r="D18" i="6"/>
  <c r="N16" i="5"/>
  <c r="N22" i="5"/>
  <c r="N23" i="5" s="1"/>
  <c r="O21" i="5"/>
  <c r="O2" i="5"/>
  <c r="O15" i="5" s="1"/>
  <c r="Q19" i="5" l="1"/>
  <c r="R19" i="5" s="1"/>
  <c r="S19" i="5" s="1"/>
  <c r="T19" i="5" s="1"/>
  <c r="U19" i="5" s="1"/>
  <c r="V19" i="5" s="1"/>
  <c r="W19" i="5" s="1"/>
  <c r="P15" i="5"/>
  <c r="P21" i="5"/>
  <c r="Q2" i="5"/>
  <c r="Q15" i="5" s="1"/>
  <c r="R17" i="5"/>
  <c r="Q21" i="5"/>
  <c r="H43" i="6"/>
  <c r="L43" i="6"/>
  <c r="J44" i="6" s="1"/>
  <c r="O44" i="6" s="1"/>
  <c r="O22" i="5"/>
  <c r="O16" i="5"/>
  <c r="P22" i="5" l="1"/>
  <c r="R2" i="5"/>
  <c r="R15" i="5" s="1"/>
  <c r="S17" i="5"/>
  <c r="R21" i="5"/>
  <c r="Q22" i="5"/>
  <c r="Q23" i="5" s="1"/>
  <c r="Q16" i="5"/>
  <c r="P16" i="5"/>
  <c r="O23" i="5"/>
  <c r="P23" i="5"/>
  <c r="H44" i="6"/>
  <c r="L44" i="6"/>
  <c r="J45" i="6" s="1"/>
  <c r="O45" i="6" s="1"/>
  <c r="T17" i="5" l="1"/>
  <c r="S2" i="5"/>
  <c r="S15" i="5" s="1"/>
  <c r="S16" i="5" s="1"/>
  <c r="S21" i="5"/>
  <c r="R22" i="5"/>
  <c r="R23" i="5" s="1"/>
  <c r="R16" i="5"/>
  <c r="H45" i="6"/>
  <c r="L45" i="6"/>
  <c r="J46" i="6" s="1"/>
  <c r="O46" i="6" s="1"/>
  <c r="S22" i="5" l="1"/>
  <c r="S23" i="5" s="1"/>
  <c r="T2" i="5"/>
  <c r="T15" i="5" s="1"/>
  <c r="U17" i="5"/>
  <c r="T21" i="5"/>
  <c r="L46" i="6"/>
  <c r="J47" i="6" s="1"/>
  <c r="O47" i="6" s="1"/>
  <c r="H46" i="6"/>
  <c r="U21" i="5" l="1"/>
  <c r="V17" i="5"/>
  <c r="U2" i="5"/>
  <c r="U15" i="5" s="1"/>
  <c r="T16" i="5"/>
  <c r="T22" i="5"/>
  <c r="T23" i="5" s="1"/>
  <c r="L47" i="6"/>
  <c r="J48" i="6" s="1"/>
  <c r="O48" i="6" s="1"/>
  <c r="H47" i="6"/>
  <c r="U22" i="5" l="1"/>
  <c r="U23" i="5" s="1"/>
  <c r="U16" i="5"/>
  <c r="V2" i="5"/>
  <c r="V15" i="5" s="1"/>
  <c r="W17" i="5"/>
  <c r="V21" i="5"/>
  <c r="L48" i="6"/>
  <c r="J49" i="6" s="1"/>
  <c r="O49" i="6" s="1"/>
  <c r="H48" i="6"/>
  <c r="W2" i="5" l="1"/>
  <c r="W15" i="5" s="1"/>
  <c r="W21" i="5"/>
  <c r="V22" i="5"/>
  <c r="V23" i="5" s="1"/>
  <c r="V16" i="5"/>
  <c r="L49" i="6"/>
  <c r="J50" i="6" s="1"/>
  <c r="O50" i="6" s="1"/>
  <c r="H49" i="6"/>
  <c r="W16" i="5" l="1"/>
  <c r="W22" i="5"/>
  <c r="W23" i="5" s="1"/>
  <c r="L50" i="6"/>
  <c r="J51" i="6" s="1"/>
  <c r="O51" i="6" s="1"/>
  <c r="H50" i="6"/>
  <c r="L51" i="6" l="1"/>
  <c r="J52" i="6" s="1"/>
  <c r="O52" i="6" s="1"/>
  <c r="H51" i="6"/>
  <c r="L52" i="6" l="1"/>
  <c r="J53" i="6" s="1"/>
  <c r="O53" i="6" s="1"/>
  <c r="H52" i="6"/>
  <c r="L53" i="6" l="1"/>
  <c r="J54" i="6" s="1"/>
  <c r="O54" i="6" s="1"/>
  <c r="H53" i="6"/>
  <c r="L54" i="6" l="1"/>
  <c r="J55" i="6" s="1"/>
  <c r="O55" i="6" s="1"/>
  <c r="H54" i="6"/>
  <c r="L55" i="6" l="1"/>
  <c r="H55" i="6"/>
</calcChain>
</file>

<file path=xl/sharedStrings.xml><?xml version="1.0" encoding="utf-8"?>
<sst xmlns="http://schemas.openxmlformats.org/spreadsheetml/2006/main" count="2279" uniqueCount="440">
  <si>
    <t>에어비엔비 호스팅 가이드</t>
  </si>
  <si>
    <t>희망에 부풀었다가 절망에 빠지는 일을</t>
  </si>
  <si>
    <t>3. 조각가</t>
  </si>
  <si>
    <t>기업은행</t>
  </si>
  <si>
    <t>직장인도 건물주가 되는 소규모 건물신축 특강 - 황금대지 (7/20)</t>
  </si>
  <si>
    <t>주간 KB주택시장 동향 : 보도자료, 통계표(지역별 시황)
한국부동산원 보도자료 : 주간 아파트가격 동향</t>
  </si>
  <si>
    <t>월 1회
(첫주)</t>
  </si>
  <si>
    <t>부채 계</t>
  </si>
  <si>
    <t>외화</t>
  </si>
  <si>
    <t>마통</t>
  </si>
  <si>
    <t>자산 계</t>
  </si>
  <si>
    <t>하고 싶은 것(DO)</t>
  </si>
  <si>
    <t>상시</t>
  </si>
  <si>
    <t>레버리지 이자</t>
  </si>
  <si>
    <t>월 1회
(마지막 전)</t>
  </si>
  <si>
    <t>미술</t>
  </si>
  <si>
    <t>일생에 한 번은 고수를 만나라</t>
  </si>
  <si>
    <t>내 집 없이 월세받는 재테크</t>
  </si>
  <si>
    <t>유형</t>
  </si>
  <si>
    <t>되고 싶은 것(BE)</t>
  </si>
  <si>
    <t>월</t>
  </si>
  <si>
    <t>정보처리기사</t>
  </si>
  <si>
    <t>씨티은행</t>
  </si>
  <si>
    <t>X</t>
  </si>
  <si>
    <t>자본 변동</t>
  </si>
  <si>
    <t>경제신문</t>
  </si>
  <si>
    <t>인간관계/</t>
  </si>
  <si>
    <t>손경제 빠지지 않기</t>
  </si>
  <si>
    <t>센자이</t>
  </si>
  <si>
    <t>주식</t>
  </si>
  <si>
    <t>5월</t>
  </si>
  <si>
    <t>자본 계</t>
  </si>
  <si>
    <t>생각의 비밀</t>
  </si>
  <si>
    <t>자동차세</t>
  </si>
  <si>
    <t>TBD</t>
  </si>
  <si>
    <t>국내</t>
  </si>
  <si>
    <t>물가상승율</t>
  </si>
  <si>
    <t>집</t>
  </si>
  <si>
    <t>갭+레버리지</t>
  </si>
  <si>
    <t>신한은행</t>
  </si>
  <si>
    <t>비고</t>
  </si>
  <si>
    <t>돈</t>
  </si>
  <si>
    <t>-</t>
  </si>
  <si>
    <t>1. 근육질 몸짱</t>
  </si>
  <si>
    <t>이웃집 백만장자</t>
  </si>
  <si>
    <t>책 52권 / 년 이상 읽고 정리노트 (책 별 Mindmap or 엑셀)</t>
  </si>
  <si>
    <t>예수금</t>
  </si>
  <si>
    <t>4. 발명가</t>
  </si>
  <si>
    <t>주식 수익율</t>
  </si>
  <si>
    <t>월 수입</t>
  </si>
  <si>
    <t>주기</t>
  </si>
  <si>
    <t>갭</t>
  </si>
  <si>
    <t>부의 본능</t>
  </si>
  <si>
    <t>도배 / 정리</t>
  </si>
  <si>
    <t>국가통계포털 KOSIS : 국내 인구이동 통계 : 가구수/인구수 변동</t>
  </si>
  <si>
    <t>공인중개사</t>
  </si>
  <si>
    <t>아실 : A급 이상 지역 입주물량</t>
  </si>
  <si>
    <t>부동산</t>
  </si>
  <si>
    <t>마법의 연금굴리기
부의 추월차선</t>
  </si>
  <si>
    <t>1. 나만의 공간(서재)</t>
  </si>
  <si>
    <t>갭 수익율</t>
  </si>
  <si>
    <t>접수 : 8월, 1차 시험 : 10월</t>
  </si>
  <si>
    <t>가고 싶은 곳(WHERE)</t>
  </si>
  <si>
    <t>주 1회</t>
  </si>
  <si>
    <t>키움</t>
  </si>
  <si>
    <t>지식산업센터 -  (9/14)</t>
  </si>
  <si>
    <t>열심히 노력하다가 갑자기 나태해지고</t>
  </si>
  <si>
    <t>21년</t>
  </si>
  <si>
    <t>대출(SC)</t>
  </si>
  <si>
    <t>그게 쉬운 일이었다면,</t>
  </si>
  <si>
    <t xml:space="preserve"> -&gt; 차이는 항상 실 수익율</t>
  </si>
  <si>
    <t>잘 참았다가 조급해지고</t>
  </si>
  <si>
    <t>- 알버트 아인슈타인-</t>
  </si>
  <si>
    <t>실행이 답이다</t>
  </si>
  <si>
    <t>돈(보도섀퍼)</t>
  </si>
  <si>
    <t>나는 오늘도 경제적 자유를 꿈꾼다</t>
  </si>
  <si>
    <t>7월</t>
  </si>
  <si>
    <t>자본</t>
  </si>
  <si>
    <t>하나은행</t>
  </si>
  <si>
    <t>만원</t>
  </si>
  <si>
    <t>금방 까먹을 것은 읽지도 말라</t>
  </si>
  <si>
    <t>또 다시 반복하고 있다.</t>
  </si>
  <si>
    <t>그러니 계속해서 그림을 그려야겠다.</t>
  </si>
  <si>
    <t>부동산 투자, 흐름이 정답이다</t>
  </si>
  <si>
    <t>그 속에서 아무런 즐거움도 얻을 수 없었을 것이다.</t>
  </si>
  <si>
    <t>- 빈센트 반 고흐 -</t>
  </si>
  <si>
    <t>강의/세미나 등 수강하기</t>
  </si>
  <si>
    <t>수채화를 더 잘 이해할 수 있겠지.</t>
  </si>
  <si>
    <t>부동산 투자 이렇게 쉬웠어?
엄마, 주식 사주세요</t>
  </si>
  <si>
    <t>월 1회
(마지막주)</t>
  </si>
  <si>
    <t>현금</t>
  </si>
  <si>
    <t>자산 변동</t>
  </si>
  <si>
    <t>그래도 계속해서 노력하면</t>
  </si>
  <si>
    <t>레버리지</t>
  </si>
  <si>
    <t>소프트 디지털</t>
  </si>
  <si>
    <t>update필요</t>
  </si>
  <si>
    <t>연</t>
  </si>
  <si>
    <t>월 1회</t>
  </si>
  <si>
    <t>월세 수익율</t>
  </si>
  <si>
    <t>퇴직금</t>
  </si>
  <si>
    <t>6월</t>
  </si>
  <si>
    <t>부채</t>
  </si>
  <si>
    <t>8월</t>
  </si>
  <si>
    <t>47세 월</t>
  </si>
  <si>
    <t>월세</t>
  </si>
  <si>
    <t>월 지출</t>
  </si>
  <si>
    <t>월간 KB주택가격 동향 : 시계열_지수 자료</t>
  </si>
  <si>
    <t>1. 오로라 볼 수 있는 곳</t>
  </si>
  <si>
    <t>규제에도 연 1억 만드는 아파트 투자법 - 제주바다 (8/7)</t>
  </si>
  <si>
    <t>KB경영연구소/하나금융연구소 : 한국부자 리포트/보고서</t>
  </si>
  <si>
    <t>청약</t>
  </si>
  <si>
    <t>위치</t>
  </si>
  <si>
    <t>재산세</t>
  </si>
  <si>
    <t>인생의 의미</t>
  </si>
  <si>
    <t>목표</t>
  </si>
  <si>
    <t>구분</t>
  </si>
  <si>
    <t>부자특강 - 청울림 6/10</t>
  </si>
  <si>
    <t>3D프린트</t>
  </si>
  <si>
    <t>9월</t>
  </si>
  <si>
    <t>우리종금</t>
  </si>
  <si>
    <t>해외</t>
  </si>
  <si>
    <t>SC은행</t>
  </si>
  <si>
    <t>갖고 싶은 것(HAVE)</t>
  </si>
  <si>
    <t>스칸센</t>
  </si>
  <si>
    <t>부자들의 개인 도서관</t>
  </si>
  <si>
    <t>2. 천문학 공부</t>
  </si>
  <si>
    <t>영역</t>
  </si>
  <si>
    <t>10월</t>
  </si>
  <si>
    <t>1. 봉사활동</t>
  </si>
  <si>
    <t>X</t>
    <phoneticPr fontId="7" type="noConversion"/>
  </si>
  <si>
    <r>
      <rPr>
        <b/>
        <sz val="11"/>
        <color rgb="FFFF0000"/>
        <rFont val="돋움"/>
        <family val="3"/>
        <charset val="129"/>
      </rPr>
      <t>인문학도</t>
    </r>
    <r>
      <rPr>
        <b/>
        <sz val="11"/>
        <color rgb="FFFF0000"/>
        <rFont val="Calibri"/>
        <family val="2"/>
      </rPr>
      <t xml:space="preserve">, </t>
    </r>
    <r>
      <rPr>
        <b/>
        <sz val="11"/>
        <color rgb="FFFF0000"/>
        <rFont val="돋움"/>
        <family val="3"/>
        <charset val="129"/>
      </rPr>
      <t>개발자되다</t>
    </r>
    <phoneticPr fontId="7" type="noConversion"/>
  </si>
  <si>
    <r>
      <rPr>
        <b/>
        <sz val="11"/>
        <color rgb="FFFF0000"/>
        <rFont val="돋움"/>
        <family val="3"/>
        <charset val="129"/>
      </rPr>
      <t>돈의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비밀</t>
    </r>
    <phoneticPr fontId="7" type="noConversion"/>
  </si>
  <si>
    <r>
      <t>1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월</t>
    </r>
    <phoneticPr fontId="7" type="noConversion"/>
  </si>
  <si>
    <t>비전공자를 위한 이해할 수 있는 IT지식</t>
    <phoneticPr fontId="7" type="noConversion"/>
  </si>
  <si>
    <t>스테이크의 기초</t>
    <phoneticPr fontId="7" type="noConversion"/>
  </si>
  <si>
    <t>부동산 상승신호 하락신호</t>
    <phoneticPr fontId="7" type="noConversion"/>
  </si>
  <si>
    <t>-</t>
    <phoneticPr fontId="7" type="noConversion"/>
  </si>
  <si>
    <r>
      <rPr>
        <b/>
        <sz val="11"/>
        <color rgb="FFFF0000"/>
        <rFont val="돋움"/>
        <family val="3"/>
        <charset val="129"/>
      </rPr>
      <t>지식산업센터</t>
    </r>
    <r>
      <rPr>
        <b/>
        <sz val="11"/>
        <color rgb="FFFF0000"/>
        <rFont val="Calibri"/>
        <family val="2"/>
      </rPr>
      <t xml:space="preserve"> -  (</t>
    </r>
    <r>
      <rPr>
        <b/>
        <sz val="11"/>
        <color rgb="FFFF0000"/>
        <rFont val="Calibri"/>
        <family val="2"/>
      </rPr>
      <t>~10/4</t>
    </r>
    <r>
      <rPr>
        <b/>
        <sz val="11"/>
        <color rgb="FFFF0000"/>
        <rFont val="Calibri"/>
        <family val="2"/>
      </rPr>
      <t>)</t>
    </r>
    <r>
      <rPr>
        <b/>
        <sz val="11"/>
        <color rgb="FFFF0000"/>
        <rFont val="Calibri"/>
        <family val="2"/>
      </rPr>
      <t xml:space="preserve"> - X</t>
    </r>
    <phoneticPr fontId="7" type="noConversion"/>
  </si>
  <si>
    <t>매일</t>
    <phoneticPr fontId="7" type="noConversion"/>
  </si>
  <si>
    <t>금주</t>
    <phoneticPr fontId="7" type="noConversion"/>
  </si>
  <si>
    <r>
      <rPr>
        <sz val="11"/>
        <color rgb="FF000000"/>
        <rFont val="돋움"/>
        <family val="3"/>
        <charset val="129"/>
      </rPr>
      <t>생활코딩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노마드코더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백준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알고리즘</t>
    </r>
    <phoneticPr fontId="7" type="noConversion"/>
  </si>
  <si>
    <t>X</t>
    <phoneticPr fontId="7" type="noConversion"/>
  </si>
  <si>
    <t>책</t>
    <phoneticPr fontId="7" type="noConversion"/>
  </si>
  <si>
    <r>
      <t>12</t>
    </r>
    <r>
      <rPr>
        <sz val="11"/>
        <color rgb="FF000000"/>
        <rFont val="돋움"/>
        <family val="3"/>
        <charset val="129"/>
      </rPr>
      <t>월</t>
    </r>
    <phoneticPr fontId="7" type="noConversion"/>
  </si>
  <si>
    <t>X</t>
    <phoneticPr fontId="7" type="noConversion"/>
  </si>
  <si>
    <r>
      <rPr>
        <b/>
        <sz val="11"/>
        <color rgb="FFFF0000"/>
        <rFont val="돋움"/>
        <family val="3"/>
        <charset val="129"/>
      </rPr>
      <t>아기곰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재테크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불변의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법칙</t>
    </r>
    <phoneticPr fontId="7" type="noConversion"/>
  </si>
  <si>
    <r>
      <rPr>
        <b/>
        <sz val="11"/>
        <color rgb="FFFF0000"/>
        <rFont val="돋움"/>
        <family val="3"/>
        <charset val="129"/>
      </rPr>
      <t>생각하는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기계</t>
    </r>
    <r>
      <rPr>
        <b/>
        <sz val="11"/>
        <color rgb="FFFF0000"/>
        <rFont val="Calibri"/>
        <family val="2"/>
      </rPr>
      <t xml:space="preserve"> vs </t>
    </r>
    <r>
      <rPr>
        <b/>
        <sz val="11"/>
        <color rgb="FFFF0000"/>
        <rFont val="돋움"/>
        <family val="3"/>
        <charset val="129"/>
      </rPr>
      <t>생각하지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않는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인간</t>
    </r>
    <phoneticPr fontId="7" type="noConversion"/>
  </si>
  <si>
    <t>6주 : (생활코딩) JS, 로그인 기능 등 (포폴) 클론1</t>
    <phoneticPr fontId="7" type="noConversion"/>
  </si>
  <si>
    <t>7주 : (생활코딩) Node, 로그인 기능 등 (포폴) 클론2</t>
    <phoneticPr fontId="7" type="noConversion"/>
  </si>
  <si>
    <t>9주 : (생활코딩) Redux, hook (PJT 주간)</t>
    <phoneticPr fontId="7" type="noConversion"/>
  </si>
  <si>
    <t>8주 : (생활코딩) React (PJT 주간)</t>
    <phoneticPr fontId="7" type="noConversion"/>
  </si>
  <si>
    <t>- The martian -</t>
    <phoneticPr fontId="7" type="noConversion"/>
  </si>
  <si>
    <t>건강</t>
    <phoneticPr fontId="7" type="noConversion"/>
  </si>
  <si>
    <t>감정</t>
    <phoneticPr fontId="7" type="noConversion"/>
  </si>
  <si>
    <t>돈</t>
    <phoneticPr fontId="7" type="noConversion"/>
  </si>
  <si>
    <t>인간관계</t>
    <phoneticPr fontId="7" type="noConversion"/>
  </si>
  <si>
    <t>손경제</t>
    <phoneticPr fontId="7" type="noConversion"/>
  </si>
  <si>
    <t>매경이코노미</t>
    <phoneticPr fontId="7" type="noConversion"/>
  </si>
  <si>
    <t>개발자</t>
    <phoneticPr fontId="7" type="noConversion"/>
  </si>
  <si>
    <t>도배</t>
    <phoneticPr fontId="7" type="noConversion"/>
  </si>
  <si>
    <t>영어</t>
    <phoneticPr fontId="7" type="noConversion"/>
  </si>
  <si>
    <t>3D프린트</t>
    <phoneticPr fontId="7" type="noConversion"/>
  </si>
  <si>
    <t>공인중개사</t>
    <phoneticPr fontId="7" type="noConversion"/>
  </si>
  <si>
    <t>부동산 분석</t>
    <phoneticPr fontId="7" type="noConversion"/>
  </si>
  <si>
    <t>새벽조깅</t>
    <phoneticPr fontId="7" type="noConversion"/>
  </si>
  <si>
    <t>근육운동</t>
    <phoneticPr fontId="7" type="noConversion"/>
  </si>
  <si>
    <t>분류</t>
    <phoneticPr fontId="7" type="noConversion"/>
  </si>
  <si>
    <t>주기</t>
    <phoneticPr fontId="7" type="noConversion"/>
  </si>
  <si>
    <t>목표횟수</t>
    <phoneticPr fontId="7" type="noConversion"/>
  </si>
  <si>
    <t>달성횟수</t>
    <phoneticPr fontId="7" type="noConversion"/>
  </si>
  <si>
    <t>달성률</t>
    <phoneticPr fontId="7" type="noConversion"/>
  </si>
  <si>
    <t>주 6회</t>
    <phoneticPr fontId="7" type="noConversion"/>
  </si>
  <si>
    <t>주 3회</t>
    <phoneticPr fontId="7" type="noConversion"/>
  </si>
  <si>
    <t>주 5회</t>
    <phoneticPr fontId="7" type="noConversion"/>
  </si>
  <si>
    <t>년 52회</t>
    <phoneticPr fontId="7" type="noConversion"/>
  </si>
  <si>
    <t>년 12회</t>
    <phoneticPr fontId="7" type="noConversion"/>
  </si>
  <si>
    <t>X</t>
    <phoneticPr fontId="7" type="noConversion"/>
  </si>
  <si>
    <t>년 4회</t>
    <phoneticPr fontId="7" type="noConversion"/>
  </si>
  <si>
    <t>보류</t>
    <phoneticPr fontId="7" type="noConversion"/>
  </si>
  <si>
    <t>블로그 포스팅-공부제외</t>
    <phoneticPr fontId="7" type="noConversion"/>
  </si>
  <si>
    <t>취업</t>
    <phoneticPr fontId="7" type="noConversion"/>
  </si>
  <si>
    <t>학원</t>
    <phoneticPr fontId="7" type="noConversion"/>
  </si>
  <si>
    <t>실전연습</t>
    <phoneticPr fontId="7" type="noConversion"/>
  </si>
  <si>
    <t>2021년</t>
    <phoneticPr fontId="7" type="noConversion"/>
  </si>
  <si>
    <t>5시 기상</t>
    <phoneticPr fontId="7" type="noConversion"/>
  </si>
  <si>
    <t>인생의 의미</t>
    <phoneticPr fontId="7" type="noConversion"/>
  </si>
  <si>
    <t>2022년</t>
    <phoneticPr fontId="7" type="noConversion"/>
  </si>
  <si>
    <t>목표</t>
    <phoneticPr fontId="7" type="noConversion"/>
  </si>
  <si>
    <t>★</t>
    <phoneticPr fontId="7" type="noConversion"/>
  </si>
  <si>
    <t>★</t>
    <phoneticPr fontId="7" type="noConversion"/>
  </si>
  <si>
    <t>의지가 강한 사람</t>
    <phoneticPr fontId="7" type="noConversion"/>
  </si>
  <si>
    <t>건강한 사람</t>
    <phoneticPr fontId="7" type="noConversion"/>
  </si>
  <si>
    <t>몸짱인 사람</t>
    <phoneticPr fontId="7" type="noConversion"/>
  </si>
  <si>
    <t>꾸준한 사람</t>
    <phoneticPr fontId="7" type="noConversion"/>
  </si>
  <si>
    <t>경제를 이해하는 사람</t>
    <phoneticPr fontId="7" type="noConversion"/>
  </si>
  <si>
    <t>발전하는 사람</t>
    <phoneticPr fontId="7" type="noConversion"/>
  </si>
  <si>
    <t>부동산 잘 아는 사람</t>
    <phoneticPr fontId="7" type="noConversion"/>
  </si>
  <si>
    <t>(중개사없이)계약하는 사람</t>
    <phoneticPr fontId="7" type="noConversion"/>
  </si>
  <si>
    <t>외국에서 대화에 거리낌이 없는 사람</t>
    <phoneticPr fontId="7" type="noConversion"/>
  </si>
  <si>
    <t>만드는 사람</t>
    <phoneticPr fontId="7" type="noConversion"/>
  </si>
  <si>
    <t>기술있는 사람</t>
    <phoneticPr fontId="7" type="noConversion"/>
  </si>
  <si>
    <t>???</t>
    <phoneticPr fontId="7" type="noConversion"/>
  </si>
  <si>
    <t>7~10시 사이 쉬는시간에 듣는다</t>
    <phoneticPr fontId="7" type="noConversion"/>
  </si>
  <si>
    <t>요가</t>
    <phoneticPr fontId="7" type="noConversion"/>
  </si>
  <si>
    <t>유혹묶기</t>
    <phoneticPr fontId="7" type="noConversion"/>
  </si>
  <si>
    <t>뭐하고 뭐(보상)</t>
    <phoneticPr fontId="7" type="noConversion"/>
  </si>
  <si>
    <t>집단에 들어가기</t>
    <phoneticPr fontId="7" type="noConversion"/>
  </si>
  <si>
    <t>완수하면 보상</t>
    <phoneticPr fontId="7" type="noConversion"/>
  </si>
  <si>
    <t>2분 규칙 : 1단계</t>
    <phoneticPr fontId="7" type="noConversion"/>
  </si>
  <si>
    <t>2분 규칙 : 2단계</t>
    <phoneticPr fontId="7" type="noConversion"/>
  </si>
  <si>
    <t>2분 규칙 : 3단계</t>
    <phoneticPr fontId="7" type="noConversion"/>
  </si>
  <si>
    <t>2분 규칙 : 최종</t>
    <phoneticPr fontId="7" type="noConversion"/>
  </si>
  <si>
    <t>정체성 및 목표</t>
    <phoneticPr fontId="7" type="noConversion"/>
  </si>
  <si>
    <t>뛰지않고 걷는다</t>
    <phoneticPr fontId="7" type="noConversion"/>
  </si>
  <si>
    <t>저녁을 먹자마자 양치한다</t>
    <phoneticPr fontId="7" type="noConversion"/>
  </si>
  <si>
    <t>저녁 전 푸시업 10개(+1/주)</t>
    <phoneticPr fontId="7" type="noConversion"/>
  </si>
  <si>
    <t>요가소년을 튼다</t>
    <phoneticPr fontId="7" type="noConversion"/>
  </si>
  <si>
    <t>알람을 끄지 않는다</t>
    <phoneticPr fontId="7" type="noConversion"/>
  </si>
  <si>
    <t>4시40분에 눈을 뜬다</t>
    <phoneticPr fontId="7" type="noConversion"/>
  </si>
  <si>
    <t>눈뜨자마자 제일 먼저 한다</t>
    <phoneticPr fontId="7" type="noConversion"/>
  </si>
  <si>
    <t>커피를 마실 때 본다</t>
    <phoneticPr fontId="7" type="noConversion"/>
  </si>
  <si>
    <t>최종</t>
    <phoneticPr fontId="7" type="noConversion"/>
  </si>
  <si>
    <r>
      <t>5</t>
    </r>
    <r>
      <rPr>
        <sz val="11"/>
        <color rgb="FF000000"/>
        <rFont val="돋움"/>
        <family val="3"/>
        <charset val="129"/>
      </rPr>
      <t>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기상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주</t>
    </r>
    <r>
      <rPr>
        <sz val="11"/>
        <color rgb="FF000000"/>
        <rFont val="Calibri"/>
        <family val="2"/>
      </rPr>
      <t xml:space="preserve"> 6</t>
    </r>
    <r>
      <rPr>
        <sz val="11"/>
        <color rgb="FF000000"/>
        <rFont val="돋움"/>
        <family val="3"/>
        <charset val="129"/>
      </rPr>
      <t>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달성하기</t>
    </r>
    <r>
      <rPr>
        <sz val="11"/>
        <color rgb="FF000000"/>
        <rFont val="Calibri"/>
        <family val="2"/>
      </rPr>
      <t xml:space="preserve"> - </t>
    </r>
    <r>
      <rPr>
        <sz val="11"/>
        <color rgb="FF000000"/>
        <rFont val="돋움"/>
        <family val="3"/>
        <charset val="129"/>
      </rPr>
      <t>알람을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끄지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않는다</t>
    </r>
    <phoneticPr fontId="7" type="noConversion"/>
  </si>
  <si>
    <t>주6회</t>
    <phoneticPr fontId="7" type="noConversion"/>
  </si>
  <si>
    <t>금주 - 저녁을 먹자마자 양치한다</t>
    <phoneticPr fontId="7" type="noConversion"/>
  </si>
  <si>
    <t>운동 - 뛰지않고 걷는다</t>
    <phoneticPr fontId="7" type="noConversion"/>
  </si>
  <si>
    <t>아주작은습관의힘</t>
    <phoneticPr fontId="7" type="noConversion"/>
  </si>
  <si>
    <t>★</t>
    <phoneticPr fontId="7" type="noConversion"/>
  </si>
  <si>
    <r>
      <rPr>
        <b/>
        <sz val="11"/>
        <color rgb="FFFF0000"/>
        <rFont val="돋움"/>
        <family val="3"/>
        <charset val="129"/>
      </rPr>
      <t>젊은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부자의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법칙</t>
    </r>
    <phoneticPr fontId="7" type="noConversion"/>
  </si>
  <si>
    <t>스쿼트</t>
    <phoneticPr fontId="7" type="noConversion"/>
  </si>
  <si>
    <t>5월부터</t>
    <phoneticPr fontId="7" type="noConversion"/>
  </si>
  <si>
    <t>7월부터</t>
    <phoneticPr fontId="7" type="noConversion"/>
  </si>
  <si>
    <t>자기 전에 30분 읽는다</t>
    <phoneticPr fontId="7" type="noConversion"/>
  </si>
  <si>
    <t>년 70회</t>
    <phoneticPr fontId="7" type="noConversion"/>
  </si>
  <si>
    <t>퇴근 후 11시30분 잠들기 전까지 읽는다</t>
    <phoneticPr fontId="7" type="noConversion"/>
  </si>
  <si>
    <t>23년부터</t>
    <phoneticPr fontId="7" type="noConversion"/>
  </si>
  <si>
    <t>주 2회</t>
    <phoneticPr fontId="7" type="noConversion"/>
  </si>
  <si>
    <t>React</t>
    <phoneticPr fontId="7" type="noConversion"/>
  </si>
  <si>
    <t>월세</t>
    <phoneticPr fontId="7" type="noConversion"/>
  </si>
  <si>
    <t>초보자를 위한 투자의 정석</t>
    <phoneticPr fontId="7" type="noConversion"/>
  </si>
  <si>
    <t>분명하게 하라</t>
    <phoneticPr fontId="7" type="noConversion"/>
  </si>
  <si>
    <r>
      <t>2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년</t>
    </r>
    <phoneticPr fontId="7" type="noConversion"/>
  </si>
  <si>
    <r>
      <t>1</t>
    </r>
    <r>
      <rPr>
        <sz val="11"/>
        <color rgb="FF000000"/>
        <rFont val="돋움"/>
        <family val="3"/>
        <charset val="129"/>
      </rPr>
      <t>월</t>
    </r>
    <phoneticPr fontId="7" type="noConversion"/>
  </si>
  <si>
    <t>감정</t>
    <phoneticPr fontId="7" type="noConversion"/>
  </si>
  <si>
    <t>건강</t>
    <phoneticPr fontId="7" type="noConversion"/>
  </si>
  <si>
    <r>
      <rPr>
        <sz val="11"/>
        <color rgb="FF000000"/>
        <rFont val="돋움"/>
        <family val="3"/>
        <charset val="129"/>
      </rPr>
      <t>다짐</t>
    </r>
    <r>
      <rPr>
        <sz val="11"/>
        <color rgb="FF000000"/>
        <rFont val="Calibri"/>
        <family val="2"/>
      </rPr>
      <t xml:space="preserve"> (</t>
    </r>
    <r>
      <rPr>
        <sz val="11"/>
        <color rgb="FF000000"/>
        <rFont val="돋움"/>
        <family val="3"/>
        <charset val="129"/>
      </rPr>
      <t>마음가짐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비전</t>
    </r>
    <r>
      <rPr>
        <sz val="11"/>
        <color rgb="FF000000"/>
        <rFont val="Calibri"/>
        <family val="2"/>
      </rPr>
      <t xml:space="preserve">, BDHW) </t>
    </r>
    <r>
      <rPr>
        <sz val="11"/>
        <color rgb="FF000000"/>
        <rFont val="돋움"/>
        <family val="3"/>
        <charset val="129"/>
      </rPr>
      <t>읽기</t>
    </r>
    <phoneticPr fontId="7" type="noConversion"/>
  </si>
  <si>
    <t>주5회</t>
    <phoneticPr fontId="7" type="noConversion"/>
  </si>
  <si>
    <t>부동산 : 시계열로 지역별 싸이클 확인</t>
    <phoneticPr fontId="7" type="noConversion"/>
  </si>
  <si>
    <t>토</t>
    <phoneticPr fontId="7" type="noConversion"/>
  </si>
  <si>
    <t>주5회</t>
    <phoneticPr fontId="7" type="noConversion"/>
  </si>
  <si>
    <t>비전보드 제작</t>
    <phoneticPr fontId="7" type="noConversion"/>
  </si>
  <si>
    <t>-</t>
    <phoneticPr fontId="7" type="noConversion"/>
  </si>
  <si>
    <t>★</t>
    <phoneticPr fontId="7" type="noConversion"/>
  </si>
  <si>
    <t>운동 - 저녁 전 푸시업 (+1/주)</t>
    <phoneticPr fontId="7" type="noConversion"/>
  </si>
  <si>
    <r>
      <rPr>
        <sz val="11"/>
        <color rgb="FF000000"/>
        <rFont val="돋움"/>
        <family val="3"/>
        <charset val="129"/>
      </rPr>
      <t>다시보기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책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나머지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글들</t>
    </r>
    <r>
      <rPr>
        <sz val="11"/>
        <color rgb="FF000000"/>
        <rFont val="Calibri"/>
        <family val="2"/>
      </rPr>
      <t>)</t>
    </r>
    <phoneticPr fontId="7" type="noConversion"/>
  </si>
  <si>
    <t>★</t>
    <phoneticPr fontId="7" type="noConversion"/>
  </si>
  <si>
    <r>
      <rPr>
        <b/>
        <sz val="11"/>
        <color rgb="FFFF0000"/>
        <rFont val="돋움"/>
        <family val="3"/>
        <charset val="129"/>
      </rPr>
      <t>코린이를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위한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코인의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모든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것</t>
    </r>
    <phoneticPr fontId="7" type="noConversion"/>
  </si>
  <si>
    <t>자본체력</t>
    <phoneticPr fontId="7" type="noConversion"/>
  </si>
  <si>
    <t>일생에 한 번은 고수를 만나라 - 한근태</t>
    <phoneticPr fontId="19" type="noConversion"/>
  </si>
  <si>
    <t>나중에 할 거면 지금 해야 한다. 지금 하지 않으면 나중도 없고 나중은 오지 않는다.</t>
    <phoneticPr fontId="19" type="noConversion"/>
  </si>
  <si>
    <t>처음부터 고수인 사람은 없다. 누구나 처음에는 초보자다.</t>
    <phoneticPr fontId="19" type="noConversion"/>
  </si>
  <si>
    <t>파이어족 기본 조건</t>
    <phoneticPr fontId="7" type="noConversion"/>
  </si>
  <si>
    <t>종잣돈 x 수익률 &gt; 최소생계비</t>
    <phoneticPr fontId="7" type="noConversion"/>
  </si>
  <si>
    <t>· 교통비(주유비 포함)</t>
  </si>
  <si>
    <t>· 통신비</t>
  </si>
  <si>
    <t>· 필수 보험</t>
  </si>
  <si>
    <t>· 관리비</t>
  </si>
  <si>
    <t>· 식비</t>
  </si>
  <si>
    <t>· 각종 세금(재산, 주민, 자동차)</t>
  </si>
  <si>
    <t>· 교육비</t>
  </si>
  <si>
    <t>· 대출원리금</t>
  </si>
  <si>
    <t>최소생계비 항목</t>
    <phoneticPr fontId="7" type="noConversion"/>
  </si>
  <si>
    <t>FI</t>
    <phoneticPr fontId="7" type="noConversion"/>
  </si>
  <si>
    <t>★</t>
  </si>
  <si>
    <t>지출</t>
    <phoneticPr fontId="7" type="noConversion"/>
  </si>
  <si>
    <t>2월</t>
    <phoneticPr fontId="7" type="noConversion"/>
  </si>
  <si>
    <t>주식 : 업데이트 및 관심</t>
    <phoneticPr fontId="7" type="noConversion"/>
  </si>
  <si>
    <t>새벽조깅 - 뛰지않고 걷는다</t>
    <phoneticPr fontId="7" type="noConversion"/>
  </si>
  <si>
    <t>주3회</t>
    <phoneticPr fontId="7" type="noConversion"/>
  </si>
  <si>
    <t>수학공부</t>
    <phoneticPr fontId="7" type="noConversion"/>
  </si>
  <si>
    <t>목공,타일,필름</t>
    <phoneticPr fontId="7" type="noConversion"/>
  </si>
  <si>
    <t>알고리즘 - 백준 2문제씩</t>
    <phoneticPr fontId="7" type="noConversion"/>
  </si>
  <si>
    <t>봉사 &amp; 파이프라인</t>
    <phoneticPr fontId="7" type="noConversion"/>
  </si>
  <si>
    <t>3월</t>
    <phoneticPr fontId="7" type="noConversion"/>
  </si>
  <si>
    <t>3월부터 시작</t>
    <phoneticPr fontId="7" type="noConversion"/>
  </si>
  <si>
    <t>수입</t>
    <phoneticPr fontId="7" type="noConversion"/>
  </si>
  <si>
    <t>2022.10</t>
    <phoneticPr fontId="7" type="noConversion"/>
  </si>
  <si>
    <t>2022.12</t>
    <phoneticPr fontId="7" type="noConversion"/>
  </si>
  <si>
    <t>2023.1</t>
    <phoneticPr fontId="7" type="noConversion"/>
  </si>
  <si>
    <t>2023.2</t>
    <phoneticPr fontId="7" type="noConversion"/>
  </si>
  <si>
    <t>2023.3</t>
  </si>
  <si>
    <t>2023.4</t>
  </si>
  <si>
    <t>2023.5</t>
  </si>
  <si>
    <t>2023.6</t>
  </si>
  <si>
    <t>2023.7</t>
  </si>
  <si>
    <t>2023.8</t>
  </si>
  <si>
    <t>2023.9</t>
  </si>
  <si>
    <t>2023.10</t>
  </si>
  <si>
    <t>2023.11</t>
  </si>
  <si>
    <t>2023.12</t>
  </si>
  <si>
    <t>오피스텔</t>
    <phoneticPr fontId="7" type="noConversion"/>
  </si>
  <si>
    <t>월급/육아</t>
    <phoneticPr fontId="7" type="noConversion"/>
  </si>
  <si>
    <t>주식</t>
    <phoneticPr fontId="7" type="noConversion"/>
  </si>
  <si>
    <t>2024.10</t>
    <phoneticPr fontId="7" type="noConversion"/>
  </si>
  <si>
    <t>강의/세미나 수강 (경매 수강)</t>
    <phoneticPr fontId="7" type="noConversion"/>
  </si>
  <si>
    <t>월급받는 알짜상가에 투자하라</t>
    <phoneticPr fontId="7" type="noConversion"/>
  </si>
  <si>
    <t>2. 원어민과 자연스러운 대화</t>
    <phoneticPr fontId="7" type="noConversion"/>
  </si>
  <si>
    <t>2. 차</t>
    <phoneticPr fontId="7" type="noConversion"/>
  </si>
  <si>
    <t>- 사마천 "사기" -</t>
    <phoneticPr fontId="7" type="noConversion"/>
  </si>
  <si>
    <t>병사가 잊어야 할 세 가지가 있다.</t>
    <phoneticPr fontId="7" type="noConversion"/>
  </si>
  <si>
    <t>(고수는 몰입할 수 있어야 한다.)</t>
    <phoneticPr fontId="7" type="noConversion"/>
  </si>
  <si>
    <t>전쟁에 나가라는 명령을 받고는 가정을 잊고,</t>
    <phoneticPr fontId="7" type="noConversion"/>
  </si>
  <si>
    <t>싸움에 임해서는 부모를 잊고,</t>
    <phoneticPr fontId="7" type="noConversion"/>
  </si>
  <si>
    <t>진격의 북소리를 듣고는 자신을 잊어야 한다.</t>
    <phoneticPr fontId="7" type="noConversion"/>
  </si>
  <si>
    <r>
      <t xml:space="preserve">어제와 똑같이 살면서 다른 미래를 기대하는 것은 </t>
    </r>
    <r>
      <rPr>
        <b/>
        <sz val="11"/>
        <color rgb="FFFF0000"/>
        <rFont val="맑은 고딕"/>
        <family val="2"/>
        <charset val="129"/>
        <scheme val="minor"/>
      </rPr>
      <t>정신병 초기증세다.</t>
    </r>
  </si>
  <si>
    <t>인생에서 가장 큰 위험은 아무것도 감수하지 않는 일이다.</t>
    <phoneticPr fontId="19" type="noConversion"/>
  </si>
  <si>
    <t>아무것도 배울 수 없고, 자신이 어떤 사람인지도 모르고, 자신의 잠재력은 더더욱 발견하기 어렵기 때문이다.</t>
    <phoneticPr fontId="7" type="noConversion"/>
  </si>
  <si>
    <t xml:space="preserve">At some point, everything's gonna go south on you... </t>
    <phoneticPr fontId="7" type="noConversion"/>
  </si>
  <si>
    <t>everything's going to go south</t>
    <phoneticPr fontId="7" type="noConversion"/>
  </si>
  <si>
    <t xml:space="preserve">and you're going to say, this is it. This is how I end. </t>
    <phoneticPr fontId="7" type="noConversion"/>
  </si>
  <si>
    <t xml:space="preserve">Now you can either accept that, or you can get to work. </t>
    <phoneticPr fontId="7" type="noConversion"/>
  </si>
  <si>
    <t xml:space="preserve">That's all it is. You just begin. You do the math. </t>
    <phoneticPr fontId="7" type="noConversion"/>
  </si>
  <si>
    <t>You solve one problem. And you solve the next one. And then the next.</t>
    <phoneticPr fontId="7" type="noConversion"/>
  </si>
  <si>
    <t>And If you solve enough problems, you get to come home.</t>
    <phoneticPr fontId="7" type="noConversion"/>
  </si>
  <si>
    <t>부의 확장</t>
    <phoneticPr fontId="7" type="noConversion"/>
  </si>
  <si>
    <t>4월</t>
    <phoneticPr fontId="7" type="noConversion"/>
  </si>
  <si>
    <t>경매가 이렇게 쉬울 줄이야</t>
    <phoneticPr fontId="7" type="noConversion"/>
  </si>
  <si>
    <t>돈되는 부동산 1인법인</t>
    <phoneticPr fontId="7" type="noConversion"/>
  </si>
  <si>
    <t>영어공부</t>
    <phoneticPr fontId="7" type="noConversion"/>
  </si>
  <si>
    <t>경매공부</t>
    <phoneticPr fontId="7" type="noConversion"/>
  </si>
  <si>
    <t>수학 - 개념 + 수준별 문제 / 개념 + 기출문제 + 정리</t>
    <phoneticPr fontId="7" type="noConversion"/>
  </si>
  <si>
    <t>20쪽이상</t>
    <phoneticPr fontId="7" type="noConversion"/>
  </si>
  <si>
    <t>5월</t>
    <phoneticPr fontId="7" type="noConversion"/>
  </si>
  <si>
    <t>미라클모닝 밀리어네어</t>
    <phoneticPr fontId="7" type="noConversion"/>
  </si>
  <si>
    <t>주말 동일</t>
    <phoneticPr fontId="36" type="noConversion"/>
  </si>
  <si>
    <t>비고</t>
    <phoneticPr fontId="36" type="noConversion"/>
  </si>
  <si>
    <t>시작</t>
    <phoneticPr fontId="36" type="noConversion"/>
  </si>
  <si>
    <t>종료</t>
    <phoneticPr fontId="36" type="noConversion"/>
  </si>
  <si>
    <t>내용</t>
    <phoneticPr fontId="36" type="noConversion"/>
  </si>
  <si>
    <t>8.0
30</t>
    <phoneticPr fontId="7" type="noConversion"/>
  </si>
  <si>
    <t>8.1
30</t>
    <phoneticPr fontId="7" type="noConversion"/>
  </si>
  <si>
    <t>8.2
30</t>
    <phoneticPr fontId="7" type="noConversion"/>
  </si>
  <si>
    <t>8.3
30</t>
    <phoneticPr fontId="7" type="noConversion"/>
  </si>
  <si>
    <t>8.4
30</t>
    <phoneticPr fontId="7" type="noConversion"/>
  </si>
  <si>
    <t>8.5
30</t>
    <phoneticPr fontId="7" type="noConversion"/>
  </si>
  <si>
    <r>
      <rPr>
        <b/>
        <sz val="11"/>
        <color rgb="FFFF0000"/>
        <rFont val="Malgun Gothic"/>
        <family val="2"/>
        <charset val="129"/>
      </rPr>
      <t>헤이민지의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Malgun Gothic"/>
        <family val="2"/>
        <charset val="129"/>
      </rPr>
      <t>영어혼공</t>
    </r>
    <phoneticPr fontId="7" type="noConversion"/>
  </si>
  <si>
    <t>만화로 읽는 피케티의 21세기 자본</t>
    <phoneticPr fontId="7" type="noConversion"/>
  </si>
  <si>
    <t>백년을 살아보니</t>
    <phoneticPr fontId="7" type="noConversion"/>
  </si>
  <si>
    <t>반복암기</t>
    <phoneticPr fontId="7" type="noConversion"/>
  </si>
  <si>
    <t>6월</t>
    <phoneticPr fontId="7" type="noConversion"/>
  </si>
  <si>
    <t>루틴 (기상 ☛ 커피 ☛ 명상 ☛ 매경 ☛ 필사 ☛ 다짐 ☛ 기록 ☛ 다시읽기 ☛ 글쓰기 ☛ 반복암기)</t>
    <phoneticPr fontId="36" type="noConversion"/>
  </si>
  <si>
    <t>주말</t>
    <phoneticPr fontId="36" type="noConversion"/>
  </si>
  <si>
    <t>Dream</t>
    <phoneticPr fontId="7" type="noConversion"/>
  </si>
  <si>
    <t>Vision</t>
    <phoneticPr fontId="7" type="noConversion"/>
  </si>
  <si>
    <t>적당한 일 : 4시간</t>
    <phoneticPr fontId="7" type="noConversion"/>
  </si>
  <si>
    <t>여행의 자유</t>
    <phoneticPr fontId="7" type="noConversion"/>
  </si>
  <si>
    <t>가족과의 충분한 시간</t>
    <phoneticPr fontId="7" type="noConversion"/>
  </si>
  <si>
    <t>꿈이 있는 지인들과의 교류</t>
    <phoneticPr fontId="7" type="noConversion"/>
  </si>
  <si>
    <t>취미활동</t>
    <phoneticPr fontId="7" type="noConversion"/>
  </si>
  <si>
    <t xml:space="preserve">  - 기타/바이올린 
  - 수영/액티비티(보드, 써핑, 다이빙, 스노쿨링 등) 
  - 캠핑 
  - 낚시/해루질</t>
    <phoneticPr fontId="7" type="noConversion"/>
  </si>
  <si>
    <t>주기적 봉사활동</t>
    <phoneticPr fontId="7" type="noConversion"/>
  </si>
  <si>
    <t>업무전문성</t>
    <phoneticPr fontId="7" type="noConversion"/>
  </si>
  <si>
    <t>2022 Target</t>
    <phoneticPr fontId="7" type="noConversion"/>
  </si>
  <si>
    <t>고정적 수입</t>
    <phoneticPr fontId="7" type="noConversion"/>
  </si>
  <si>
    <t>(완료) 취업하기</t>
    <phoneticPr fontId="7" type="noConversion"/>
  </si>
  <si>
    <t>2022 Plan</t>
    <phoneticPr fontId="7" type="noConversion"/>
  </si>
  <si>
    <t>매 2주 물건 검색</t>
    <phoneticPr fontId="7" type="noConversion"/>
  </si>
  <si>
    <t>푸르지오 계약금</t>
    <phoneticPr fontId="7" type="noConversion"/>
  </si>
  <si>
    <r>
      <rPr>
        <sz val="11"/>
        <color rgb="FF000000"/>
        <rFont val="Malgun Gothic"/>
        <family val="2"/>
        <charset val="129"/>
      </rPr>
      <t>필사</t>
    </r>
    <r>
      <rPr>
        <sz val="11"/>
        <color rgb="FF000000"/>
        <rFont val="Calibri"/>
        <family val="2"/>
      </rPr>
      <t>/확언</t>
    </r>
    <phoneticPr fontId="7" type="noConversion"/>
  </si>
  <si>
    <t>8.6
30</t>
    <phoneticPr fontId="7" type="noConversion"/>
  </si>
  <si>
    <t>8.7
30</t>
    <phoneticPr fontId="7" type="noConversion"/>
  </si>
  <si>
    <t>8.8
30</t>
    <phoneticPr fontId="7" type="noConversion"/>
  </si>
  <si>
    <t>8.9
30</t>
    <phoneticPr fontId="7" type="noConversion"/>
  </si>
  <si>
    <t>명상/시각화 - 1. 가장 하기 싫은 2. 가장 중요한</t>
    <phoneticPr fontId="7" type="noConversion"/>
  </si>
  <si>
    <t>이기는 습관</t>
    <phoneticPr fontId="7" type="noConversion"/>
  </si>
  <si>
    <t>바빌론 부자들의 돈 버는 지혜</t>
    <phoneticPr fontId="7" type="noConversion"/>
  </si>
  <si>
    <r>
      <rPr>
        <b/>
        <sz val="11"/>
        <color rgb="FFFF0000"/>
        <rFont val="Malgun Gothic"/>
        <family val="2"/>
        <charset val="129"/>
      </rPr>
      <t>억대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Malgun Gothic"/>
        <family val="2"/>
        <charset val="129"/>
      </rPr>
      <t>연봉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Malgun Gothic"/>
        <family val="2"/>
        <charset val="129"/>
      </rPr>
      <t>글로벌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Malgun Gothic"/>
        <family val="2"/>
        <charset val="129"/>
      </rPr>
      <t>인재들의</t>
    </r>
    <r>
      <rPr>
        <b/>
        <sz val="11"/>
        <color rgb="FFFF0000"/>
        <rFont val="Calibri"/>
        <family val="2"/>
      </rPr>
      <t xml:space="preserve"> 
예의바른 비즈니스 영어</t>
    </r>
    <phoneticPr fontId="7" type="noConversion"/>
  </si>
  <si>
    <r>
      <rPr>
        <sz val="11"/>
        <color rgb="FF000000"/>
        <rFont val="Malgun Gothic"/>
        <family val="2"/>
        <charset val="129"/>
      </rPr>
      <t>운동</t>
    </r>
    <r>
      <rPr>
        <sz val="11"/>
        <color rgb="FF000000"/>
        <rFont val="Calibri"/>
        <family val="2"/>
      </rPr>
      <t>/</t>
    </r>
    <r>
      <rPr>
        <sz val="11"/>
        <color rgb="FF000000"/>
        <rFont val="Malgun Gothic"/>
        <family val="2"/>
        <charset val="129"/>
      </rPr>
      <t>요가</t>
    </r>
    <phoneticPr fontId="7" type="noConversion"/>
  </si>
  <si>
    <t>7월</t>
    <phoneticPr fontId="7" type="noConversion"/>
  </si>
  <si>
    <t>전공공부</t>
    <phoneticPr fontId="7" type="noConversion"/>
  </si>
  <si>
    <t>주1회</t>
    <phoneticPr fontId="7" type="noConversion"/>
  </si>
  <si>
    <t>인생의 한</t>
    <phoneticPr fontId="7" type="noConversion"/>
  </si>
  <si>
    <t>프렌즈 시즌 1 완료</t>
    <phoneticPr fontId="7" type="noConversion"/>
  </si>
  <si>
    <t>하루 10문장 습득하기 (5분 x 7일 = 1편, 24주)</t>
    <phoneticPr fontId="7" type="noConversion"/>
  </si>
  <si>
    <t>망각 극복하기</t>
    <phoneticPr fontId="7" type="noConversion"/>
  </si>
  <si>
    <t>매일 아침 반복암기 (의미없어도, 1문장이라도 하기)</t>
    <phoneticPr fontId="7" type="noConversion"/>
  </si>
  <si>
    <t>비즈니스 영어 24 unit Anki에 올리기</t>
    <phoneticPr fontId="7" type="noConversion"/>
  </si>
  <si>
    <t>건축기술지침</t>
    <phoneticPr fontId="7" type="noConversion"/>
  </si>
  <si>
    <t>하루 1챕터</t>
    <phoneticPr fontId="7" type="noConversion"/>
  </si>
  <si>
    <t>전지 공정공부 - 내용정리</t>
    <phoneticPr fontId="7" type="noConversion"/>
  </si>
  <si>
    <t>전지 공정공부 - 반복학습</t>
    <phoneticPr fontId="7" type="noConversion"/>
  </si>
  <si>
    <t>경매 모니터링</t>
    <phoneticPr fontId="7" type="noConversion"/>
  </si>
  <si>
    <t>모의낙찰</t>
    <phoneticPr fontId="7" type="noConversion"/>
  </si>
  <si>
    <t>10km 60분 이내 완주</t>
    <phoneticPr fontId="7" type="noConversion"/>
  </si>
  <si>
    <t>7월 : 9km/h - 30분</t>
    <phoneticPr fontId="7" type="noConversion"/>
  </si>
  <si>
    <t>8월 : 10km/h - 30분</t>
    <phoneticPr fontId="7" type="noConversion"/>
  </si>
  <si>
    <t>9월 : 10km/h - 40분</t>
    <phoneticPr fontId="7" type="noConversion"/>
  </si>
  <si>
    <t>10월 - 마라톤 참가</t>
    <phoneticPr fontId="7" type="noConversion"/>
  </si>
  <si>
    <t>10월 : 10.5km/h - 40분</t>
    <phoneticPr fontId="7" type="noConversion"/>
  </si>
  <si>
    <t>11월 : 11km/h - 40분</t>
    <phoneticPr fontId="7" type="noConversion"/>
  </si>
  <si>
    <t>12월 : 11.5km/h - 40분</t>
    <phoneticPr fontId="7" type="noConversion"/>
  </si>
  <si>
    <t>상반기(6월)까지 실적</t>
    <phoneticPr fontId="7" type="noConversion"/>
  </si>
  <si>
    <t>일기</t>
    <phoneticPr fontId="7" type="noConversion"/>
  </si>
  <si>
    <r>
      <t xml:space="preserve">· </t>
    </r>
    <r>
      <rPr>
        <sz val="11"/>
        <color rgb="FF000000"/>
        <rFont val="Malgun Gothic"/>
        <family val="2"/>
        <charset val="129"/>
      </rPr>
      <t>부모님 케어비</t>
    </r>
    <phoneticPr fontId="7" type="noConversion"/>
  </si>
  <si>
    <t>· 경조사비</t>
    <phoneticPr fontId="7" type="noConversion"/>
  </si>
  <si>
    <r>
      <t xml:space="preserve">· </t>
    </r>
    <r>
      <rPr>
        <sz val="11"/>
        <color rgb="FF000000"/>
        <rFont val="Malgun Gothic"/>
        <family val="2"/>
        <charset val="129"/>
      </rPr>
      <t>예비비</t>
    </r>
    <phoneticPr fontId="7" type="noConversion"/>
  </si>
  <si>
    <t>수당</t>
    <phoneticPr fontId="7" type="noConversion"/>
  </si>
  <si>
    <t>이진우 + 씻고 준비</t>
    <phoneticPr fontId="36" type="noConversion"/>
  </si>
  <si>
    <t>주식/부동산</t>
    <phoneticPr fontId="36" type="noConversion"/>
  </si>
  <si>
    <r>
      <rPr>
        <sz val="11"/>
        <rFont val="Malgun Gothic"/>
        <family val="2"/>
        <charset val="129"/>
      </rPr>
      <t>일</t>
    </r>
    <r>
      <rPr>
        <sz val="11"/>
        <rFont val="Calibri"/>
        <family val="2"/>
      </rPr>
      <t xml:space="preserve">, </t>
    </r>
    <r>
      <rPr>
        <sz val="11"/>
        <rFont val="Malgun Gothic"/>
        <family val="2"/>
        <charset val="129"/>
      </rPr>
      <t>업무공부</t>
    </r>
    <r>
      <rPr>
        <sz val="11"/>
        <rFont val="Calibri"/>
        <family val="2"/>
      </rPr>
      <t xml:space="preserve">, </t>
    </r>
    <r>
      <rPr>
        <sz val="11"/>
        <rFont val="Malgun Gothic"/>
        <family val="2"/>
        <charset val="129"/>
      </rPr>
      <t>점심시간</t>
    </r>
    <r>
      <rPr>
        <sz val="11"/>
        <rFont val="Calibri"/>
        <family val="2"/>
      </rPr>
      <t xml:space="preserve"> </t>
    </r>
    <r>
      <rPr>
        <sz val="11"/>
        <rFont val="Malgun Gothic"/>
        <family val="2"/>
        <charset val="129"/>
      </rPr>
      <t>주식</t>
    </r>
    <r>
      <rPr>
        <sz val="11"/>
        <rFont val="Calibri"/>
        <family val="2"/>
      </rPr>
      <t xml:space="preserve"> </t>
    </r>
    <r>
      <rPr>
        <sz val="11"/>
        <rFont val="Malgun Gothic"/>
        <family val="2"/>
        <charset val="129"/>
      </rPr>
      <t>점검</t>
    </r>
    <phoneticPr fontId="36" type="noConversion"/>
  </si>
  <si>
    <t>프렌즈, 비즈니스 영어</t>
    <phoneticPr fontId="36" type="noConversion"/>
  </si>
  <si>
    <t>공정 공부</t>
    <phoneticPr fontId="36" type="noConversion"/>
  </si>
  <si>
    <t>~7월 17일까지</t>
    <phoneticPr fontId="7" type="noConversion"/>
  </si>
  <si>
    <t>비즈니스 영어 1개</t>
    <phoneticPr fontId="7" type="noConversion"/>
  </si>
  <si>
    <t>프렌즈 4~5분</t>
    <phoneticPr fontId="7" type="noConversion"/>
  </si>
  <si>
    <t>CAD강의</t>
    <phoneticPr fontId="7" type="noConversion"/>
  </si>
  <si>
    <t>토 일</t>
    <phoneticPr fontId="7" type="noConversion"/>
  </si>
  <si>
    <t>~7월 30일까지</t>
    <phoneticPr fontId="7" type="noConversion"/>
  </si>
  <si>
    <t>~8월 15일까지</t>
    <phoneticPr fontId="7" type="noConversion"/>
  </si>
  <si>
    <t>매일 수행하기 (~9월 28일까지)</t>
    <phoneticPr fontId="7" type="noConversion"/>
  </si>
  <si>
    <t>다시뛰자 (9월 부터)</t>
    <phoneticPr fontId="7" type="noConversion"/>
  </si>
  <si>
    <t>신한+토스+국민</t>
    <phoneticPr fontId="7" type="noConversion"/>
  </si>
  <si>
    <t>대출(씨티)</t>
    <phoneticPr fontId="7" type="noConversion"/>
  </si>
  <si>
    <t>대출(농협)</t>
    <phoneticPr fontId="7" type="noConversion"/>
  </si>
  <si>
    <t>대출(신한)</t>
    <phoneticPr fontId="7" type="noConversion"/>
  </si>
  <si>
    <t>축구</t>
    <phoneticPr fontId="7" type="noConversion"/>
  </si>
  <si>
    <r>
      <rPr>
        <sz val="11"/>
        <color rgb="FF000000"/>
        <rFont val="Malgun Gothic"/>
        <family val="2"/>
        <charset val="129"/>
      </rPr>
      <t>월</t>
    </r>
    <r>
      <rPr>
        <sz val="11"/>
        <color rgb="FF000000"/>
        <rFont val="Calibri"/>
        <family val="2"/>
      </rPr>
      <t xml:space="preserve"> 수입</t>
    </r>
    <phoneticPr fontId="7" type="noConversion"/>
  </si>
  <si>
    <r>
      <rPr>
        <sz val="11"/>
        <color rgb="FF000000"/>
        <rFont val="Calibri"/>
        <family val="2"/>
      </rPr>
      <t>월급</t>
    </r>
    <phoneticPr fontId="7" type="noConversion"/>
  </si>
  <si>
    <t>카드값</t>
    <phoneticPr fontId="7" type="noConversion"/>
  </si>
  <si>
    <t>기타</t>
    <phoneticPr fontId="7" type="noConversion"/>
  </si>
  <si>
    <r>
      <rPr>
        <sz val="11"/>
        <color rgb="FF000000"/>
        <rFont val="Calibri"/>
        <family val="2"/>
      </rPr>
      <t>기타세금</t>
    </r>
    <phoneticPr fontId="7" type="noConversion"/>
  </si>
  <si>
    <t>인센티브</t>
    <phoneticPr fontId="7" type="noConversion"/>
  </si>
  <si>
    <t>월수입 1,000만원 (9월 부터)</t>
    <phoneticPr fontId="7" type="noConversion"/>
  </si>
  <si>
    <t>순자산 20억</t>
    <phoneticPr fontId="7" type="noConversion"/>
  </si>
  <si>
    <r>
      <rPr>
        <strike/>
        <sz val="11"/>
        <color rgb="FF000000"/>
        <rFont val="맑은 고딕"/>
        <family val="3"/>
        <charset val="129"/>
      </rPr>
      <t xml:space="preserve">평면/단면 이해 
1. 물류동선의 이해 
2. 각 실별 용도 이해와 레이아웃 짜기 
</t>
    </r>
    <r>
      <rPr>
        <sz val="11"/>
        <color rgb="FF000000"/>
        <rFont val="맑은 고딕"/>
        <family val="2"/>
        <charset val="129"/>
      </rPr>
      <t xml:space="preserve">3. 유틸리티 기계 이해 </t>
    </r>
    <r>
      <rPr>
        <sz val="11"/>
        <color rgb="FF000000"/>
        <rFont val="맑은 고딕"/>
        <family val="2"/>
        <charset val="129"/>
        <scheme val="minor"/>
      </rPr>
      <t xml:space="preserve">
4. 유틸리티 계통 이해 
5. 전기 이해 
6. 생산장비에 따른 건설 스케줄
7. 건축자재의 이해 </t>
    </r>
    <phoneticPr fontId="7" type="noConversion"/>
  </si>
  <si>
    <t>운동</t>
    <phoneticPr fontId="36" type="noConversion"/>
  </si>
  <si>
    <t>저녁, 씻기</t>
    <phoneticPr fontId="36" type="noConversion"/>
  </si>
  <si>
    <t>캐드</t>
    <phoneticPr fontId="36" type="noConversion"/>
  </si>
  <si>
    <t>경매공부, 임장, 책읽기</t>
    <phoneticPr fontId="36" type="noConversion"/>
  </si>
  <si>
    <t>I never give up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</si>
</sst>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76" formatCode="_-* #,##0_-;\-* #,##0_-;_-* &quot;-&quot;_-;_-@_-"/>
    <numFmt numFmtId="177" formatCode="_-* #,##0.00_-;\-* #,##0.00_-;_-* &quot;-&quot;??_-;_-@_-"/>
    <numFmt numFmtId="178" formatCode="0.0000_ "/>
    <numFmt numFmtId="179" formatCode="yy\.mm\.dd"/>
    <numFmt numFmtId="180" formatCode="0.0%"/>
  </numFmts>
  <fonts count="45"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rgb="FF0000FF"/>
      <name val="Calibri"/>
      <family val="2"/>
    </font>
    <font>
      <sz val="11"/>
      <color rgb="FF000000"/>
      <name val="맑은 고딕"/>
      <family val="3"/>
      <charset val="129"/>
    </font>
    <font>
      <b/>
      <sz val="11"/>
      <color rgb="FFFF0000"/>
      <name val="Calibri"/>
      <family val="2"/>
    </font>
    <font>
      <sz val="8"/>
      <name val="돋움"/>
      <family val="3"/>
      <charset val="129"/>
    </font>
    <font>
      <sz val="11"/>
      <color rgb="FF000000"/>
      <name val="돋움"/>
      <family val="3"/>
      <charset val="129"/>
    </font>
    <font>
      <sz val="11"/>
      <color rgb="FF000000"/>
      <name val="Calibri"/>
      <family val="2"/>
    </font>
    <font>
      <b/>
      <sz val="11"/>
      <color rgb="FFFF0000"/>
      <name val="돋움"/>
      <family val="3"/>
      <charset val="129"/>
    </font>
    <font>
      <b/>
      <sz val="11"/>
      <color rgb="FFFF0000"/>
      <name val="Calibri"/>
      <family val="2"/>
    </font>
    <font>
      <b/>
      <sz val="11"/>
      <color rgb="FF000000"/>
      <name val="돋움"/>
      <family val="3"/>
      <charset val="129"/>
    </font>
    <font>
      <sz val="11"/>
      <color theme="0"/>
      <name val="돋움"/>
      <family val="3"/>
      <charset val="129"/>
    </font>
    <font>
      <b/>
      <sz val="11"/>
      <color rgb="FF0000FF"/>
      <name val="돋움"/>
      <family val="3"/>
      <charset val="129"/>
    </font>
    <font>
      <sz val="11"/>
      <name val="Calibri"/>
      <family val="2"/>
    </font>
    <font>
      <sz val="11"/>
      <color rgb="FF0000FF"/>
      <name val="돋움"/>
      <family val="3"/>
      <charset val="129"/>
    </font>
    <font>
      <sz val="11"/>
      <color rgb="FFFF0000"/>
      <name val="돋움"/>
      <family val="3"/>
      <charset val="129"/>
    </font>
    <font>
      <b/>
      <sz val="11"/>
      <name val="Calibri"/>
      <family val="2"/>
    </font>
    <font>
      <sz val="8"/>
      <name val="맑은 고딕"/>
      <family val="2"/>
      <charset val="129"/>
      <scheme val="minor"/>
    </font>
    <font>
      <strike/>
      <sz val="11"/>
      <color rgb="FF000000"/>
      <name val="Calibri"/>
      <family val="2"/>
    </font>
    <font>
      <strike/>
      <sz val="11"/>
      <color rgb="FF000000"/>
      <name val="돋움"/>
      <family val="3"/>
      <charset val="129"/>
    </font>
    <font>
      <strike/>
      <sz val="11"/>
      <name val="Calibri"/>
      <family val="2"/>
    </font>
    <font>
      <b/>
      <strike/>
      <sz val="11"/>
      <color rgb="FF0000FF"/>
      <name val="돋움"/>
      <family val="3"/>
      <charset val="129"/>
    </font>
    <font>
      <b/>
      <sz val="11"/>
      <color rgb="FFFF0000"/>
      <name val="Malgun Gothic"/>
      <family val="2"/>
      <charset val="129"/>
    </font>
    <font>
      <b/>
      <sz val="11"/>
      <color rgb="FF0000FF"/>
      <name val="돋움"/>
      <family val="2"/>
      <charset val="129"/>
    </font>
    <font>
      <sz val="11"/>
      <color rgb="FF000000"/>
      <name val="Malgun Gothic"/>
      <family val="2"/>
      <charset val="129"/>
    </font>
    <font>
      <sz val="11"/>
      <color rgb="FF000000"/>
      <name val="돋움"/>
      <family val="2"/>
      <charset val="129"/>
    </font>
    <font>
      <b/>
      <sz val="11"/>
      <color rgb="FFFF0000"/>
      <name val="돋움"/>
      <family val="2"/>
      <charset val="129"/>
    </font>
    <font>
      <b/>
      <sz val="11"/>
      <name val="돋움"/>
      <family val="2"/>
      <charset val="129"/>
    </font>
    <font>
      <b/>
      <sz val="11"/>
      <color rgb="FF000000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  <scheme val="minor"/>
    </font>
    <font>
      <strike/>
      <sz val="11"/>
      <color rgb="FF000000"/>
      <name val="맑은 고딕"/>
      <family val="2"/>
      <charset val="129"/>
      <scheme val="minor"/>
    </font>
    <font>
      <i/>
      <sz val="11"/>
      <color rgb="FF000000"/>
      <name val="맑은 고딕"/>
      <family val="2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b/>
      <i/>
      <sz val="11"/>
      <color rgb="FF000000"/>
      <name val="맑은 고딕"/>
      <family val="2"/>
      <charset val="129"/>
      <scheme val="minor"/>
    </font>
    <font>
      <sz val="8"/>
      <name val="나눔명조"/>
      <family val="3"/>
      <charset val="129"/>
    </font>
    <font>
      <sz val="11"/>
      <name val="Malgun Gothic"/>
      <family val="2"/>
      <charset val="129"/>
    </font>
    <font>
      <sz val="11"/>
      <name val="Calibri"/>
      <family val="2"/>
      <charset val="129"/>
    </font>
    <font>
      <b/>
      <sz val="11"/>
      <color rgb="FFFF0000"/>
      <name val="Calibri"/>
      <family val="2"/>
      <charset val="129"/>
    </font>
    <font>
      <sz val="11"/>
      <color rgb="FF000000"/>
      <name val="Calibri"/>
      <family val="2"/>
      <charset val="129"/>
    </font>
    <font>
      <strike/>
      <sz val="11"/>
      <color rgb="FFFF0000"/>
      <name val="맑은 고딕"/>
      <family val="2"/>
      <charset val="129"/>
      <scheme val="minor"/>
    </font>
    <font>
      <strike/>
      <sz val="11"/>
      <color rgb="FF000000"/>
      <name val="맑은 고딕"/>
      <family val="3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맑은 고딕"/>
      <family val="3"/>
      <charset val="129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0FFFF"/>
        <bgColor indexed="64"/>
      </patternFill>
    </fill>
    <fill>
      <patternFill patternType="gray0625">
        <fgColor rgb="FF0000FF"/>
      </patternFill>
    </fill>
    <fill>
      <patternFill patternType="solid">
        <fgColor indexed="65"/>
        <bgColor indexed="64"/>
      </patternFill>
    </fill>
    <fill>
      <patternFill patternType="solid">
        <fgColor rgb="FFEEECE1"/>
        <bgColor indexed="64"/>
      </patternFill>
    </fill>
    <fill>
      <patternFill patternType="gray0625">
        <fgColor rgb="FF0000FF"/>
        <bgColor rgb="FFEEECE1"/>
      </patternFill>
    </fill>
    <fill>
      <patternFill patternType="gray0625">
        <fgColor rgb="FF0000FF"/>
        <bgColor rgb="FFF2F2F2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auto="1"/>
        <bgColor indexed="64"/>
      </patternFill>
    </fill>
    <fill>
      <patternFill patternType="solid">
        <fgColor auto="1"/>
        <bgColor rgb="FF0000FF"/>
      </patternFill>
    </fill>
    <fill>
      <patternFill patternType="gray0625">
        <fgColor rgb="FF0000FF"/>
        <bgColor rgb="FFFFFFFF"/>
      </patternFill>
    </fill>
    <fill>
      <patternFill patternType="solid">
        <fgColor theme="0" tint="-0.34998626667073579"/>
        <bgColor indexed="64"/>
      </patternFill>
    </fill>
    <fill>
      <patternFill patternType="gray0625">
        <fgColor rgb="FF0000FF"/>
        <bgColor theme="2"/>
      </patternFill>
    </fill>
    <fill>
      <patternFill patternType="gray0625">
        <fgColor rgb="FF0000FF"/>
        <bgColor auto="1"/>
      </patternFill>
    </fill>
    <fill>
      <patternFill patternType="solid">
        <fgColor theme="0" tint="-0.34998626667073579"/>
        <bgColor rgb="FF0000FF"/>
      </patternFill>
    </fill>
    <fill>
      <patternFill patternType="gray0625">
        <fgColor auto="1"/>
        <bgColor theme="0" tint="-0.34998626667073579"/>
      </patternFill>
    </fill>
    <fill>
      <patternFill patternType="gray0625"/>
    </fill>
    <fill>
      <patternFill patternType="solid">
        <fgColor indexed="65"/>
        <bgColor auto="1"/>
      </patternFill>
    </fill>
    <fill>
      <patternFill patternType="gray0625">
        <fgColor auto="1"/>
      </patternFill>
    </fill>
    <fill>
      <patternFill patternType="lightGrid">
        <fgColor rgb="FFFF0000"/>
      </patternFill>
    </fill>
    <fill>
      <patternFill patternType="lightGrid">
        <fgColor rgb="FFFF0000"/>
        <bgColor theme="0" tint="-0.34998626667073579"/>
      </patternFill>
    </fill>
    <fill>
      <patternFill patternType="lightHorizontal">
        <fgColor rgb="FF92D050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Up="1" diagonalDown="1"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FF0000"/>
      </diagonal>
    </border>
    <border diagonalUp="1" diagonalDown="1">
      <left style="thin">
        <color auto="1"/>
      </left>
      <right style="thin">
        <color rgb="FF000000"/>
      </right>
      <top style="thin">
        <color auto="1"/>
      </top>
      <bottom style="thin">
        <color rgb="FF000000"/>
      </bottom>
      <diagonal style="thin">
        <color rgb="FFFF0000"/>
      </diagonal>
    </border>
    <border diagonalUp="1" diagonalDown="1">
      <left style="thin">
        <color auto="1"/>
      </left>
      <right/>
      <top style="thin">
        <color auto="1"/>
      </top>
      <bottom style="thin">
        <color auto="1"/>
      </bottom>
      <diagonal style="thin">
        <color rgb="FFFF0000"/>
      </diagonal>
    </border>
    <border diagonalUp="1" diagonalDown="1">
      <left/>
      <right/>
      <top style="thin">
        <color auto="1"/>
      </top>
      <bottom style="thin">
        <color auto="1"/>
      </bottom>
      <diagonal style="thin">
        <color rgb="FFFF0000"/>
      </diagonal>
    </border>
    <border diagonalUp="1" diagonalDown="1">
      <left/>
      <right/>
      <top/>
      <bottom style="thin">
        <color auto="1"/>
      </bottom>
      <diagonal style="thin">
        <color rgb="FFFF0000"/>
      </diagonal>
    </border>
    <border diagonalUp="1" diagonalDown="1">
      <left/>
      <right style="thin">
        <color auto="1"/>
      </right>
      <top/>
      <bottom style="thin">
        <color auto="1"/>
      </bottom>
      <diagonal style="thin">
        <color rgb="FFFF0000"/>
      </diagonal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4">
    <xf numFmtId="0" fontId="0" fillId="0" borderId="0">
      <alignment vertical="center"/>
    </xf>
    <xf numFmtId="9" fontId="1" fillId="0" borderId="0">
      <alignment vertical="center"/>
    </xf>
    <xf numFmtId="176" fontId="1" fillId="0" borderId="0">
      <alignment vertical="center"/>
    </xf>
    <xf numFmtId="176" fontId="0" fillId="0" borderId="0" xfId="2" applyNumberFormat="1" applyFont="1" applyAlignment="1">
      <alignment horizontal="center" vertical="center"/>
    </xf>
  </cellStyleXfs>
  <cellXfs count="337">
    <xf numFmtId="0" fontId="0" fillId="0" borderId="0" xfId="0" applyNumberFormat="1">
      <alignment vertical="center"/>
    </xf>
    <xf numFmtId="0" fontId="0" fillId="2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6" fontId="0" fillId="0" borderId="0" xfId="2" applyNumberFormat="1" applyFont="1" applyAlignment="1">
      <alignment horizontal="center" vertical="center"/>
    </xf>
    <xf numFmtId="176" fontId="0" fillId="0" borderId="0" xfId="2" applyNumberFormat="1" applyFont="1">
      <alignment vertical="center"/>
    </xf>
    <xf numFmtId="0" fontId="0" fillId="3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6" fontId="0" fillId="2" borderId="0" xfId="2" applyNumberFormat="1" applyFont="1" applyFill="1">
      <alignment vertical="center"/>
    </xf>
    <xf numFmtId="176" fontId="0" fillId="2" borderId="0" xfId="0" applyNumberFormat="1" applyFill="1">
      <alignment vertical="center"/>
    </xf>
    <xf numFmtId="179" fontId="0" fillId="3" borderId="0" xfId="0" applyNumberFormat="1" applyFill="1" applyAlignment="1">
      <alignment horizontal="center" vertical="center"/>
    </xf>
    <xf numFmtId="0" fontId="0" fillId="0" borderId="1" xfId="0" applyNumberFormat="1" applyBorder="1">
      <alignment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9" fontId="0" fillId="0" borderId="0" xfId="1" applyNumberFormat="1" applyFont="1">
      <alignment vertical="center"/>
    </xf>
    <xf numFmtId="176" fontId="0" fillId="0" borderId="0" xfId="0" applyNumberFormat="1">
      <alignment vertical="center"/>
    </xf>
    <xf numFmtId="176" fontId="2" fillId="0" borderId="0" xfId="2" applyNumberFormat="1" applyFont="1">
      <alignment vertical="center"/>
    </xf>
    <xf numFmtId="178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" xfId="0" applyNumberFormat="1" applyBorder="1" applyAlignment="1">
      <alignment vertical="center" wrapText="1"/>
    </xf>
    <xf numFmtId="0" fontId="3" fillId="0" borderId="0" xfId="0" applyNumberFormat="1" applyFont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 wrapText="1"/>
    </xf>
    <xf numFmtId="0" fontId="0" fillId="2" borderId="0" xfId="0" applyNumberFormat="1" applyFill="1" applyAlignment="1">
      <alignment horizontal="center" vertical="center"/>
    </xf>
    <xf numFmtId="176" fontId="0" fillId="5" borderId="0" xfId="0" applyNumberFormat="1" applyFill="1">
      <alignment vertical="center"/>
    </xf>
    <xf numFmtId="0" fontId="0" fillId="5" borderId="0" xfId="0" applyNumberFormat="1" applyFill="1" applyAlignment="1">
      <alignment horizontal="center" vertical="center"/>
    </xf>
    <xf numFmtId="0" fontId="4" fillId="2" borderId="0" xfId="0" applyNumberFormat="1" applyFont="1" applyFill="1" applyAlignment="1">
      <alignment horizontal="center" vertical="center"/>
    </xf>
    <xf numFmtId="0" fontId="4" fillId="2" borderId="0" xfId="0" applyNumberFormat="1" applyFont="1" applyFill="1" applyAlignment="1">
      <alignment horizontal="right" vertical="center"/>
    </xf>
    <xf numFmtId="176" fontId="4" fillId="2" borderId="0" xfId="0" applyNumberFormat="1" applyFont="1" applyFill="1">
      <alignment vertical="center"/>
    </xf>
    <xf numFmtId="0" fontId="4" fillId="0" borderId="0" xfId="0" applyNumberFormat="1" applyFont="1">
      <alignment vertical="center"/>
    </xf>
    <xf numFmtId="10" fontId="4" fillId="2" borderId="0" xfId="1" applyNumberFormat="1" applyFont="1" applyFill="1">
      <alignment vertical="center"/>
    </xf>
    <xf numFmtId="176" fontId="0" fillId="3" borderId="0" xfId="2" applyNumberFormat="1" applyFont="1" applyFill="1">
      <alignment vertical="center"/>
    </xf>
    <xf numFmtId="0" fontId="0" fillId="0" borderId="0" xfId="0" applyNumberFormat="1" applyFill="1">
      <alignment vertical="center"/>
    </xf>
    <xf numFmtId="176" fontId="0" fillId="0" borderId="0" xfId="2" applyNumberFormat="1" applyFont="1" applyFill="1">
      <alignment vertical="center"/>
    </xf>
    <xf numFmtId="177" fontId="0" fillId="0" borderId="0" xfId="0" applyNumberFormat="1">
      <alignment vertical="center"/>
    </xf>
    <xf numFmtId="176" fontId="0" fillId="3" borderId="0" xfId="0" applyNumberFormat="1" applyFill="1">
      <alignment vertical="center"/>
    </xf>
    <xf numFmtId="176" fontId="0" fillId="0" borderId="0" xfId="0" applyNumberFormat="1" applyFill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8" borderId="0" xfId="0" applyNumberFormat="1" applyFill="1">
      <alignment vertical="center"/>
    </xf>
    <xf numFmtId="0" fontId="0" fillId="9" borderId="1" xfId="0" applyNumberFormat="1" applyFill="1" applyBorder="1" applyAlignment="1">
      <alignment horizontal="center" vertical="center"/>
    </xf>
    <xf numFmtId="176" fontId="0" fillId="0" borderId="0" xfId="3" applyNumberFormat="1" applyFont="1" applyFill="1" applyBorder="1" applyAlignment="1">
      <alignment vertical="center"/>
    </xf>
    <xf numFmtId="176" fontId="5" fillId="0" borderId="0" xfId="3" applyNumberFormat="1" applyFont="1" applyFill="1" applyBorder="1" applyAlignment="1">
      <alignment vertical="center"/>
    </xf>
    <xf numFmtId="176" fontId="5" fillId="0" borderId="0" xfId="0" applyNumberFormat="1" applyFont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7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/>
    </xf>
    <xf numFmtId="0" fontId="0" fillId="0" borderId="9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12" borderId="0" xfId="3" applyNumberFormat="1" applyFont="1" applyFill="1" applyBorder="1" applyAlignment="1">
      <alignment vertical="center"/>
    </xf>
    <xf numFmtId="0" fontId="0" fillId="12" borderId="1" xfId="0" applyNumberFormat="1" applyFill="1" applyBorder="1">
      <alignment vertical="center"/>
    </xf>
    <xf numFmtId="0" fontId="0" fillId="12" borderId="0" xfId="0" applyNumberFormat="1" applyFill="1">
      <alignment vertical="center"/>
    </xf>
    <xf numFmtId="0" fontId="0" fillId="4" borderId="16" xfId="0" applyNumberFormat="1" applyFill="1" applyBorder="1" applyAlignment="1">
      <alignment horizontal="center" vertical="center"/>
    </xf>
    <xf numFmtId="0" fontId="0" fillId="0" borderId="16" xfId="0" applyNumberFormat="1" applyFill="1" applyBorder="1" applyAlignment="1">
      <alignment horizontal="center" vertical="center"/>
    </xf>
    <xf numFmtId="0" fontId="0" fillId="12" borderId="1" xfId="3" applyNumberFormat="1" applyFont="1" applyFill="1" applyBorder="1" applyAlignment="1">
      <alignment vertical="center"/>
    </xf>
    <xf numFmtId="0" fontId="9" fillId="8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9" fillId="12" borderId="0" xfId="0" applyNumberFormat="1" applyFont="1" applyFill="1">
      <alignment vertical="center"/>
    </xf>
    <xf numFmtId="0" fontId="0" fillId="0" borderId="11" xfId="0" applyNumberFormat="1" applyFill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/>
    </xf>
    <xf numFmtId="0" fontId="8" fillId="0" borderId="1" xfId="0" applyNumberFormat="1" applyFont="1" applyBorder="1">
      <alignment vertical="center"/>
    </xf>
    <xf numFmtId="0" fontId="9" fillId="12" borderId="1" xfId="3" applyNumberFormat="1" applyFont="1" applyFill="1" applyBorder="1" applyAlignment="1">
      <alignment horizontal="center" vertical="center"/>
    </xf>
    <xf numFmtId="0" fontId="9" fillId="12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ill="1" applyBorder="1">
      <alignment vertical="center"/>
    </xf>
    <xf numFmtId="0" fontId="9" fillId="16" borderId="1" xfId="0" applyNumberFormat="1" applyFont="1" applyFill="1" applyBorder="1" applyAlignment="1">
      <alignment horizontal="center" vertical="center"/>
    </xf>
    <xf numFmtId="0" fontId="0" fillId="16" borderId="0" xfId="0" applyNumberFormat="1" applyFill="1">
      <alignment vertical="center"/>
    </xf>
    <xf numFmtId="0" fontId="0" fillId="16" borderId="1" xfId="0" applyNumberFormat="1" applyFill="1" applyBorder="1">
      <alignment vertical="center"/>
    </xf>
    <xf numFmtId="0" fontId="0" fillId="14" borderId="16" xfId="0" applyNumberFormat="1" applyFill="1" applyBorder="1" applyAlignment="1">
      <alignment horizontal="center" vertical="center"/>
    </xf>
    <xf numFmtId="0" fontId="0" fillId="0" borderId="5" xfId="0" applyNumberFormat="1" applyFont="1" applyFill="1" applyBorder="1">
      <alignment vertical="center"/>
    </xf>
    <xf numFmtId="0" fontId="8" fillId="6" borderId="12" xfId="0" applyNumberFormat="1" applyFont="1" applyFill="1" applyBorder="1" applyAlignment="1">
      <alignment horizontal="center" vertical="center"/>
    </xf>
    <xf numFmtId="0" fontId="9" fillId="0" borderId="12" xfId="0" applyNumberFormat="1" applyFont="1" applyFill="1" applyBorder="1" applyAlignment="1">
      <alignment horizontal="center" vertical="center"/>
    </xf>
    <xf numFmtId="0" fontId="9" fillId="8" borderId="12" xfId="0" applyNumberFormat="1" applyFont="1" applyFill="1" applyBorder="1" applyAlignment="1">
      <alignment horizontal="center" vertical="center"/>
    </xf>
    <xf numFmtId="0" fontId="9" fillId="0" borderId="2" xfId="0" applyNumberFormat="1" applyFont="1" applyFill="1" applyBorder="1" applyAlignment="1">
      <alignment horizontal="center" vertical="center"/>
    </xf>
    <xf numFmtId="0" fontId="9" fillId="0" borderId="17" xfId="3" applyNumberFormat="1" applyFont="1" applyFill="1" applyBorder="1" applyAlignment="1">
      <alignment horizontal="center" vertical="center"/>
    </xf>
    <xf numFmtId="0" fontId="9" fillId="12" borderId="17" xfId="3" applyNumberFormat="1" applyFont="1" applyFill="1" applyBorder="1" applyAlignment="1">
      <alignment horizontal="center" vertical="center"/>
    </xf>
    <xf numFmtId="0" fontId="9" fillId="16" borderId="17" xfId="3" applyNumberFormat="1" applyFont="1" applyFill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9" fillId="9" borderId="1" xfId="0" applyNumberFormat="1" applyFont="1" applyFill="1" applyBorder="1" applyAlignment="1">
      <alignment horizontal="center" vertical="center"/>
    </xf>
    <xf numFmtId="0" fontId="9" fillId="18" borderId="1" xfId="0" applyNumberFormat="1" applyFont="1" applyFill="1" applyBorder="1" applyAlignment="1">
      <alignment horizontal="center" vertical="center"/>
    </xf>
    <xf numFmtId="0" fontId="9" fillId="0" borderId="16" xfId="0" applyNumberFormat="1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center" vertical="center"/>
    </xf>
    <xf numFmtId="0" fontId="9" fillId="0" borderId="0" xfId="0" applyNumberFormat="1" applyFont="1" applyBorder="1" applyAlignment="1">
      <alignment horizontal="center" vertical="center"/>
    </xf>
    <xf numFmtId="0" fontId="9" fillId="8" borderId="0" xfId="0" applyNumberFormat="1" applyFont="1" applyFill="1" applyBorder="1" applyAlignment="1">
      <alignment horizontal="center" vertical="center"/>
    </xf>
    <xf numFmtId="0" fontId="8" fillId="17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>
      <alignment vertical="center"/>
    </xf>
    <xf numFmtId="0" fontId="9" fillId="16" borderId="1" xfId="0" applyNumberFormat="1" applyFont="1" applyFill="1" applyBorder="1">
      <alignment vertical="center"/>
    </xf>
    <xf numFmtId="0" fontId="9" fillId="16" borderId="12" xfId="0" applyNumberFormat="1" applyFont="1" applyFill="1" applyBorder="1" applyAlignment="1">
      <alignment horizontal="center" vertical="center"/>
    </xf>
    <xf numFmtId="0" fontId="9" fillId="0" borderId="9" xfId="0" applyNumberFormat="1" applyFont="1" applyFill="1" applyBorder="1" applyAlignment="1">
      <alignment horizontal="center" vertical="center"/>
    </xf>
    <xf numFmtId="0" fontId="9" fillId="0" borderId="12" xfId="0" applyNumberFormat="1" applyFont="1" applyBorder="1" applyAlignment="1">
      <alignment horizontal="center" vertical="center"/>
    </xf>
    <xf numFmtId="0" fontId="9" fillId="12" borderId="12" xfId="3" applyNumberFormat="1" applyFont="1" applyFill="1" applyBorder="1" applyAlignment="1">
      <alignment horizontal="center" vertical="center"/>
    </xf>
    <xf numFmtId="0" fontId="9" fillId="12" borderId="12" xfId="0" applyNumberFormat="1" applyFont="1" applyFill="1" applyBorder="1" applyAlignment="1">
      <alignment horizontal="center" vertical="center"/>
    </xf>
    <xf numFmtId="0" fontId="9" fillId="0" borderId="12" xfId="0" applyNumberFormat="1" applyFont="1" applyBorder="1" applyAlignment="1">
      <alignment horizontal="center" vertical="center" wrapText="1"/>
    </xf>
    <xf numFmtId="0" fontId="9" fillId="0" borderId="1" xfId="0" applyNumberFormat="1" applyFont="1" applyBorder="1">
      <alignment vertical="center"/>
    </xf>
    <xf numFmtId="0" fontId="8" fillId="0" borderId="0" xfId="0" applyNumberFormat="1" applyFont="1">
      <alignment vertical="center"/>
    </xf>
    <xf numFmtId="0" fontId="9" fillId="0" borderId="12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9" fillId="0" borderId="20" xfId="3" applyNumberFormat="1" applyFont="1" applyFill="1" applyBorder="1" applyAlignment="1">
      <alignment horizontal="center" vertical="center"/>
    </xf>
    <xf numFmtId="0" fontId="9" fillId="0" borderId="9" xfId="0" applyNumberFormat="1" applyFont="1" applyFill="1" applyBorder="1">
      <alignment vertical="center"/>
    </xf>
    <xf numFmtId="0" fontId="9" fillId="0" borderId="9" xfId="3" applyNumberFormat="1" applyFont="1" applyFill="1" applyBorder="1" applyAlignment="1">
      <alignment horizontal="center" vertical="center"/>
    </xf>
    <xf numFmtId="0" fontId="9" fillId="0" borderId="19" xfId="3" applyNumberFormat="1" applyFont="1" applyFill="1" applyBorder="1" applyAlignment="1">
      <alignment horizontal="center" vertical="center"/>
    </xf>
    <xf numFmtId="0" fontId="9" fillId="16" borderId="19" xfId="3" applyNumberFormat="1" applyFont="1" applyFill="1" applyBorder="1" applyAlignment="1">
      <alignment horizontal="center" vertical="center"/>
    </xf>
    <xf numFmtId="0" fontId="0" fillId="19" borderId="16" xfId="0" applyNumberFormat="1" applyFill="1" applyBorder="1" applyAlignment="1">
      <alignment horizontal="center" vertical="center"/>
    </xf>
    <xf numFmtId="0" fontId="8" fillId="0" borderId="0" xfId="0" applyNumberFormat="1" applyFont="1" applyAlignment="1">
      <alignment horizontal="center" vertical="center"/>
    </xf>
    <xf numFmtId="0" fontId="12" fillId="0" borderId="0" xfId="0" applyNumberFormat="1" applyFont="1">
      <alignment vertical="center"/>
    </xf>
    <xf numFmtId="0" fontId="8" fillId="0" borderId="9" xfId="0" applyNumberFormat="1" applyFont="1" applyBorder="1">
      <alignment vertical="center"/>
    </xf>
    <xf numFmtId="0" fontId="8" fillId="3" borderId="1" xfId="0" applyNumberFormat="1" applyFont="1" applyFill="1" applyBorder="1" applyAlignment="1">
      <alignment horizontal="center" vertical="center"/>
    </xf>
    <xf numFmtId="0" fontId="8" fillId="3" borderId="9" xfId="0" applyNumberFormat="1" applyFont="1" applyFill="1" applyBorder="1" applyAlignment="1">
      <alignment horizontal="center" vertical="center"/>
    </xf>
    <xf numFmtId="0" fontId="8" fillId="3" borderId="21" xfId="0" applyNumberFormat="1" applyFont="1" applyFill="1" applyBorder="1" applyAlignment="1">
      <alignment horizontal="center" vertical="center"/>
    </xf>
    <xf numFmtId="0" fontId="8" fillId="3" borderId="22" xfId="0" applyNumberFormat="1" applyFont="1" applyFill="1" applyBorder="1" applyAlignment="1">
      <alignment horizontal="center" vertical="center"/>
    </xf>
    <xf numFmtId="0" fontId="8" fillId="3" borderId="23" xfId="0" applyNumberFormat="1" applyFont="1" applyFill="1" applyBorder="1" applyAlignment="1">
      <alignment horizontal="center" vertical="center"/>
    </xf>
    <xf numFmtId="0" fontId="8" fillId="0" borderId="22" xfId="0" applyNumberFormat="1" applyFont="1" applyBorder="1">
      <alignment vertical="center"/>
    </xf>
    <xf numFmtId="9" fontId="8" fillId="0" borderId="23" xfId="1" applyFont="1" applyBorder="1">
      <alignment vertical="center"/>
    </xf>
    <xf numFmtId="0" fontId="8" fillId="0" borderId="23" xfId="0" applyNumberFormat="1" applyFont="1" applyBorder="1">
      <alignment vertical="center"/>
    </xf>
    <xf numFmtId="0" fontId="12" fillId="0" borderId="0" xfId="0" applyNumberFormat="1" applyFont="1" applyAlignment="1">
      <alignment horizontal="center" vertical="center"/>
    </xf>
    <xf numFmtId="0" fontId="8" fillId="0" borderId="21" xfId="0" applyNumberFormat="1" applyFont="1" applyBorder="1" applyAlignment="1">
      <alignment horizontal="center" vertical="center"/>
    </xf>
    <xf numFmtId="14" fontId="13" fillId="0" borderId="0" xfId="0" applyNumberFormat="1" applyFont="1">
      <alignment vertical="center"/>
    </xf>
    <xf numFmtId="0" fontId="14" fillId="0" borderId="1" xfId="0" applyNumberFormat="1" applyFont="1" applyFill="1" applyBorder="1" applyAlignment="1">
      <alignment horizontal="center" vertical="center" wrapText="1"/>
    </xf>
    <xf numFmtId="0" fontId="15" fillId="20" borderId="19" xfId="0" applyNumberFormat="1" applyFont="1" applyFill="1" applyBorder="1" applyAlignment="1">
      <alignment horizontal="center" vertical="center"/>
    </xf>
    <xf numFmtId="0" fontId="15" fillId="21" borderId="19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8" fillId="0" borderId="9" xfId="0" applyNumberFormat="1" applyFont="1" applyBorder="1" applyAlignment="1">
      <alignment horizontal="center" vertical="center"/>
    </xf>
    <xf numFmtId="0" fontId="9" fillId="23" borderId="1" xfId="0" applyNumberFormat="1" applyFont="1" applyFill="1" applyBorder="1" applyAlignment="1">
      <alignment horizontal="center" vertical="center"/>
    </xf>
    <xf numFmtId="0" fontId="15" fillId="23" borderId="19" xfId="0" applyNumberFormat="1" applyFont="1" applyFill="1" applyBorder="1" applyAlignment="1">
      <alignment horizontal="center" vertical="center"/>
    </xf>
    <xf numFmtId="0" fontId="9" fillId="23" borderId="19" xfId="0" applyNumberFormat="1" applyFont="1" applyFill="1" applyBorder="1">
      <alignment vertical="center"/>
    </xf>
    <xf numFmtId="0" fontId="9" fillId="23" borderId="19" xfId="0" applyNumberFormat="1" applyFont="1" applyFill="1" applyBorder="1" applyAlignment="1">
      <alignment horizontal="center" vertical="center"/>
    </xf>
    <xf numFmtId="0" fontId="9" fillId="24" borderId="19" xfId="0" applyNumberFormat="1" applyFont="1" applyFill="1" applyBorder="1">
      <alignment vertical="center"/>
    </xf>
    <xf numFmtId="0" fontId="9" fillId="25" borderId="19" xfId="0" applyNumberFormat="1" applyFont="1" applyFill="1" applyBorder="1" applyAlignment="1">
      <alignment horizontal="center" vertical="center"/>
    </xf>
    <xf numFmtId="0" fontId="16" fillId="16" borderId="19" xfId="0" applyNumberFormat="1" applyFont="1" applyFill="1" applyBorder="1" applyAlignment="1">
      <alignment horizontal="center" vertical="center"/>
    </xf>
    <xf numFmtId="176" fontId="0" fillId="0" borderId="0" xfId="2" applyNumberFormat="1" applyFont="1" applyAlignment="1">
      <alignment horizontal="center" vertical="center"/>
    </xf>
    <xf numFmtId="0" fontId="17" fillId="0" borderId="22" xfId="0" applyNumberFormat="1" applyFont="1" applyBorder="1">
      <alignment vertical="center"/>
    </xf>
    <xf numFmtId="0" fontId="1" fillId="0" borderId="0" xfId="0" applyNumberFormat="1" applyFon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17" fillId="0" borderId="0" xfId="0" applyNumberFormat="1" applyFont="1" applyAlignment="1">
      <alignment horizontal="center" vertical="center"/>
    </xf>
    <xf numFmtId="0" fontId="18" fillId="20" borderId="19" xfId="0" applyNumberFormat="1" applyFont="1" applyFill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>
      <alignment vertical="center"/>
    </xf>
    <xf numFmtId="0" fontId="9" fillId="6" borderId="16" xfId="0" applyNumberFormat="1" applyFont="1" applyFill="1" applyBorder="1" applyAlignment="1">
      <alignment horizontal="center" vertical="center"/>
    </xf>
    <xf numFmtId="0" fontId="9" fillId="6" borderId="0" xfId="0" applyNumberFormat="1" applyFont="1" applyFill="1" applyBorder="1" applyAlignment="1">
      <alignment horizontal="center" vertical="center"/>
    </xf>
    <xf numFmtId="0" fontId="9" fillId="9" borderId="0" xfId="0" applyNumberFormat="1" applyFont="1" applyFill="1" applyBorder="1" applyAlignment="1">
      <alignment horizontal="center" vertical="center"/>
    </xf>
    <xf numFmtId="0" fontId="9" fillId="6" borderId="12" xfId="0" applyNumberFormat="1" applyFont="1" applyFill="1" applyBorder="1" applyAlignment="1">
      <alignment horizontal="center" vertical="center"/>
    </xf>
    <xf numFmtId="0" fontId="14" fillId="0" borderId="0" xfId="0" applyNumberFormat="1" applyFont="1" applyFill="1" applyBorder="1" applyAlignment="1">
      <alignment horizontal="center" vertical="center" wrapText="1"/>
    </xf>
    <xf numFmtId="0" fontId="16" fillId="16" borderId="24" xfId="0" applyNumberFormat="1" applyFont="1" applyFill="1" applyBorder="1" applyAlignment="1">
      <alignment horizontal="center" vertical="center"/>
    </xf>
    <xf numFmtId="0" fontId="14" fillId="0" borderId="25" xfId="0" applyNumberFormat="1" applyFont="1" applyFill="1" applyBorder="1" applyAlignment="1">
      <alignment horizontal="center" vertical="center" wrapText="1"/>
    </xf>
    <xf numFmtId="0" fontId="9" fillId="6" borderId="1" xfId="0" applyNumberFormat="1" applyFont="1" applyFill="1" applyBorder="1" applyAlignment="1">
      <alignment horizontal="center" vertical="center"/>
    </xf>
    <xf numFmtId="0" fontId="1" fillId="0" borderId="0" xfId="0" applyNumberFormat="1" applyFont="1">
      <alignment vertical="center"/>
    </xf>
    <xf numFmtId="176" fontId="1" fillId="0" borderId="0" xfId="2">
      <alignment vertical="center"/>
    </xf>
    <xf numFmtId="0" fontId="20" fillId="0" borderId="1" xfId="0" applyNumberFormat="1" applyFont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center" vertical="center"/>
    </xf>
    <xf numFmtId="0" fontId="20" fillId="8" borderId="1" xfId="0" applyNumberFormat="1" applyFont="1" applyFill="1" applyBorder="1" applyAlignment="1">
      <alignment horizontal="center" vertical="center"/>
    </xf>
    <xf numFmtId="0" fontId="20" fillId="0" borderId="12" xfId="0" applyNumberFormat="1" applyFont="1" applyBorder="1" applyAlignment="1">
      <alignment horizontal="center" vertical="center"/>
    </xf>
    <xf numFmtId="0" fontId="20" fillId="12" borderId="12" xfId="3" applyNumberFormat="1" applyFont="1" applyFill="1" applyBorder="1" applyAlignment="1">
      <alignment horizontal="center" vertical="center"/>
    </xf>
    <xf numFmtId="0" fontId="20" fillId="12" borderId="12" xfId="0" applyNumberFormat="1" applyFont="1" applyFill="1" applyBorder="1" applyAlignment="1">
      <alignment horizontal="center" vertical="center"/>
    </xf>
    <xf numFmtId="0" fontId="20" fillId="0" borderId="12" xfId="0" applyNumberFormat="1" applyFont="1" applyBorder="1" applyAlignment="1">
      <alignment horizontal="center" vertical="center" wrapText="1"/>
    </xf>
    <xf numFmtId="0" fontId="21" fillId="6" borderId="12" xfId="0" applyNumberFormat="1" applyFont="1" applyFill="1" applyBorder="1" applyAlignment="1">
      <alignment horizontal="center" vertical="center"/>
    </xf>
    <xf numFmtId="0" fontId="20" fillId="6" borderId="1" xfId="0" applyNumberFormat="1" applyFont="1" applyFill="1" applyBorder="1" applyAlignment="1">
      <alignment horizontal="center" vertical="center"/>
    </xf>
    <xf numFmtId="0" fontId="20" fillId="16" borderId="12" xfId="0" applyNumberFormat="1" applyFont="1" applyFill="1" applyBorder="1" applyAlignment="1">
      <alignment horizontal="center" vertical="center"/>
    </xf>
    <xf numFmtId="0" fontId="20" fillId="0" borderId="12" xfId="0" applyNumberFormat="1" applyFont="1" applyFill="1" applyBorder="1" applyAlignment="1">
      <alignment horizontal="center" vertical="center"/>
    </xf>
    <xf numFmtId="0" fontId="20" fillId="0" borderId="2" xfId="0" applyNumberFormat="1" applyFont="1" applyFill="1" applyBorder="1" applyAlignment="1">
      <alignment horizontal="center" vertical="center"/>
    </xf>
    <xf numFmtId="0" fontId="20" fillId="16" borderId="1" xfId="0" applyNumberFormat="1" applyFont="1" applyFill="1" applyBorder="1" applyAlignment="1">
      <alignment horizontal="center" vertical="center"/>
    </xf>
    <xf numFmtId="0" fontId="20" fillId="0" borderId="1" xfId="0" applyNumberFormat="1" applyFont="1" applyFill="1" applyBorder="1">
      <alignment vertical="center"/>
    </xf>
    <xf numFmtId="0" fontId="20" fillId="16" borderId="1" xfId="0" applyNumberFormat="1" applyFont="1" applyFill="1" applyBorder="1">
      <alignment vertical="center"/>
    </xf>
    <xf numFmtId="0" fontId="20" fillId="0" borderId="1" xfId="0" applyNumberFormat="1" applyFont="1" applyBorder="1">
      <alignment vertical="center"/>
    </xf>
    <xf numFmtId="0" fontId="22" fillId="20" borderId="19" xfId="0" applyNumberFormat="1" applyFont="1" applyFill="1" applyBorder="1" applyAlignment="1">
      <alignment horizontal="center" vertical="center"/>
    </xf>
    <xf numFmtId="0" fontId="23" fillId="0" borderId="1" xfId="0" applyNumberFormat="1" applyFont="1" applyFill="1" applyBorder="1" applyAlignment="1">
      <alignment horizontal="center" vertical="center" wrapText="1"/>
    </xf>
    <xf numFmtId="0" fontId="20" fillId="24" borderId="19" xfId="0" applyNumberFormat="1" applyFont="1" applyFill="1" applyBorder="1">
      <alignment vertical="center"/>
    </xf>
    <xf numFmtId="0" fontId="22" fillId="21" borderId="19" xfId="0" applyNumberFormat="1" applyFont="1" applyFill="1" applyBorder="1" applyAlignment="1">
      <alignment horizontal="center" vertical="center"/>
    </xf>
    <xf numFmtId="0" fontId="23" fillId="0" borderId="25" xfId="0" applyNumberFormat="1" applyFont="1" applyFill="1" applyBorder="1" applyAlignment="1">
      <alignment horizontal="center" vertical="center" wrapText="1"/>
    </xf>
    <xf numFmtId="0" fontId="20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16" borderId="0" xfId="0" applyNumberFormat="1" applyFill="1" applyBorder="1">
      <alignment vertical="center"/>
    </xf>
    <xf numFmtId="0" fontId="9" fillId="24" borderId="0" xfId="0" applyNumberFormat="1" applyFont="1" applyFill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16" fillId="16" borderId="30" xfId="0" applyNumberFormat="1" applyFont="1" applyFill="1" applyBorder="1" applyAlignment="1">
      <alignment horizontal="center" vertical="center"/>
    </xf>
    <xf numFmtId="0" fontId="14" fillId="0" borderId="32" xfId="0" applyNumberFormat="1" applyFont="1" applyFill="1" applyBorder="1" applyAlignment="1">
      <alignment horizontal="center" vertical="center" wrapText="1"/>
    </xf>
    <xf numFmtId="0" fontId="14" fillId="0" borderId="33" xfId="0" applyNumberFormat="1" applyFont="1" applyFill="1" applyBorder="1" applyAlignment="1">
      <alignment horizontal="center" vertical="center" wrapText="1"/>
    </xf>
    <xf numFmtId="0" fontId="25" fillId="0" borderId="1" xfId="0" applyNumberFormat="1" applyFont="1" applyBorder="1" applyAlignment="1">
      <alignment horizontal="center" vertical="center" wrapText="1"/>
    </xf>
    <xf numFmtId="0" fontId="14" fillId="0" borderId="2" xfId="0" applyNumberFormat="1" applyFont="1" applyFill="1" applyBorder="1" applyAlignment="1">
      <alignment horizontal="center" vertical="center" wrapText="1"/>
    </xf>
    <xf numFmtId="0" fontId="16" fillId="16" borderId="15" xfId="0" applyNumberFormat="1" applyFont="1" applyFill="1" applyBorder="1" applyAlignment="1">
      <alignment horizontal="center" vertical="center"/>
    </xf>
    <xf numFmtId="0" fontId="15" fillId="20" borderId="31" xfId="0" applyNumberFormat="1" applyFont="1" applyFill="1" applyBorder="1" applyAlignment="1">
      <alignment horizontal="center" vertical="center"/>
    </xf>
    <xf numFmtId="0" fontId="26" fillId="0" borderId="1" xfId="0" applyNumberFormat="1" applyFont="1" applyBorder="1" applyAlignment="1">
      <alignment horizontal="center" vertical="center"/>
    </xf>
    <xf numFmtId="0" fontId="27" fillId="0" borderId="1" xfId="0" applyNumberFormat="1" applyFont="1" applyBorder="1" applyAlignment="1">
      <alignment horizontal="center" vertical="center"/>
    </xf>
    <xf numFmtId="0" fontId="15" fillId="7" borderId="19" xfId="0" applyNumberFormat="1" applyFont="1" applyFill="1" applyBorder="1" applyAlignment="1">
      <alignment horizontal="center" vertical="center"/>
    </xf>
    <xf numFmtId="0" fontId="27" fillId="0" borderId="1" xfId="0" applyNumberFormat="1" applyFont="1" applyBorder="1">
      <alignment vertical="center"/>
    </xf>
    <xf numFmtId="0" fontId="17" fillId="0" borderId="0" xfId="0" applyNumberFormat="1" applyFont="1">
      <alignment vertical="center"/>
    </xf>
    <xf numFmtId="0" fontId="26" fillId="0" borderId="0" xfId="0" applyNumberFormat="1" applyFont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80" fontId="1" fillId="0" borderId="0" xfId="1" applyNumberFormat="1">
      <alignment vertical="center"/>
    </xf>
    <xf numFmtId="176" fontId="1" fillId="0" borderId="0" xfId="2" applyFill="1">
      <alignment vertical="center"/>
    </xf>
    <xf numFmtId="0" fontId="29" fillId="16" borderId="19" xfId="0" applyNumberFormat="1" applyFont="1" applyFill="1" applyBorder="1" applyAlignment="1">
      <alignment horizontal="center" vertical="center"/>
    </xf>
    <xf numFmtId="0" fontId="14" fillId="26" borderId="33" xfId="0" applyNumberFormat="1" applyFont="1" applyFill="1" applyBorder="1" applyAlignment="1">
      <alignment horizontal="center" vertical="center" wrapText="1"/>
    </xf>
    <xf numFmtId="0" fontId="14" fillId="26" borderId="1" xfId="0" applyNumberFormat="1" applyFont="1" applyFill="1" applyBorder="1" applyAlignment="1">
      <alignment horizontal="center" vertical="center" wrapText="1"/>
    </xf>
    <xf numFmtId="0" fontId="30" fillId="0" borderId="0" xfId="0" applyNumberFormat="1" applyFont="1">
      <alignment vertical="center"/>
    </xf>
    <xf numFmtId="0" fontId="31" fillId="0" borderId="0" xfId="0" applyNumberFormat="1" applyFont="1">
      <alignment vertical="center"/>
    </xf>
    <xf numFmtId="0" fontId="32" fillId="0" borderId="0" xfId="0" applyNumberFormat="1" applyFont="1">
      <alignment vertical="center"/>
    </xf>
    <xf numFmtId="0" fontId="30" fillId="0" borderId="0" xfId="0" applyFont="1">
      <alignment vertical="center"/>
    </xf>
    <xf numFmtId="0" fontId="30" fillId="0" borderId="0" xfId="0" applyFont="1" applyAlignment="1">
      <alignment vertical="center" wrapText="1"/>
    </xf>
    <xf numFmtId="0" fontId="33" fillId="0" borderId="0" xfId="0" applyFont="1">
      <alignment vertical="center"/>
    </xf>
    <xf numFmtId="0" fontId="33" fillId="0" borderId="0" xfId="0" quotePrefix="1" applyNumberFormat="1" applyFont="1">
      <alignment vertical="center"/>
    </xf>
    <xf numFmtId="0" fontId="30" fillId="0" borderId="0" xfId="0" quotePrefix="1" applyNumberFormat="1" applyFont="1">
      <alignment vertical="center"/>
    </xf>
    <xf numFmtId="0" fontId="34" fillId="0" borderId="0" xfId="0" applyNumberFormat="1" applyFont="1">
      <alignment vertical="center"/>
    </xf>
    <xf numFmtId="0" fontId="35" fillId="0" borderId="0" xfId="0" quotePrefix="1" applyNumberFormat="1" applyFont="1">
      <alignment vertical="center"/>
    </xf>
    <xf numFmtId="0" fontId="9" fillId="0" borderId="37" xfId="3" applyNumberFormat="1" applyFont="1" applyFill="1" applyBorder="1" applyAlignment="1">
      <alignment horizontal="center" vertical="center"/>
    </xf>
    <xf numFmtId="0" fontId="9" fillId="16" borderId="37" xfId="3" applyNumberFormat="1" applyFont="1" applyFill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25" fillId="0" borderId="0" xfId="0" applyNumberFormat="1" applyFont="1" applyBorder="1" applyAlignment="1">
      <alignment horizontal="center" vertical="center" wrapText="1"/>
    </xf>
    <xf numFmtId="0" fontId="14" fillId="0" borderId="38" xfId="0" applyNumberFormat="1" applyFont="1" applyFill="1" applyBorder="1" applyAlignment="1">
      <alignment horizontal="center" vertical="center" wrapText="1"/>
    </xf>
    <xf numFmtId="0" fontId="14" fillId="0" borderId="3" xfId="0" applyNumberFormat="1" applyFont="1" applyFill="1" applyBorder="1" applyAlignment="1">
      <alignment horizontal="center" vertical="center" wrapText="1"/>
    </xf>
    <xf numFmtId="0" fontId="14" fillId="0" borderId="39" xfId="0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6" fillId="0" borderId="1" xfId="0" applyNumberFormat="1" applyFont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9" fillId="16" borderId="40" xfId="3" applyNumberFormat="1" applyFont="1" applyFill="1" applyBorder="1" applyAlignment="1">
      <alignment horizontal="center" vertical="center"/>
    </xf>
    <xf numFmtId="0" fontId="9" fillId="16" borderId="1" xfId="3" applyNumberFormat="1" applyFont="1" applyFill="1" applyBorder="1" applyAlignment="1">
      <alignment horizontal="center" vertical="center"/>
    </xf>
    <xf numFmtId="0" fontId="9" fillId="0" borderId="1" xfId="3" applyNumberFormat="1" applyFont="1" applyFill="1" applyBorder="1" applyAlignment="1">
      <alignment horizontal="center" vertical="center"/>
    </xf>
    <xf numFmtId="0" fontId="15" fillId="0" borderId="1" xfId="0" applyNumberFormat="1" applyFont="1" applyBorder="1" applyAlignment="1">
      <alignment horizontal="center" vertical="center"/>
    </xf>
    <xf numFmtId="0" fontId="38" fillId="0" borderId="1" xfId="0" applyNumberFormat="1" applyFont="1" applyBorder="1" applyAlignment="1">
      <alignment vertical="center" wrapText="1"/>
    </xf>
    <xf numFmtId="0" fontId="15" fillId="0" borderId="1" xfId="0" applyNumberFormat="1" applyFont="1" applyBorder="1" applyAlignment="1">
      <alignment vertical="center"/>
    </xf>
    <xf numFmtId="0" fontId="15" fillId="3" borderId="1" xfId="0" applyNumberFormat="1" applyFont="1" applyFill="1" applyBorder="1" applyAlignment="1">
      <alignment horizontal="center" vertical="center"/>
    </xf>
    <xf numFmtId="20" fontId="15" fillId="0" borderId="1" xfId="0" applyNumberFormat="1" applyFont="1" applyBorder="1" applyAlignment="1">
      <alignment horizontal="center" vertical="center"/>
    </xf>
    <xf numFmtId="0" fontId="15" fillId="0" borderId="1" xfId="0" applyNumberFormat="1" applyFont="1" applyBorder="1">
      <alignment vertical="center"/>
    </xf>
    <xf numFmtId="0" fontId="38" fillId="0" borderId="1" xfId="0" applyNumberFormat="1" applyFont="1" applyBorder="1">
      <alignment vertical="center"/>
    </xf>
    <xf numFmtId="0" fontId="37" fillId="0" borderId="1" xfId="0" applyNumberFormat="1" applyFont="1" applyBorder="1">
      <alignment vertical="center"/>
    </xf>
    <xf numFmtId="0" fontId="31" fillId="0" borderId="0" xfId="0" applyNumberFormat="1" applyFont="1" applyAlignment="1">
      <alignment vertical="center" wrapText="1"/>
    </xf>
    <xf numFmtId="0" fontId="30" fillId="0" borderId="41" xfId="0" applyNumberFormat="1" applyFont="1" applyBorder="1">
      <alignment vertical="center"/>
    </xf>
    <xf numFmtId="0" fontId="31" fillId="0" borderId="42" xfId="0" applyNumberFormat="1" applyFont="1" applyBorder="1">
      <alignment vertical="center"/>
    </xf>
    <xf numFmtId="0" fontId="31" fillId="0" borderId="41" xfId="0" applyNumberFormat="1" applyFont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40" fillId="0" borderId="1" xfId="0" applyNumberFormat="1" applyFont="1" applyBorder="1">
      <alignment vertical="center"/>
    </xf>
    <xf numFmtId="0" fontId="41" fillId="0" borderId="0" xfId="0" applyNumberFormat="1" applyFont="1">
      <alignment vertical="center"/>
    </xf>
    <xf numFmtId="0" fontId="41" fillId="0" borderId="42" xfId="0" applyNumberFormat="1" applyFont="1" applyBorder="1">
      <alignment vertical="center"/>
    </xf>
    <xf numFmtId="0" fontId="32" fillId="0" borderId="42" xfId="0" applyNumberFormat="1" applyFont="1" applyBorder="1">
      <alignment vertical="center"/>
    </xf>
    <xf numFmtId="176" fontId="1" fillId="0" borderId="0" xfId="2" applyNumberFormat="1" applyFont="1" applyAlignment="1">
      <alignment horizontal="center" vertical="center"/>
    </xf>
    <xf numFmtId="0" fontId="40" fillId="3" borderId="0" xfId="0" applyNumberFormat="1" applyFont="1" applyFill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20" fontId="15" fillId="0" borderId="4" xfId="0" applyNumberFormat="1" applyFont="1" applyBorder="1" applyAlignment="1">
      <alignment horizontal="center" vertical="center"/>
    </xf>
    <xf numFmtId="0" fontId="14" fillId="22" borderId="9" xfId="0" applyNumberFormat="1" applyFont="1" applyFill="1" applyBorder="1" applyAlignment="1">
      <alignment horizontal="center" vertical="center"/>
    </xf>
    <xf numFmtId="0" fontId="14" fillId="22" borderId="11" xfId="0" applyNumberFormat="1" applyFont="1" applyFill="1" applyBorder="1" applyAlignment="1">
      <alignment horizontal="center" vertical="center"/>
    </xf>
    <xf numFmtId="0" fontId="14" fillId="22" borderId="10" xfId="0" applyNumberFormat="1" applyFont="1" applyFill="1" applyBorder="1" applyAlignment="1">
      <alignment horizontal="center" vertical="center"/>
    </xf>
    <xf numFmtId="0" fontId="26" fillId="0" borderId="9" xfId="3" applyNumberFormat="1" applyFont="1" applyFill="1" applyBorder="1" applyAlignment="1" applyProtection="1">
      <alignment horizontal="center" vertical="center"/>
    </xf>
    <xf numFmtId="0" fontId="26" fillId="0" borderId="11" xfId="3" applyNumberFormat="1" applyFont="1" applyFill="1" applyBorder="1" applyAlignment="1" applyProtection="1">
      <alignment horizontal="center" vertical="center"/>
    </xf>
    <xf numFmtId="0" fontId="6" fillId="11" borderId="9" xfId="0" applyNumberFormat="1" applyFont="1" applyFill="1" applyBorder="1" applyAlignment="1">
      <alignment horizontal="center" vertical="center" wrapText="1"/>
    </xf>
    <xf numFmtId="0" fontId="11" fillId="11" borderId="11" xfId="0" applyNumberFormat="1" applyFont="1" applyFill="1" applyBorder="1" applyAlignment="1">
      <alignment horizontal="center" vertical="center" wrapText="1"/>
    </xf>
    <xf numFmtId="0" fontId="11" fillId="11" borderId="7" xfId="0" applyNumberFormat="1" applyFont="1" applyFill="1" applyBorder="1" applyAlignment="1">
      <alignment horizontal="center" vertical="center" wrapText="1"/>
    </xf>
    <xf numFmtId="0" fontId="11" fillId="11" borderId="8" xfId="0" applyNumberFormat="1" applyFont="1" applyFill="1" applyBorder="1" applyAlignment="1">
      <alignment horizontal="center" vertical="center" wrapText="1"/>
    </xf>
    <xf numFmtId="0" fontId="6" fillId="11" borderId="26" xfId="0" applyNumberFormat="1" applyFont="1" applyFill="1" applyBorder="1" applyAlignment="1">
      <alignment horizontal="center" vertical="center" wrapText="1"/>
    </xf>
    <xf numFmtId="0" fontId="11" fillId="11" borderId="27" xfId="0" applyNumberFormat="1" applyFont="1" applyFill="1" applyBorder="1" applyAlignment="1">
      <alignment horizontal="center" vertical="center" wrapText="1"/>
    </xf>
    <xf numFmtId="0" fontId="11" fillId="11" borderId="28" xfId="0" applyNumberFormat="1" applyFont="1" applyFill="1" applyBorder="1" applyAlignment="1">
      <alignment horizontal="center" vertical="center" wrapText="1"/>
    </xf>
    <xf numFmtId="0" fontId="11" fillId="11" borderId="29" xfId="0" applyNumberFormat="1" applyFont="1" applyFill="1" applyBorder="1" applyAlignment="1">
      <alignment horizontal="center" vertical="center" wrapText="1"/>
    </xf>
    <xf numFmtId="0" fontId="39" fillId="11" borderId="9" xfId="0" applyNumberFormat="1" applyFont="1" applyFill="1" applyBorder="1" applyAlignment="1">
      <alignment horizontal="center" vertical="center" wrapText="1"/>
    </xf>
    <xf numFmtId="0" fontId="26" fillId="0" borderId="5" xfId="3" applyNumberFormat="1" applyFont="1" applyFill="1" applyBorder="1" applyAlignment="1" applyProtection="1">
      <alignment horizontal="center" vertical="center"/>
    </xf>
    <xf numFmtId="0" fontId="26" fillId="0" borderId="0" xfId="3" applyNumberFormat="1" applyFont="1" applyFill="1" applyBorder="1" applyAlignment="1" applyProtection="1">
      <alignment horizontal="center" vertical="center"/>
    </xf>
    <xf numFmtId="0" fontId="14" fillId="22" borderId="6" xfId="0" applyNumberFormat="1" applyFont="1" applyFill="1" applyBorder="1" applyAlignment="1">
      <alignment horizontal="center" vertical="center"/>
    </xf>
    <xf numFmtId="0" fontId="14" fillId="22" borderId="7" xfId="0" applyNumberFormat="1" applyFont="1" applyFill="1" applyBorder="1" applyAlignment="1">
      <alignment horizontal="center" vertical="center"/>
    </xf>
    <xf numFmtId="0" fontId="11" fillId="11" borderId="6" xfId="0" applyNumberFormat="1" applyFont="1" applyFill="1" applyBorder="1" applyAlignment="1">
      <alignment horizontal="center" vertical="center" wrapText="1"/>
    </xf>
    <xf numFmtId="0" fontId="14" fillId="22" borderId="2" xfId="0" applyNumberFormat="1" applyFont="1" applyFill="1" applyBorder="1" applyAlignment="1">
      <alignment horizontal="center" vertical="center"/>
    </xf>
    <xf numFmtId="0" fontId="14" fillId="22" borderId="3" xfId="0" applyNumberFormat="1" applyFont="1" applyFill="1" applyBorder="1" applyAlignment="1">
      <alignment horizontal="center" vertical="center"/>
    </xf>
    <xf numFmtId="0" fontId="14" fillId="22" borderId="4" xfId="0" applyNumberFormat="1" applyFont="1" applyFill="1" applyBorder="1" applyAlignment="1">
      <alignment horizontal="center" vertical="center"/>
    </xf>
    <xf numFmtId="0" fontId="8" fillId="0" borderId="13" xfId="3" applyNumberFormat="1" applyFont="1" applyFill="1" applyBorder="1" applyAlignment="1" applyProtection="1">
      <alignment horizontal="center" vertical="center"/>
    </xf>
    <xf numFmtId="0" fontId="8" fillId="0" borderId="14" xfId="3" applyNumberFormat="1" applyFont="1" applyFill="1" applyBorder="1" applyAlignment="1" applyProtection="1">
      <alignment horizontal="center" vertical="center"/>
    </xf>
    <xf numFmtId="0" fontId="1" fillId="0" borderId="36" xfId="3" applyNumberFormat="1" applyFont="1" applyFill="1" applyBorder="1" applyAlignment="1" applyProtection="1">
      <alignment horizontal="center" vertical="center"/>
    </xf>
    <xf numFmtId="0" fontId="0" fillId="0" borderId="35" xfId="3" applyNumberFormat="1" applyFont="1" applyFill="1" applyBorder="1" applyAlignment="1" applyProtection="1">
      <alignment horizontal="center" vertical="center"/>
    </xf>
    <xf numFmtId="0" fontId="0" fillId="0" borderId="34" xfId="3" applyNumberFormat="1" applyFont="1" applyFill="1" applyBorder="1" applyAlignment="1" applyProtection="1">
      <alignment horizontal="center" vertical="center"/>
    </xf>
    <xf numFmtId="0" fontId="10" fillId="22" borderId="9" xfId="0" applyNumberFormat="1" applyFont="1" applyFill="1" applyBorder="1" applyAlignment="1">
      <alignment horizontal="center" vertical="center"/>
    </xf>
    <xf numFmtId="0" fontId="28" fillId="22" borderId="11" xfId="0" applyNumberFormat="1" applyFont="1" applyFill="1" applyBorder="1" applyAlignment="1">
      <alignment horizontal="center" vertical="center"/>
    </xf>
    <xf numFmtId="0" fontId="28" fillId="22" borderId="10" xfId="0" applyNumberFormat="1" applyFont="1" applyFill="1" applyBorder="1" applyAlignment="1">
      <alignment horizontal="center" vertical="center"/>
    </xf>
    <xf numFmtId="0" fontId="6" fillId="11" borderId="11" xfId="0" applyNumberFormat="1" applyFont="1" applyFill="1" applyBorder="1" applyAlignment="1">
      <alignment horizontal="center" vertical="center" wrapText="1"/>
    </xf>
    <xf numFmtId="0" fontId="6" fillId="11" borderId="7" xfId="0" applyNumberFormat="1" applyFont="1" applyFill="1" applyBorder="1" applyAlignment="1">
      <alignment horizontal="center" vertical="center" wrapText="1"/>
    </xf>
    <xf numFmtId="0" fontId="6" fillId="11" borderId="8" xfId="0" applyNumberFormat="1" applyFont="1" applyFill="1" applyBorder="1" applyAlignment="1">
      <alignment horizontal="center" vertical="center" wrapText="1"/>
    </xf>
    <xf numFmtId="0" fontId="1" fillId="0" borderId="13" xfId="3" applyNumberFormat="1" applyFont="1" applyFill="1" applyBorder="1" applyAlignment="1" applyProtection="1">
      <alignment horizontal="center" vertical="center"/>
    </xf>
    <xf numFmtId="0" fontId="0" fillId="0" borderId="14" xfId="3" applyNumberFormat="1" applyFont="1" applyFill="1" applyBorder="1" applyAlignment="1" applyProtection="1">
      <alignment horizontal="center" vertical="center"/>
    </xf>
    <xf numFmtId="0" fontId="0" fillId="0" borderId="15" xfId="3" applyNumberFormat="1" applyFont="1" applyFill="1" applyBorder="1" applyAlignment="1" applyProtection="1">
      <alignment horizontal="center" vertical="center"/>
    </xf>
    <xf numFmtId="0" fontId="10" fillId="11" borderId="9" xfId="0" applyNumberFormat="1" applyFont="1" applyFill="1" applyBorder="1" applyAlignment="1">
      <alignment horizontal="center" vertical="center" wrapText="1"/>
    </xf>
    <xf numFmtId="0" fontId="26" fillId="0" borderId="10" xfId="3" applyNumberFormat="1" applyFont="1" applyFill="1" applyBorder="1" applyAlignment="1" applyProtection="1">
      <alignment horizontal="center" vertical="center"/>
    </xf>
    <xf numFmtId="0" fontId="26" fillId="0" borderId="3" xfId="3" applyNumberFormat="1" applyFont="1" applyFill="1" applyBorder="1" applyAlignment="1" applyProtection="1">
      <alignment horizontal="center" vertical="center"/>
    </xf>
    <xf numFmtId="0" fontId="26" fillId="0" borderId="4" xfId="3" applyNumberFormat="1" applyFont="1" applyFill="1" applyBorder="1" applyAlignment="1" applyProtection="1">
      <alignment horizontal="center" vertical="center"/>
    </xf>
    <xf numFmtId="0" fontId="0" fillId="0" borderId="13" xfId="3" applyNumberFormat="1" applyFont="1" applyFill="1" applyBorder="1" applyAlignment="1" applyProtection="1">
      <alignment horizontal="center" vertical="center"/>
    </xf>
    <xf numFmtId="0" fontId="9" fillId="0" borderId="13" xfId="3" applyNumberFormat="1" applyFont="1" applyFill="1" applyBorder="1" applyAlignment="1" applyProtection="1">
      <alignment horizontal="center" vertical="center"/>
    </xf>
    <xf numFmtId="0" fontId="10" fillId="15" borderId="6" xfId="0" applyNumberFormat="1" applyFont="1" applyFill="1" applyBorder="1" applyAlignment="1">
      <alignment horizontal="center" vertical="center" wrapText="1"/>
    </xf>
    <xf numFmtId="0" fontId="11" fillId="15" borderId="7" xfId="0" applyNumberFormat="1" applyFont="1" applyFill="1" applyBorder="1" applyAlignment="1">
      <alignment horizontal="center" vertical="center" wrapText="1"/>
    </xf>
    <xf numFmtId="0" fontId="11" fillId="15" borderId="8" xfId="0" applyNumberFormat="1" applyFont="1" applyFill="1" applyBorder="1" applyAlignment="1">
      <alignment horizontal="center" vertical="center" wrapText="1"/>
    </xf>
    <xf numFmtId="0" fontId="11" fillId="11" borderId="9" xfId="0" applyNumberFormat="1" applyFont="1" applyFill="1" applyBorder="1" applyAlignment="1">
      <alignment horizontal="center" vertical="center" wrapText="1"/>
    </xf>
    <xf numFmtId="0" fontId="10" fillId="11" borderId="6" xfId="0" applyNumberFormat="1" applyFont="1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>
      <alignment horizontal="center" vertical="center"/>
    </xf>
    <xf numFmtId="0" fontId="0" fillId="7" borderId="1" xfId="0" applyNumberFormat="1" applyFill="1" applyBorder="1" applyAlignment="1">
      <alignment horizontal="center" vertical="center"/>
    </xf>
    <xf numFmtId="0" fontId="0" fillId="13" borderId="16" xfId="0" applyNumberFormat="1" applyFill="1" applyBorder="1" applyAlignment="1">
      <alignment horizontal="center" vertical="center"/>
    </xf>
    <xf numFmtId="0" fontId="9" fillId="6" borderId="9" xfId="0" applyNumberFormat="1" applyFont="1" applyFill="1" applyBorder="1" applyAlignment="1">
      <alignment horizontal="center" vertical="center"/>
    </xf>
    <xf numFmtId="0" fontId="9" fillId="6" borderId="11" xfId="0" applyNumberFormat="1" applyFont="1" applyFill="1" applyBorder="1" applyAlignment="1">
      <alignment horizontal="center" vertical="center"/>
    </xf>
    <xf numFmtId="0" fontId="9" fillId="6" borderId="10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13" borderId="1" xfId="0" applyNumberFormat="1" applyFill="1" applyBorder="1" applyAlignment="1">
      <alignment horizontal="center" vertical="center"/>
    </xf>
    <xf numFmtId="0" fontId="10" fillId="15" borderId="1" xfId="0" applyNumberFormat="1" applyFont="1" applyFill="1" applyBorder="1" applyAlignment="1">
      <alignment horizontal="center" vertical="center" wrapText="1"/>
    </xf>
    <xf numFmtId="0" fontId="11" fillId="15" borderId="1" xfId="0" applyNumberFormat="1" applyFont="1" applyFill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176" fontId="0" fillId="0" borderId="18" xfId="2" applyNumberFormat="1" applyFont="1" applyBorder="1" applyAlignment="1">
      <alignment horizontal="center" vertical="center"/>
    </xf>
    <xf numFmtId="0" fontId="11" fillId="11" borderId="10" xfId="0" applyNumberFormat="1" applyFont="1" applyFill="1" applyBorder="1" applyAlignment="1">
      <alignment horizontal="center" vertical="center" wrapText="1"/>
    </xf>
    <xf numFmtId="0" fontId="11" fillId="18" borderId="9" xfId="0" applyNumberFormat="1" applyFont="1" applyFill="1" applyBorder="1" applyAlignment="1">
      <alignment horizontal="center" vertical="center" wrapText="1"/>
    </xf>
    <xf numFmtId="0" fontId="11" fillId="18" borderId="11" xfId="0" applyNumberFormat="1" applyFont="1" applyFill="1" applyBorder="1" applyAlignment="1">
      <alignment horizontal="center" vertical="center" wrapText="1"/>
    </xf>
    <xf numFmtId="0" fontId="11" fillId="18" borderId="10" xfId="0" applyNumberFormat="1" applyFont="1" applyFill="1" applyBorder="1" applyAlignment="1">
      <alignment horizontal="center" vertical="center" wrapText="1"/>
    </xf>
    <xf numFmtId="0" fontId="11" fillId="15" borderId="1" xfId="0" applyNumberFormat="1" applyFont="1" applyFill="1" applyBorder="1" applyAlignment="1">
      <alignment horizontal="center" vertical="center" wrapText="1"/>
    </xf>
    <xf numFmtId="0" fontId="11" fillId="6" borderId="1" xfId="0" applyNumberFormat="1" applyFont="1" applyFill="1" applyBorder="1" applyAlignment="1">
      <alignment horizontal="center" vertical="center" wrapText="1"/>
    </xf>
    <xf numFmtId="0" fontId="11" fillId="6" borderId="1" xfId="0" applyNumberFormat="1" applyFont="1" applyFill="1" applyBorder="1" applyAlignment="1">
      <alignment horizontal="center" vertical="center"/>
    </xf>
    <xf numFmtId="49" fontId="6" fillId="10" borderId="1" xfId="0" applyNumberFormat="1" applyFont="1" applyFill="1" applyBorder="1" applyAlignment="1">
      <alignment horizontal="center" vertical="center"/>
    </xf>
    <xf numFmtId="0" fontId="11" fillId="11" borderId="1" xfId="0" applyNumberFormat="1" applyFont="1" applyFill="1" applyBorder="1" applyAlignment="1">
      <alignment horizontal="center" vertical="center" wrapText="1"/>
    </xf>
    <xf numFmtId="0" fontId="11" fillId="11" borderId="1" xfId="0" applyNumberFormat="1" applyFont="1" applyFill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/>
    </xf>
    <xf numFmtId="176" fontId="9" fillId="0" borderId="0" xfId="2" applyNumberFormat="1" applyFont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44" fillId="0" borderId="42" xfId="0" applyNumberFormat="1" applyFont="1" applyBorder="1" applyAlignment="1">
      <alignment vertical="center" wrapText="1"/>
    </xf>
    <xf numFmtId="0" fontId="9" fillId="16" borderId="0" xfId="0" applyNumberFormat="1" applyFont="1" applyFill="1" applyBorder="1">
      <alignment vertical="center"/>
    </xf>
    <xf numFmtId="0" fontId="9" fillId="0" borderId="0" xfId="0" applyNumberFormat="1" applyFont="1" applyBorder="1">
      <alignment vertical="center"/>
    </xf>
    <xf numFmtId="0" fontId="14" fillId="26" borderId="2" xfId="0" applyNumberFormat="1" applyFont="1" applyFill="1" applyBorder="1" applyAlignment="1">
      <alignment horizontal="center" vertical="center" wrapText="1"/>
    </xf>
  </cellXfs>
  <cellStyles count="3">
    <cellStyle name="백분율" xfId="1" builtinId="5"/>
    <cellStyle name="쉼표 [0]" xfId="2" builtinId="6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9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1102285</xdr:colOff>
          <xdr:row>25</xdr:row>
          <xdr:rowOff>190500</xdr:rowOff>
        </xdr:from>
        <xdr:to>
          <xdr:col>23</xdr:col>
          <xdr:colOff>997696</xdr:colOff>
          <xdr:row>45</xdr:row>
          <xdr:rowOff>190500</xdr:rowOff>
        </xdr:to>
        <xdr:pic>
          <xdr:nvPicPr>
            <xdr:cNvPr id="3" name="그림 2">
              <a:extLst>
                <a:ext uri="{FF2B5EF4-FFF2-40B4-BE49-F238E27FC236}">
                  <a16:creationId xmlns:a16="http://schemas.microsoft.com/office/drawing/2014/main" id="{CCC9EBCC-1B0F-0148-AA44-E539BA0F7BE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$3:$P$22" spid="_x0000_s1290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4594167" y="6540500"/>
              <a:ext cx="13491882" cy="50800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38"/>
  <sheetViews>
    <sheetView view="pageBreakPreview" topLeftCell="A2" zoomScale="150" zoomScaleSheetLayoutView="100" workbookViewId="0">
      <selection activeCell="A15" sqref="A15"/>
    </sheetView>
  </sheetViews>
  <sheetFormatPr baseColWidth="10" defaultColWidth="9.1640625" defaultRowHeight="17"/>
  <cols>
    <col min="1" max="1" width="94.1640625" style="209" customWidth="1"/>
    <col min="2" max="16384" width="9.1640625" style="209"/>
  </cols>
  <sheetData>
    <row r="1" spans="1:1" ht="25" customHeight="1">
      <c r="A1" s="209" t="s">
        <v>314</v>
      </c>
    </row>
    <row r="2" spans="1:1" ht="25" customHeight="1">
      <c r="A2" s="215" t="s">
        <v>72</v>
      </c>
    </row>
    <row r="3" spans="1:1" ht="25" customHeight="1">
      <c r="A3" s="216"/>
    </row>
    <row r="4" spans="1:1" ht="25" customHeight="1">
      <c r="A4" s="209" t="s">
        <v>66</v>
      </c>
    </row>
    <row r="5" spans="1:1" ht="25" customHeight="1">
      <c r="A5" s="209" t="s">
        <v>71</v>
      </c>
    </row>
    <row r="6" spans="1:1" ht="25" customHeight="1">
      <c r="A6" s="209" t="s">
        <v>1</v>
      </c>
    </row>
    <row r="7" spans="1:1" ht="25" customHeight="1">
      <c r="A7" s="209" t="s">
        <v>81</v>
      </c>
    </row>
    <row r="8" spans="1:1" ht="10" customHeight="1"/>
    <row r="9" spans="1:1" ht="25" customHeight="1">
      <c r="A9" s="209" t="s">
        <v>92</v>
      </c>
    </row>
    <row r="10" spans="1:1" ht="25" customHeight="1">
      <c r="A10" s="209" t="s">
        <v>87</v>
      </c>
    </row>
    <row r="11" spans="1:1" ht="10" customHeight="1"/>
    <row r="12" spans="1:1" ht="25" customHeight="1">
      <c r="A12" s="209" t="s">
        <v>69</v>
      </c>
    </row>
    <row r="13" spans="1:1" ht="25" customHeight="1">
      <c r="A13" s="209" t="s">
        <v>84</v>
      </c>
    </row>
    <row r="14" spans="1:1" ht="25" customHeight="1">
      <c r="A14" s="217" t="s">
        <v>82</v>
      </c>
    </row>
    <row r="15" spans="1:1" ht="25" customHeight="1">
      <c r="A15" s="215" t="s">
        <v>85</v>
      </c>
    </row>
    <row r="16" spans="1:1" ht="25" customHeight="1">
      <c r="A16" s="216"/>
    </row>
    <row r="17" spans="1:1" ht="25" customHeight="1">
      <c r="A17" s="209" t="s">
        <v>317</v>
      </c>
    </row>
    <row r="18" spans="1:1" ht="25" customHeight="1">
      <c r="A18" s="209" t="s">
        <v>318</v>
      </c>
    </row>
    <row r="19" spans="1:1" ht="25" customHeight="1">
      <c r="A19" s="209" t="s">
        <v>319</v>
      </c>
    </row>
    <row r="20" spans="1:1" ht="10" customHeight="1"/>
    <row r="21" spans="1:1" ht="25" customHeight="1">
      <c r="A21" s="209" t="s">
        <v>320</v>
      </c>
    </row>
    <row r="22" spans="1:1" ht="25" customHeight="1">
      <c r="A22" s="217" t="s">
        <v>321</v>
      </c>
    </row>
    <row r="23" spans="1:1" ht="25" customHeight="1">
      <c r="A23" s="209" t="s">
        <v>322</v>
      </c>
    </row>
    <row r="24" spans="1:1" ht="25" customHeight="1">
      <c r="A24" s="209" t="s">
        <v>323</v>
      </c>
    </row>
    <row r="25" spans="1:1" ht="25" customHeight="1">
      <c r="A25" s="215" t="s">
        <v>151</v>
      </c>
    </row>
    <row r="26" spans="1:1" ht="25" customHeight="1">
      <c r="A26" s="218"/>
    </row>
    <row r="27" spans="1:1" ht="25" customHeight="1">
      <c r="A27" s="212" t="s">
        <v>259</v>
      </c>
    </row>
    <row r="28" spans="1:1" ht="25" customHeight="1">
      <c r="A28" s="212" t="s">
        <v>260</v>
      </c>
    </row>
    <row r="29" spans="1:1" ht="25" customHeight="1">
      <c r="A29" s="213" t="s">
        <v>315</v>
      </c>
    </row>
    <row r="30" spans="1:1" ht="25" customHeight="1">
      <c r="A30" s="212" t="s">
        <v>316</v>
      </c>
    </row>
    <row r="31" spans="1:1" ht="25" customHeight="1">
      <c r="A31" s="214" t="s">
        <v>258</v>
      </c>
    </row>
    <row r="32" spans="1:1" ht="25" customHeight="1">
      <c r="A32" s="212"/>
    </row>
    <row r="33" spans="1:1" ht="25" customHeight="1">
      <c r="A33" s="209" t="s">
        <v>310</v>
      </c>
    </row>
    <row r="34" spans="1:1" ht="25" customHeight="1">
      <c r="A34" s="209" t="s">
        <v>309</v>
      </c>
    </row>
    <row r="35" spans="1:1" ht="25" customHeight="1">
      <c r="A35" s="209" t="s">
        <v>311</v>
      </c>
    </row>
    <row r="36" spans="1:1" ht="25" customHeight="1">
      <c r="A36" s="209" t="s">
        <v>312</v>
      </c>
    </row>
    <row r="37" spans="1:1" ht="25" customHeight="1">
      <c r="A37" s="209" t="s">
        <v>313</v>
      </c>
    </row>
    <row r="38" spans="1:1" ht="25" customHeight="1">
      <c r="A38" s="215" t="s">
        <v>308</v>
      </c>
    </row>
  </sheetData>
  <phoneticPr fontId="7" type="noConversion"/>
  <printOptions horizontalCentered="1" verticalCentered="1"/>
  <pageMargins left="0.7" right="0.7" top="0.75" bottom="0.75" header="0.3" footer="0.3"/>
  <pageSetup paperSize="9" scale="8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J22"/>
  <sheetViews>
    <sheetView view="pageBreakPreview" zoomScaleNormal="100" zoomScaleSheetLayoutView="75" workbookViewId="0">
      <selection activeCell="F17" sqref="F17"/>
    </sheetView>
  </sheetViews>
  <sheetFormatPr baseColWidth="10" defaultColWidth="9.1640625" defaultRowHeight="17"/>
  <cols>
    <col min="1" max="1" width="4.33203125" style="210" customWidth="1"/>
    <col min="2" max="2" width="45.33203125" style="210" customWidth="1"/>
    <col min="3" max="3" width="4.33203125" style="210" customWidth="1"/>
    <col min="4" max="4" width="45.33203125" style="210" customWidth="1"/>
    <col min="5" max="5" width="4.33203125" style="210" customWidth="1"/>
    <col min="6" max="6" width="45.33203125" style="210" customWidth="1"/>
    <col min="7" max="7" width="4.33203125" style="210" customWidth="1"/>
    <col min="8" max="8" width="45.33203125" style="210" customWidth="1"/>
    <col min="9" max="9" width="4.33203125" style="210" customWidth="1"/>
    <col min="10" max="10" width="26.83203125" style="210" customWidth="1"/>
    <col min="11" max="16384" width="9.1640625" style="210"/>
  </cols>
  <sheetData>
    <row r="1" spans="1:10" ht="27" customHeight="1">
      <c r="A1" s="209" t="s">
        <v>352</v>
      </c>
      <c r="C1" s="245" t="s">
        <v>353</v>
      </c>
      <c r="D1" s="246"/>
      <c r="E1" s="245" t="s">
        <v>362</v>
      </c>
      <c r="F1" s="246"/>
      <c r="G1" s="209" t="s">
        <v>365</v>
      </c>
      <c r="I1" s="209" t="s">
        <v>19</v>
      </c>
    </row>
    <row r="2" spans="1:10" ht="27" customHeight="1">
      <c r="B2" s="210" t="s">
        <v>354</v>
      </c>
      <c r="C2" s="247"/>
      <c r="D2" s="246" t="s">
        <v>361</v>
      </c>
      <c r="E2" s="247"/>
      <c r="F2" s="252" t="s">
        <v>363</v>
      </c>
      <c r="H2" s="251" t="s">
        <v>364</v>
      </c>
      <c r="J2" s="210" t="s">
        <v>43</v>
      </c>
    </row>
    <row r="3" spans="1:10" ht="27" customHeight="1">
      <c r="B3" s="210" t="s">
        <v>355</v>
      </c>
      <c r="C3" s="247"/>
      <c r="D3" s="246"/>
      <c r="E3" s="247"/>
      <c r="F3" s="253" t="s">
        <v>387</v>
      </c>
      <c r="H3" s="211" t="s">
        <v>388</v>
      </c>
      <c r="J3" s="210" t="s">
        <v>306</v>
      </c>
    </row>
    <row r="4" spans="1:10" ht="27" customHeight="1">
      <c r="B4" s="210" t="s">
        <v>356</v>
      </c>
      <c r="C4" s="247"/>
      <c r="D4" s="246"/>
      <c r="E4" s="247"/>
      <c r="F4" s="253" t="s">
        <v>389</v>
      </c>
      <c r="G4" s="211"/>
      <c r="H4" s="211" t="s">
        <v>412</v>
      </c>
    </row>
    <row r="5" spans="1:10" ht="27" customHeight="1">
      <c r="B5" s="210" t="s">
        <v>357</v>
      </c>
      <c r="C5" s="247"/>
      <c r="D5" s="246"/>
      <c r="E5" s="247"/>
      <c r="F5" s="246" t="s">
        <v>390</v>
      </c>
      <c r="H5" s="210" t="s">
        <v>416</v>
      </c>
      <c r="I5" s="209" t="s">
        <v>11</v>
      </c>
    </row>
    <row r="6" spans="1:10" ht="27" customHeight="1">
      <c r="B6" s="210" t="s">
        <v>358</v>
      </c>
      <c r="C6" s="247"/>
      <c r="D6" s="246"/>
      <c r="E6" s="247"/>
      <c r="F6" s="246" t="s">
        <v>415</v>
      </c>
      <c r="H6" s="210" t="s">
        <v>417</v>
      </c>
      <c r="J6" s="210" t="s">
        <v>128</v>
      </c>
    </row>
    <row r="7" spans="1:10" ht="144">
      <c r="B7" s="244" t="s">
        <v>359</v>
      </c>
      <c r="C7" s="247"/>
      <c r="D7" s="246"/>
      <c r="E7" s="247"/>
      <c r="F7" s="333" t="s">
        <v>434</v>
      </c>
      <c r="H7" s="210" t="s">
        <v>418</v>
      </c>
      <c r="J7" s="210" t="s">
        <v>125</v>
      </c>
    </row>
    <row r="8" spans="1:10" ht="27" customHeight="1">
      <c r="B8" s="244" t="s">
        <v>360</v>
      </c>
      <c r="C8" s="247"/>
      <c r="D8" s="246" t="s">
        <v>381</v>
      </c>
      <c r="E8" s="247"/>
      <c r="F8" s="246" t="s">
        <v>384</v>
      </c>
      <c r="H8" s="210" t="s">
        <v>385</v>
      </c>
      <c r="J8" s="210" t="s">
        <v>2</v>
      </c>
    </row>
    <row r="9" spans="1:10" ht="27" customHeight="1">
      <c r="A9" s="209"/>
      <c r="C9" s="247"/>
      <c r="D9" s="246"/>
      <c r="E9" s="247"/>
      <c r="F9" s="246" t="s">
        <v>382</v>
      </c>
      <c r="H9" s="210" t="s">
        <v>383</v>
      </c>
      <c r="J9" s="210" t="s">
        <v>47</v>
      </c>
    </row>
    <row r="10" spans="1:10" ht="27" customHeight="1">
      <c r="B10" s="211"/>
      <c r="C10" s="247"/>
      <c r="D10" s="246"/>
      <c r="E10" s="247"/>
      <c r="F10" s="246" t="s">
        <v>386</v>
      </c>
      <c r="H10" s="210" t="s">
        <v>419</v>
      </c>
    </row>
    <row r="11" spans="1:10" ht="27" customHeight="1">
      <c r="C11" s="247"/>
      <c r="D11" s="246" t="s">
        <v>432</v>
      </c>
      <c r="E11" s="247"/>
      <c r="F11" s="246" t="s">
        <v>391</v>
      </c>
      <c r="H11" s="210" t="s">
        <v>366</v>
      </c>
      <c r="I11" s="209" t="s">
        <v>122</v>
      </c>
    </row>
    <row r="12" spans="1:10" ht="27" customHeight="1">
      <c r="C12" s="247"/>
      <c r="D12" s="246"/>
      <c r="E12" s="247"/>
      <c r="F12" s="246"/>
      <c r="H12" s="210" t="s">
        <v>392</v>
      </c>
      <c r="J12" s="210" t="s">
        <v>59</v>
      </c>
    </row>
    <row r="13" spans="1:10" ht="27" customHeight="1">
      <c r="C13" s="247"/>
      <c r="D13" s="246" t="s">
        <v>420</v>
      </c>
      <c r="E13" s="247"/>
      <c r="F13" s="246" t="s">
        <v>393</v>
      </c>
      <c r="H13" s="210" t="s">
        <v>394</v>
      </c>
      <c r="J13" s="210" t="s">
        <v>307</v>
      </c>
    </row>
    <row r="14" spans="1:10" ht="27" customHeight="1">
      <c r="C14" s="247"/>
      <c r="D14" s="246"/>
      <c r="E14" s="247"/>
      <c r="F14" s="246"/>
      <c r="H14" s="210" t="s">
        <v>395</v>
      </c>
    </row>
    <row r="15" spans="1:10" ht="27" customHeight="1">
      <c r="B15" s="211"/>
      <c r="C15" s="247"/>
      <c r="D15" s="246"/>
      <c r="E15" s="247"/>
      <c r="F15" s="246"/>
      <c r="H15" s="210" t="s">
        <v>396</v>
      </c>
      <c r="I15" s="209" t="s">
        <v>62</v>
      </c>
    </row>
    <row r="16" spans="1:10" ht="27" customHeight="1">
      <c r="C16" s="247"/>
      <c r="D16" s="246"/>
      <c r="E16" s="247"/>
      <c r="F16" s="246"/>
      <c r="H16" s="210" t="s">
        <v>397</v>
      </c>
      <c r="J16" s="210" t="s">
        <v>107</v>
      </c>
    </row>
    <row r="17" spans="3:8" ht="27" customHeight="1">
      <c r="C17" s="247"/>
      <c r="D17" s="246"/>
      <c r="E17" s="247"/>
      <c r="F17" s="246"/>
      <c r="H17" s="210" t="s">
        <v>398</v>
      </c>
    </row>
    <row r="18" spans="3:8" ht="27" customHeight="1">
      <c r="C18" s="247"/>
      <c r="D18" s="246"/>
      <c r="E18" s="247"/>
      <c r="F18" s="246"/>
      <c r="H18" s="210" t="s">
        <v>399</v>
      </c>
    </row>
    <row r="19" spans="3:8" ht="27" customHeight="1">
      <c r="C19" s="247"/>
      <c r="D19" s="246"/>
      <c r="E19" s="247"/>
      <c r="F19" s="246"/>
      <c r="H19" s="210" t="s">
        <v>400</v>
      </c>
    </row>
    <row r="20" spans="3:8" ht="27" customHeight="1">
      <c r="C20" s="247"/>
      <c r="D20" s="246" t="s">
        <v>433</v>
      </c>
      <c r="E20" s="247"/>
      <c r="F20" s="246"/>
    </row>
    <row r="21" spans="3:8" ht="27" customHeight="1"/>
    <row r="22" spans="3:8" ht="27" customHeight="1"/>
  </sheetData>
  <phoneticPr fontId="7" type="noConversion"/>
  <pageMargins left="0.7" right="0.7" top="0.75" bottom="0.75" header="0.3" footer="0.3"/>
  <pageSetup paperSize="9" scale="6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85813-A006-5647-A4AC-18D2D65439A4}">
  <dimension ref="A1:D11"/>
  <sheetViews>
    <sheetView view="pageBreakPreview" zoomScale="137" zoomScaleNormal="100" workbookViewId="0">
      <selection activeCell="C7" sqref="C7"/>
    </sheetView>
  </sheetViews>
  <sheetFormatPr baseColWidth="10" defaultRowHeight="15"/>
  <cols>
    <col min="1" max="2" width="7.33203125" style="21" customWidth="1"/>
    <col min="3" max="3" width="80.83203125" customWidth="1"/>
    <col min="4" max="4" width="15.1640625" style="21" customWidth="1"/>
  </cols>
  <sheetData>
    <row r="1" spans="1:4" ht="29" customHeight="1">
      <c r="A1" s="239" t="s">
        <v>336</v>
      </c>
      <c r="B1" s="239" t="s">
        <v>337</v>
      </c>
      <c r="C1" s="239" t="s">
        <v>338</v>
      </c>
      <c r="D1" s="239" t="s">
        <v>335</v>
      </c>
    </row>
    <row r="2" spans="1:4" ht="29" customHeight="1">
      <c r="A2" s="240">
        <v>0.20833333333333334</v>
      </c>
      <c r="B2" s="240">
        <v>0.25</v>
      </c>
      <c r="C2" s="241" t="s">
        <v>350</v>
      </c>
      <c r="D2" s="236" t="s">
        <v>334</v>
      </c>
    </row>
    <row r="3" spans="1:4" ht="29" customHeight="1">
      <c r="A3" s="240">
        <v>0.25</v>
      </c>
      <c r="B3" s="240">
        <v>0.27083333333333331</v>
      </c>
      <c r="C3" s="243" t="s">
        <v>408</v>
      </c>
      <c r="D3" s="236" t="s">
        <v>334</v>
      </c>
    </row>
    <row r="4" spans="1:4" ht="29" customHeight="1">
      <c r="A4" s="240">
        <v>0.27083333333333331</v>
      </c>
      <c r="B4" s="240">
        <v>0.29166666666666669</v>
      </c>
      <c r="C4" s="242" t="s">
        <v>407</v>
      </c>
      <c r="D4" s="237"/>
    </row>
    <row r="5" spans="1:4" ht="29" customHeight="1">
      <c r="A5" s="240">
        <v>0.29166666666666669</v>
      </c>
      <c r="B5" s="240">
        <v>0.77083333333333337</v>
      </c>
      <c r="C5" s="242" t="s">
        <v>409</v>
      </c>
      <c r="D5" s="238"/>
    </row>
    <row r="6" spans="1:4" ht="29" customHeight="1">
      <c r="A6" s="240">
        <v>0.77083333333333337</v>
      </c>
      <c r="B6" s="240">
        <v>0.79166666666666663</v>
      </c>
      <c r="C6" s="243" t="s">
        <v>410</v>
      </c>
      <c r="D6" s="236" t="s">
        <v>334</v>
      </c>
    </row>
    <row r="7" spans="1:4" ht="29" customHeight="1">
      <c r="A7" s="240">
        <v>0.79166666666666663</v>
      </c>
      <c r="B7" s="240">
        <v>0.80555555555555547</v>
      </c>
      <c r="C7" s="243" t="s">
        <v>435</v>
      </c>
      <c r="D7" s="236" t="s">
        <v>334</v>
      </c>
    </row>
    <row r="8" spans="1:4" ht="29" customHeight="1">
      <c r="A8" s="240">
        <v>0.80555555555555547</v>
      </c>
      <c r="B8" s="240">
        <v>0.85416666666666663</v>
      </c>
      <c r="C8" s="243" t="s">
        <v>436</v>
      </c>
      <c r="D8" s="236" t="s">
        <v>334</v>
      </c>
    </row>
    <row r="9" spans="1:4" ht="29" customHeight="1">
      <c r="A9" s="240">
        <v>0.85416666666666663</v>
      </c>
      <c r="B9" s="240">
        <v>0.89583333333333337</v>
      </c>
      <c r="C9" s="243" t="s">
        <v>437</v>
      </c>
      <c r="D9" s="236" t="s">
        <v>334</v>
      </c>
    </row>
    <row r="10" spans="1:4" ht="29" customHeight="1">
      <c r="A10" s="240">
        <v>0.89583333333333337</v>
      </c>
      <c r="B10" s="240">
        <v>0.9375</v>
      </c>
      <c r="C10" s="243" t="s">
        <v>411</v>
      </c>
      <c r="D10" s="236" t="s">
        <v>334</v>
      </c>
    </row>
    <row r="11" spans="1:4" ht="29" customHeight="1">
      <c r="A11" s="3" t="s">
        <v>351</v>
      </c>
      <c r="B11" s="258"/>
      <c r="C11" s="243" t="s">
        <v>438</v>
      </c>
      <c r="D11" s="236"/>
    </row>
  </sheetData>
  <mergeCells count="1">
    <mergeCell ref="A11:B11"/>
  </mergeCells>
  <phoneticPr fontId="36" type="noConversion"/>
  <pageMargins left="0.7" right="0.7" top="0.75" bottom="0.75" header="0.3" footer="0.3"/>
  <pageSetup paperSize="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QM61"/>
  <sheetViews>
    <sheetView tabSelected="1" view="pageBreakPreview" zoomScale="75" zoomScaleNormal="70" zoomScaleSheetLayoutView="58" workbookViewId="0">
      <pane xSplit="3" topLeftCell="OR1" activePane="topRight" state="frozen"/>
      <selection pane="topRight" activeCell="PL10" sqref="PL10"/>
    </sheetView>
  </sheetViews>
  <sheetFormatPr baseColWidth="10" defaultColWidth="4.33203125" defaultRowHeight="15"/>
  <cols>
    <col min="1" max="1" width="11" style="21" bestFit="1" customWidth="1"/>
    <col min="2" max="2" width="54.5" customWidth="1"/>
    <col min="3" max="3" width="10.33203125" style="21" bestFit="1" customWidth="1"/>
    <col min="4" max="99" width="4.33203125" customWidth="1"/>
    <col min="100" max="101" width="4.33203125" style="43" customWidth="1"/>
    <col min="102" max="106" width="4.33203125" customWidth="1"/>
    <col min="107" max="108" width="4.33203125" style="43"/>
    <col min="114" max="117" width="4.33203125" style="43"/>
    <col min="118" max="118" width="4.33203125" style="43" customWidth="1"/>
    <col min="121" max="122" width="4.33203125" style="43"/>
    <col min="129" max="130" width="4.33203125" style="54"/>
    <col min="131" max="131" width="4.33203125" style="56"/>
    <col min="136" max="138" width="4.33203125" style="56"/>
    <col min="143" max="144" width="4.33203125" style="56" customWidth="1"/>
    <col min="145" max="149" width="4.33203125" customWidth="1"/>
    <col min="150" max="151" width="4.33203125" style="56" customWidth="1"/>
    <col min="152" max="156" width="4.33203125" customWidth="1"/>
    <col min="157" max="158" width="4.33203125" style="72" customWidth="1"/>
    <col min="159" max="163" width="4.33203125" style="35"/>
    <col min="164" max="165" width="4.33203125" style="72"/>
    <col min="166" max="169" width="4.33203125" style="35"/>
    <col min="170" max="170" width="4.33203125" style="35" customWidth="1"/>
    <col min="171" max="172" width="4.33203125" style="72"/>
    <col min="173" max="177" width="4.33203125" style="35"/>
    <col min="178" max="179" width="4.33203125" style="72"/>
    <col min="180" max="184" width="4.33203125" style="35"/>
    <col min="185" max="186" width="4.33203125" style="72"/>
    <col min="187" max="189" width="4.33203125" style="35"/>
    <col min="193" max="193" width="4.33203125" style="72"/>
    <col min="194" max="194" width="4.5" style="72" bestFit="1" customWidth="1"/>
    <col min="200" max="200" width="4.33203125" style="72"/>
    <col min="201" max="201" width="4.5" style="72" bestFit="1" customWidth="1"/>
    <col min="207" max="207" width="4.33203125" style="72"/>
    <col min="208" max="208" width="4.5" style="72" bestFit="1" customWidth="1"/>
    <col min="214" max="214" width="4.33203125" style="72"/>
    <col min="215" max="215" width="4.5" style="72" bestFit="1" customWidth="1"/>
  </cols>
  <sheetData>
    <row r="1" spans="1:455" ht="21" customHeight="1">
      <c r="A1" s="312" t="s">
        <v>126</v>
      </c>
      <c r="B1" s="312" t="s">
        <v>114</v>
      </c>
      <c r="C1" s="312" t="s">
        <v>50</v>
      </c>
      <c r="D1" s="317" t="s">
        <v>67</v>
      </c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7"/>
      <c r="U1" s="317"/>
      <c r="V1" s="317"/>
      <c r="W1" s="317"/>
      <c r="X1" s="317"/>
      <c r="Y1" s="317"/>
      <c r="Z1" s="317"/>
      <c r="AA1" s="317"/>
      <c r="AB1" s="317"/>
      <c r="AC1" s="317"/>
      <c r="AD1" s="317"/>
      <c r="AE1" s="317"/>
      <c r="AF1" s="317"/>
      <c r="AG1" s="317"/>
      <c r="AH1" s="317"/>
      <c r="AI1" s="317" t="s">
        <v>67</v>
      </c>
      <c r="AJ1" s="317"/>
      <c r="AK1" s="317"/>
      <c r="AL1" s="317"/>
      <c r="AM1" s="317"/>
      <c r="AN1" s="317"/>
      <c r="AO1" s="317"/>
      <c r="AP1" s="317"/>
      <c r="AQ1" s="317"/>
      <c r="AR1" s="317"/>
      <c r="AS1" s="317"/>
      <c r="AT1" s="317"/>
      <c r="AU1" s="317"/>
      <c r="AV1" s="317"/>
      <c r="AW1" s="317"/>
      <c r="AX1" s="317"/>
      <c r="AY1" s="317"/>
      <c r="AZ1" s="317"/>
      <c r="BA1" s="317"/>
      <c r="BB1" s="317"/>
      <c r="BC1" s="317"/>
      <c r="BD1" s="317"/>
      <c r="BE1" s="317"/>
      <c r="BF1" s="317"/>
      <c r="BG1" s="317"/>
      <c r="BH1" s="317"/>
      <c r="BI1" s="317"/>
      <c r="BJ1" s="317"/>
      <c r="BK1" s="317"/>
      <c r="BL1" s="317"/>
      <c r="BM1" s="317"/>
      <c r="BN1" s="317" t="s">
        <v>67</v>
      </c>
      <c r="BO1" s="317"/>
      <c r="BP1" s="317"/>
      <c r="BQ1" s="317"/>
      <c r="BR1" s="317"/>
      <c r="BS1" s="317"/>
      <c r="BT1" s="317"/>
      <c r="BU1" s="317"/>
      <c r="BV1" s="317"/>
      <c r="BW1" s="317"/>
      <c r="BX1" s="317"/>
      <c r="BY1" s="317"/>
      <c r="BZ1" s="317"/>
      <c r="CA1" s="317"/>
      <c r="CB1" s="317"/>
      <c r="CC1" s="317"/>
      <c r="CD1" s="317"/>
      <c r="CE1" s="317"/>
      <c r="CF1" s="317"/>
      <c r="CG1" s="317"/>
      <c r="CH1" s="317"/>
      <c r="CI1" s="317"/>
      <c r="CJ1" s="317"/>
      <c r="CK1" s="317"/>
      <c r="CL1" s="317"/>
      <c r="CM1" s="317"/>
      <c r="CN1" s="317"/>
      <c r="CO1" s="317"/>
      <c r="CP1" s="317"/>
      <c r="CQ1" s="317"/>
      <c r="CR1" s="317"/>
      <c r="CS1" s="317" t="s">
        <v>67</v>
      </c>
      <c r="CT1" s="317"/>
      <c r="CU1" s="317"/>
      <c r="CV1" s="317"/>
      <c r="CW1" s="317"/>
      <c r="CX1" s="317"/>
      <c r="CY1" s="317"/>
      <c r="CZ1" s="317"/>
      <c r="DA1" s="317"/>
      <c r="DB1" s="317"/>
      <c r="DC1" s="317"/>
      <c r="DD1" s="317"/>
      <c r="DE1" s="317"/>
      <c r="DF1" s="317"/>
      <c r="DG1" s="317"/>
      <c r="DH1" s="317"/>
      <c r="DI1" s="317"/>
      <c r="DJ1" s="317"/>
      <c r="DK1" s="317"/>
      <c r="DL1" s="317"/>
      <c r="DM1" s="317"/>
      <c r="DN1" s="317"/>
      <c r="DO1" s="317"/>
      <c r="DP1" s="317"/>
      <c r="DQ1" s="317"/>
      <c r="DR1" s="317"/>
      <c r="DS1" s="317"/>
      <c r="DT1" s="317"/>
      <c r="DU1" s="317"/>
      <c r="DV1" s="317"/>
      <c r="DW1" s="318"/>
      <c r="DX1" s="299" t="s">
        <v>67</v>
      </c>
      <c r="DY1" s="293"/>
      <c r="DZ1" s="293"/>
      <c r="EA1" s="293"/>
      <c r="EB1" s="293"/>
      <c r="EC1" s="293"/>
      <c r="ED1" s="293"/>
      <c r="EE1" s="293"/>
      <c r="EF1" s="293"/>
      <c r="EG1" s="293"/>
      <c r="EH1" s="293"/>
      <c r="EI1" s="293"/>
      <c r="EJ1" s="293"/>
      <c r="EK1" s="293"/>
      <c r="EL1" s="293"/>
      <c r="EM1" s="293"/>
      <c r="EN1" s="293"/>
      <c r="EO1" s="293"/>
      <c r="EP1" s="293"/>
      <c r="EQ1" s="293"/>
      <c r="ER1" s="293"/>
      <c r="ES1" s="293"/>
      <c r="ET1" s="293"/>
      <c r="EU1" s="293"/>
      <c r="EV1" s="293"/>
      <c r="EW1" s="293"/>
      <c r="EX1" s="293"/>
      <c r="EY1" s="293"/>
      <c r="EZ1" s="293"/>
      <c r="FA1" s="293"/>
      <c r="FB1" s="294"/>
      <c r="FC1" s="299" t="s">
        <v>67</v>
      </c>
      <c r="FD1" s="293"/>
      <c r="FE1" s="293"/>
      <c r="FF1" s="293"/>
      <c r="FG1" s="293"/>
      <c r="FH1" s="293"/>
      <c r="FI1" s="293"/>
      <c r="FJ1" s="293"/>
      <c r="FK1" s="293"/>
      <c r="FL1" s="293"/>
      <c r="FM1" s="293"/>
      <c r="FN1" s="293"/>
      <c r="FO1" s="293"/>
      <c r="FP1" s="293"/>
      <c r="FQ1" s="293"/>
      <c r="FR1" s="293"/>
      <c r="FS1" s="293"/>
      <c r="FT1" s="293"/>
      <c r="FU1" s="293"/>
      <c r="FV1" s="293"/>
      <c r="FW1" s="293"/>
      <c r="FX1" s="293"/>
      <c r="FY1" s="293"/>
      <c r="FZ1" s="293"/>
      <c r="GA1" s="293"/>
      <c r="GB1" s="293"/>
      <c r="GC1" s="293"/>
      <c r="GD1" s="293"/>
      <c r="GE1" s="293"/>
      <c r="GF1" s="293"/>
      <c r="GG1" s="294"/>
      <c r="GH1" s="299" t="s">
        <v>67</v>
      </c>
      <c r="GI1" s="293"/>
      <c r="GJ1" s="293"/>
      <c r="GK1" s="293"/>
      <c r="GL1" s="293"/>
      <c r="GM1" s="293"/>
      <c r="GN1" s="293"/>
      <c r="GO1" s="293"/>
      <c r="GP1" s="293"/>
      <c r="GQ1" s="293"/>
      <c r="GR1" s="293"/>
      <c r="GS1" s="293"/>
      <c r="GT1" s="293"/>
      <c r="GU1" s="293"/>
      <c r="GV1" s="293"/>
      <c r="GW1" s="293"/>
      <c r="GX1" s="293"/>
      <c r="GY1" s="293"/>
      <c r="GZ1" s="293"/>
      <c r="HA1" s="293"/>
      <c r="HB1" s="293"/>
      <c r="HC1" s="293"/>
      <c r="HD1" s="293"/>
      <c r="HE1" s="293"/>
      <c r="HF1" s="293"/>
      <c r="HG1" s="293"/>
      <c r="HH1" s="293"/>
      <c r="HI1" s="293"/>
      <c r="HJ1" s="293"/>
      <c r="HK1" s="293"/>
      <c r="HL1" s="294"/>
      <c r="HM1" s="292" t="s">
        <v>241</v>
      </c>
      <c r="HN1" s="293"/>
      <c r="HO1" s="293"/>
      <c r="HP1" s="293"/>
      <c r="HQ1" s="293"/>
      <c r="HR1" s="293"/>
      <c r="HS1" s="293"/>
      <c r="HT1" s="293"/>
      <c r="HU1" s="293"/>
      <c r="HV1" s="293"/>
      <c r="HW1" s="293"/>
      <c r="HX1" s="293"/>
      <c r="HY1" s="293"/>
      <c r="HZ1" s="293"/>
      <c r="IA1" s="293"/>
      <c r="IB1" s="293"/>
      <c r="IC1" s="293"/>
      <c r="ID1" s="293"/>
      <c r="IE1" s="293"/>
      <c r="IF1" s="293"/>
      <c r="IG1" s="293"/>
      <c r="IH1" s="293"/>
      <c r="II1" s="293"/>
      <c r="IJ1" s="293"/>
      <c r="IK1" s="293"/>
      <c r="IL1" s="293"/>
      <c r="IM1" s="293"/>
      <c r="IN1" s="293"/>
      <c r="IO1" s="293"/>
      <c r="IP1" s="293"/>
      <c r="IQ1" s="294"/>
    </row>
    <row r="2" spans="1:455" ht="21" customHeight="1">
      <c r="A2" s="312"/>
      <c r="B2" s="312"/>
      <c r="C2" s="312"/>
      <c r="D2" s="50" t="s">
        <v>30</v>
      </c>
      <c r="E2" s="312" t="s">
        <v>100</v>
      </c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2"/>
      <c r="T2" s="312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2"/>
      <c r="AH2" s="312"/>
      <c r="AI2" s="312" t="s">
        <v>76</v>
      </c>
      <c r="AJ2" s="312"/>
      <c r="AK2" s="312"/>
      <c r="AL2" s="312"/>
      <c r="AM2" s="312"/>
      <c r="AN2" s="312"/>
      <c r="AO2" s="312"/>
      <c r="AP2" s="312"/>
      <c r="AQ2" s="312"/>
      <c r="AR2" s="312"/>
      <c r="AS2" s="312"/>
      <c r="AT2" s="312"/>
      <c r="AU2" s="312"/>
      <c r="AV2" s="312"/>
      <c r="AW2" s="312"/>
      <c r="AX2" s="312"/>
      <c r="AY2" s="312"/>
      <c r="AZ2" s="312"/>
      <c r="BA2" s="312"/>
      <c r="BB2" s="312"/>
      <c r="BC2" s="312"/>
      <c r="BD2" s="312"/>
      <c r="BE2" s="312"/>
      <c r="BF2" s="312"/>
      <c r="BG2" s="312"/>
      <c r="BH2" s="312"/>
      <c r="BI2" s="312"/>
      <c r="BJ2" s="312"/>
      <c r="BK2" s="312"/>
      <c r="BL2" s="312"/>
      <c r="BM2" s="312"/>
      <c r="BN2" s="312" t="s">
        <v>102</v>
      </c>
      <c r="BO2" s="312"/>
      <c r="BP2" s="312"/>
      <c r="BQ2" s="312"/>
      <c r="BR2" s="312"/>
      <c r="BS2" s="312"/>
      <c r="BT2" s="312"/>
      <c r="BU2" s="312"/>
      <c r="BV2" s="312"/>
      <c r="BW2" s="312"/>
      <c r="BX2" s="312"/>
      <c r="BY2" s="312"/>
      <c r="BZ2" s="312"/>
      <c r="CA2" s="312"/>
      <c r="CB2" s="312"/>
      <c r="CC2" s="312"/>
      <c r="CD2" s="312"/>
      <c r="CE2" s="312"/>
      <c r="CF2" s="312"/>
      <c r="CG2" s="312"/>
      <c r="CH2" s="312"/>
      <c r="CI2" s="312"/>
      <c r="CJ2" s="312"/>
      <c r="CK2" s="312"/>
      <c r="CL2" s="312"/>
      <c r="CM2" s="312"/>
      <c r="CN2" s="312"/>
      <c r="CO2" s="312"/>
      <c r="CP2" s="312"/>
      <c r="CQ2" s="312"/>
      <c r="CR2" s="312"/>
      <c r="CS2" s="312" t="s">
        <v>118</v>
      </c>
      <c r="CT2" s="312"/>
      <c r="CU2" s="312"/>
      <c r="CV2" s="312"/>
      <c r="CW2" s="312"/>
      <c r="CX2" s="312"/>
      <c r="CY2" s="312"/>
      <c r="CZ2" s="312"/>
      <c r="DA2" s="312"/>
      <c r="DB2" s="312"/>
      <c r="DC2" s="312"/>
      <c r="DD2" s="312"/>
      <c r="DE2" s="312"/>
      <c r="DF2" s="312"/>
      <c r="DG2" s="312"/>
      <c r="DH2" s="312"/>
      <c r="DI2" s="312"/>
      <c r="DJ2" s="312"/>
      <c r="DK2" s="312"/>
      <c r="DL2" s="312"/>
      <c r="DM2" s="312"/>
      <c r="DN2" s="312"/>
      <c r="DO2" s="312"/>
      <c r="DP2" s="312"/>
      <c r="DQ2" s="312"/>
      <c r="DR2" s="312"/>
      <c r="DS2" s="312"/>
      <c r="DT2" s="312"/>
      <c r="DU2" s="312"/>
      <c r="DV2" s="312"/>
      <c r="DW2" s="319"/>
      <c r="DX2" s="299" t="s">
        <v>127</v>
      </c>
      <c r="DY2" s="293"/>
      <c r="DZ2" s="293"/>
      <c r="EA2" s="293"/>
      <c r="EB2" s="293"/>
      <c r="EC2" s="293"/>
      <c r="ED2" s="293"/>
      <c r="EE2" s="293"/>
      <c r="EF2" s="293"/>
      <c r="EG2" s="293"/>
      <c r="EH2" s="293"/>
      <c r="EI2" s="293"/>
      <c r="EJ2" s="293"/>
      <c r="EK2" s="293"/>
      <c r="EL2" s="293"/>
      <c r="EM2" s="293"/>
      <c r="EN2" s="293"/>
      <c r="EO2" s="293"/>
      <c r="EP2" s="293"/>
      <c r="EQ2" s="293"/>
      <c r="ER2" s="293"/>
      <c r="ES2" s="293"/>
      <c r="ET2" s="293"/>
      <c r="EU2" s="293"/>
      <c r="EV2" s="293"/>
      <c r="EW2" s="293"/>
      <c r="EX2" s="293"/>
      <c r="EY2" s="293"/>
      <c r="EZ2" s="293"/>
      <c r="FA2" s="293"/>
      <c r="FB2" s="294"/>
      <c r="FC2" s="300" t="s">
        <v>132</v>
      </c>
      <c r="FD2" s="293"/>
      <c r="FE2" s="293"/>
      <c r="FF2" s="293"/>
      <c r="FG2" s="293"/>
      <c r="FH2" s="293"/>
      <c r="FI2" s="293"/>
      <c r="FJ2" s="293"/>
      <c r="FK2" s="293"/>
      <c r="FL2" s="293"/>
      <c r="FM2" s="293"/>
      <c r="FN2" s="293"/>
      <c r="FO2" s="293"/>
      <c r="FP2" s="293"/>
      <c r="FQ2" s="293"/>
      <c r="FR2" s="293"/>
      <c r="FS2" s="293"/>
      <c r="FT2" s="293"/>
      <c r="FU2" s="293"/>
      <c r="FV2" s="293"/>
      <c r="FW2" s="293"/>
      <c r="FX2" s="293"/>
      <c r="FY2" s="293"/>
      <c r="FZ2" s="293"/>
      <c r="GA2" s="293"/>
      <c r="GB2" s="293"/>
      <c r="GC2" s="293"/>
      <c r="GD2" s="293"/>
      <c r="GE2" s="293"/>
      <c r="GF2" s="293"/>
      <c r="GG2" s="294"/>
      <c r="GH2" s="300" t="s">
        <v>143</v>
      </c>
      <c r="GI2" s="293"/>
      <c r="GJ2" s="293"/>
      <c r="GK2" s="293"/>
      <c r="GL2" s="293"/>
      <c r="GM2" s="293"/>
      <c r="GN2" s="293"/>
      <c r="GO2" s="293"/>
      <c r="GP2" s="293"/>
      <c r="GQ2" s="293"/>
      <c r="GR2" s="293"/>
      <c r="GS2" s="293"/>
      <c r="GT2" s="293"/>
      <c r="GU2" s="293"/>
      <c r="GV2" s="293"/>
      <c r="GW2" s="293"/>
      <c r="GX2" s="293"/>
      <c r="GY2" s="293"/>
      <c r="GZ2" s="293"/>
      <c r="HA2" s="293"/>
      <c r="HB2" s="293"/>
      <c r="HC2" s="293"/>
      <c r="HD2" s="293"/>
      <c r="HE2" s="293"/>
      <c r="HF2" s="293"/>
      <c r="HG2" s="293"/>
      <c r="HH2" s="293"/>
      <c r="HI2" s="293"/>
      <c r="HJ2" s="293"/>
      <c r="HK2" s="293"/>
      <c r="HL2" s="294"/>
      <c r="HM2" s="292" t="s">
        <v>242</v>
      </c>
      <c r="HN2" s="293"/>
      <c r="HO2" s="293"/>
      <c r="HP2" s="293"/>
      <c r="HQ2" s="293"/>
      <c r="HR2" s="293"/>
      <c r="HS2" s="293"/>
      <c r="HT2" s="293"/>
      <c r="HU2" s="293"/>
      <c r="HV2" s="293"/>
      <c r="HW2" s="293"/>
      <c r="HX2" s="293"/>
      <c r="HY2" s="293"/>
      <c r="HZ2" s="293"/>
      <c r="IA2" s="293"/>
      <c r="IB2" s="293"/>
      <c r="IC2" s="293"/>
      <c r="ID2" s="293"/>
      <c r="IE2" s="293"/>
      <c r="IF2" s="293"/>
      <c r="IG2" s="293"/>
      <c r="IH2" s="293"/>
      <c r="II2" s="293"/>
      <c r="IJ2" s="293"/>
      <c r="IK2" s="293"/>
      <c r="IL2" s="293"/>
      <c r="IM2" s="293"/>
      <c r="IN2" s="293"/>
      <c r="IO2" s="293"/>
      <c r="IP2" s="293"/>
      <c r="IQ2" s="294"/>
      <c r="IR2" s="281" t="s">
        <v>275</v>
      </c>
      <c r="IS2" s="282"/>
      <c r="IT2" s="282"/>
      <c r="IU2" s="282"/>
      <c r="IV2" s="282"/>
      <c r="IW2" s="282"/>
      <c r="IX2" s="282"/>
      <c r="IY2" s="282"/>
      <c r="IZ2" s="282"/>
      <c r="JA2" s="282"/>
      <c r="JB2" s="282"/>
      <c r="JC2" s="282"/>
      <c r="JD2" s="282"/>
      <c r="JE2" s="282"/>
      <c r="JF2" s="282"/>
      <c r="JG2" s="282"/>
      <c r="JH2" s="282"/>
      <c r="JI2" s="282"/>
      <c r="JJ2" s="282"/>
      <c r="JK2" s="282"/>
      <c r="JL2" s="282"/>
      <c r="JM2" s="282"/>
      <c r="JN2" s="282"/>
      <c r="JO2" s="282"/>
      <c r="JP2" s="282"/>
      <c r="JQ2" s="282"/>
      <c r="JR2" s="282"/>
      <c r="JS2" s="282"/>
      <c r="JT2" s="283" t="s">
        <v>283</v>
      </c>
      <c r="JU2" s="284"/>
      <c r="JV2" s="284"/>
      <c r="JW2" s="284"/>
      <c r="JX2" s="284"/>
      <c r="JY2" s="284"/>
      <c r="JZ2" s="284"/>
      <c r="KA2" s="284"/>
      <c r="KB2" s="284"/>
      <c r="KC2" s="284"/>
      <c r="KD2" s="284"/>
      <c r="KE2" s="284"/>
      <c r="KF2" s="284"/>
      <c r="KG2" s="284"/>
      <c r="KH2" s="284"/>
      <c r="KI2" s="284"/>
      <c r="KJ2" s="284"/>
      <c r="KK2" s="284"/>
      <c r="KL2" s="284"/>
      <c r="KM2" s="284"/>
      <c r="KN2" s="284"/>
      <c r="KO2" s="284"/>
      <c r="KP2" s="284"/>
      <c r="KQ2" s="284"/>
      <c r="KR2" s="284"/>
      <c r="KS2" s="284"/>
      <c r="KT2" s="284"/>
      <c r="KU2" s="284"/>
      <c r="KV2" s="284"/>
      <c r="KW2" s="284"/>
      <c r="KX2" s="285"/>
      <c r="KY2" s="262" t="s">
        <v>325</v>
      </c>
      <c r="KZ2" s="263"/>
      <c r="LA2" s="263"/>
      <c r="LB2" s="263"/>
      <c r="LC2" s="263"/>
      <c r="LD2" s="263"/>
      <c r="LE2" s="263"/>
      <c r="LF2" s="263"/>
      <c r="LG2" s="263"/>
      <c r="LH2" s="263"/>
      <c r="LI2" s="263"/>
      <c r="LJ2" s="263"/>
      <c r="LK2" s="263"/>
      <c r="LL2" s="263"/>
      <c r="LM2" s="263"/>
      <c r="LN2" s="263"/>
      <c r="LO2" s="263"/>
      <c r="LP2" s="263"/>
      <c r="LQ2" s="263"/>
      <c r="LR2" s="263"/>
      <c r="LS2" s="263"/>
      <c r="LT2" s="263"/>
      <c r="LU2" s="263"/>
      <c r="LV2" s="263"/>
      <c r="LW2" s="263"/>
      <c r="LX2" s="263"/>
      <c r="LY2" s="263"/>
      <c r="LZ2" s="263"/>
      <c r="MA2" s="263"/>
      <c r="MB2" s="296"/>
      <c r="MC2" s="262" t="s">
        <v>332</v>
      </c>
      <c r="MD2" s="263"/>
      <c r="ME2" s="263"/>
      <c r="MF2" s="263"/>
      <c r="MG2" s="263"/>
      <c r="MH2" s="263"/>
      <c r="MI2" s="263"/>
      <c r="MJ2" s="263"/>
      <c r="MK2" s="263"/>
      <c r="ML2" s="263"/>
      <c r="MM2" s="263"/>
      <c r="MN2" s="263"/>
      <c r="MO2" s="263"/>
      <c r="MP2" s="263"/>
      <c r="MQ2" s="263"/>
      <c r="MR2" s="263"/>
      <c r="MS2" s="263"/>
      <c r="MT2" s="263"/>
      <c r="MU2" s="263"/>
      <c r="MV2" s="263"/>
      <c r="MW2" s="263"/>
      <c r="MX2" s="263"/>
      <c r="MY2" s="263"/>
      <c r="MZ2" s="263"/>
      <c r="NA2" s="263"/>
      <c r="NB2" s="263"/>
      <c r="NC2" s="263"/>
      <c r="ND2" s="263"/>
      <c r="NE2" s="297"/>
      <c r="NF2" s="297"/>
      <c r="NG2" s="298"/>
      <c r="NH2" s="262" t="s">
        <v>349</v>
      </c>
      <c r="NI2" s="263"/>
      <c r="NJ2" s="263"/>
      <c r="NK2" s="263"/>
      <c r="NL2" s="263"/>
      <c r="NM2" s="263"/>
      <c r="NN2" s="263"/>
      <c r="NO2" s="263"/>
      <c r="NP2" s="263"/>
      <c r="NQ2" s="263"/>
      <c r="NR2" s="263"/>
      <c r="NS2" s="263"/>
      <c r="NT2" s="263"/>
      <c r="NU2" s="263"/>
      <c r="NV2" s="263"/>
      <c r="NW2" s="263"/>
      <c r="NX2" s="263"/>
      <c r="NY2" s="263"/>
      <c r="NZ2" s="263"/>
      <c r="OA2" s="263"/>
      <c r="OB2" s="263"/>
      <c r="OC2" s="263"/>
      <c r="OD2" s="263"/>
      <c r="OE2" s="263"/>
      <c r="OF2" s="263"/>
      <c r="OG2" s="263"/>
      <c r="OH2" s="263"/>
      <c r="OI2" s="263"/>
      <c r="OJ2" s="263"/>
      <c r="OK2" s="263"/>
      <c r="OL2" s="273" t="s">
        <v>378</v>
      </c>
      <c r="OM2" s="274"/>
      <c r="ON2" s="274"/>
      <c r="OO2" s="274"/>
      <c r="OP2" s="274"/>
      <c r="OQ2" s="274"/>
      <c r="OR2" s="274"/>
      <c r="OS2" s="274"/>
      <c r="OT2" s="274"/>
      <c r="OU2" s="274"/>
      <c r="OV2" s="274"/>
      <c r="OW2" s="274"/>
      <c r="OX2" s="274"/>
      <c r="OY2" s="274"/>
      <c r="OZ2" s="274"/>
      <c r="PA2" s="274"/>
      <c r="PB2" s="274"/>
      <c r="PC2" s="274"/>
      <c r="PD2" s="274"/>
      <c r="PE2" s="274"/>
      <c r="PF2" s="274"/>
      <c r="PG2" s="274"/>
      <c r="PH2" s="274"/>
      <c r="PI2" s="274"/>
      <c r="PJ2" s="274"/>
      <c r="PK2" s="274"/>
      <c r="PL2" s="274"/>
      <c r="PM2" s="274"/>
      <c r="PN2" s="274"/>
      <c r="PO2" s="274"/>
      <c r="PP2" s="274"/>
    </row>
    <row r="3" spans="1:455" ht="21" customHeight="1">
      <c r="A3" s="312"/>
      <c r="B3" s="312"/>
      <c r="C3" s="312"/>
      <c r="D3" s="77">
        <v>31</v>
      </c>
      <c r="E3" s="77">
        <v>1</v>
      </c>
      <c r="F3" s="77">
        <v>2</v>
      </c>
      <c r="G3" s="77">
        <v>3</v>
      </c>
      <c r="H3" s="77">
        <v>4</v>
      </c>
      <c r="I3" s="77">
        <v>5</v>
      </c>
      <c r="J3" s="77">
        <v>6</v>
      </c>
      <c r="K3" s="77">
        <v>7</v>
      </c>
      <c r="L3" s="77">
        <v>8</v>
      </c>
      <c r="M3" s="77">
        <v>9</v>
      </c>
      <c r="N3" s="77">
        <v>10</v>
      </c>
      <c r="O3" s="77">
        <v>11</v>
      </c>
      <c r="P3" s="77">
        <v>12</v>
      </c>
      <c r="Q3" s="77">
        <v>13</v>
      </c>
      <c r="R3" s="77">
        <v>14</v>
      </c>
      <c r="S3" s="77">
        <v>15</v>
      </c>
      <c r="T3" s="77">
        <v>16</v>
      </c>
      <c r="U3" s="77">
        <v>17</v>
      </c>
      <c r="V3" s="77">
        <v>18</v>
      </c>
      <c r="W3" s="77">
        <v>19</v>
      </c>
      <c r="X3" s="77">
        <v>20</v>
      </c>
      <c r="Y3" s="77">
        <v>21</v>
      </c>
      <c r="Z3" s="77">
        <v>22</v>
      </c>
      <c r="AA3" s="77">
        <v>23</v>
      </c>
      <c r="AB3" s="77">
        <v>24</v>
      </c>
      <c r="AC3" s="77">
        <v>25</v>
      </c>
      <c r="AD3" s="77">
        <v>26</v>
      </c>
      <c r="AE3" s="77">
        <v>27</v>
      </c>
      <c r="AF3" s="77">
        <v>28</v>
      </c>
      <c r="AG3" s="77">
        <v>29</v>
      </c>
      <c r="AH3" s="77">
        <v>30</v>
      </c>
      <c r="AI3" s="77">
        <v>1</v>
      </c>
      <c r="AJ3" s="77">
        <v>2</v>
      </c>
      <c r="AK3" s="77">
        <v>3</v>
      </c>
      <c r="AL3" s="77">
        <v>4</v>
      </c>
      <c r="AM3" s="77">
        <v>5</v>
      </c>
      <c r="AN3" s="77">
        <v>6</v>
      </c>
      <c r="AO3" s="77">
        <v>7</v>
      </c>
      <c r="AP3" s="77">
        <v>8</v>
      </c>
      <c r="AQ3" s="77">
        <v>9</v>
      </c>
      <c r="AR3" s="77">
        <v>10</v>
      </c>
      <c r="AS3" s="77">
        <v>11</v>
      </c>
      <c r="AT3" s="77">
        <v>12</v>
      </c>
      <c r="AU3" s="77">
        <v>13</v>
      </c>
      <c r="AV3" s="77">
        <v>14</v>
      </c>
      <c r="AW3" s="77">
        <v>15</v>
      </c>
      <c r="AX3" s="77">
        <v>16</v>
      </c>
      <c r="AY3" s="77">
        <v>17</v>
      </c>
      <c r="AZ3" s="77">
        <v>18</v>
      </c>
      <c r="BA3" s="77">
        <v>19</v>
      </c>
      <c r="BB3" s="77">
        <v>20</v>
      </c>
      <c r="BC3" s="77">
        <v>21</v>
      </c>
      <c r="BD3" s="77">
        <v>22</v>
      </c>
      <c r="BE3" s="77">
        <v>23</v>
      </c>
      <c r="BF3" s="77">
        <v>24</v>
      </c>
      <c r="BG3" s="77">
        <v>25</v>
      </c>
      <c r="BH3" s="77">
        <v>26</v>
      </c>
      <c r="BI3" s="77">
        <v>27</v>
      </c>
      <c r="BJ3" s="77">
        <v>28</v>
      </c>
      <c r="BK3" s="77">
        <v>29</v>
      </c>
      <c r="BL3" s="77">
        <v>30</v>
      </c>
      <c r="BM3" s="77">
        <v>31</v>
      </c>
      <c r="BN3" s="77">
        <v>1</v>
      </c>
      <c r="BO3" s="77">
        <v>2</v>
      </c>
      <c r="BP3" s="77">
        <v>3</v>
      </c>
      <c r="BQ3" s="77">
        <v>4</v>
      </c>
      <c r="BR3" s="77">
        <v>5</v>
      </c>
      <c r="BS3" s="77">
        <v>6</v>
      </c>
      <c r="BT3" s="77">
        <v>7</v>
      </c>
      <c r="BU3" s="77">
        <v>8</v>
      </c>
      <c r="BV3" s="77">
        <v>9</v>
      </c>
      <c r="BW3" s="77">
        <v>10</v>
      </c>
      <c r="BX3" s="77">
        <v>11</v>
      </c>
      <c r="BY3" s="77">
        <v>12</v>
      </c>
      <c r="BZ3" s="77">
        <v>13</v>
      </c>
      <c r="CA3" s="77">
        <v>14</v>
      </c>
      <c r="CB3" s="77">
        <v>15</v>
      </c>
      <c r="CC3" s="77">
        <v>16</v>
      </c>
      <c r="CD3" s="77">
        <v>17</v>
      </c>
      <c r="CE3" s="77">
        <v>18</v>
      </c>
      <c r="CF3" s="77">
        <v>19</v>
      </c>
      <c r="CG3" s="77">
        <v>20</v>
      </c>
      <c r="CH3" s="77">
        <v>21</v>
      </c>
      <c r="CI3" s="77">
        <v>22</v>
      </c>
      <c r="CJ3" s="77">
        <v>23</v>
      </c>
      <c r="CK3" s="77">
        <v>24</v>
      </c>
      <c r="CL3" s="77">
        <v>25</v>
      </c>
      <c r="CM3" s="77">
        <v>26</v>
      </c>
      <c r="CN3" s="77">
        <v>27</v>
      </c>
      <c r="CO3" s="77">
        <v>28</v>
      </c>
      <c r="CP3" s="77">
        <v>29</v>
      </c>
      <c r="CQ3" s="77">
        <v>30</v>
      </c>
      <c r="CR3" s="77">
        <v>31</v>
      </c>
      <c r="CS3" s="77">
        <v>1</v>
      </c>
      <c r="CT3" s="77">
        <v>2</v>
      </c>
      <c r="CU3" s="77">
        <v>3</v>
      </c>
      <c r="CV3" s="78">
        <v>4</v>
      </c>
      <c r="CW3" s="78">
        <v>5</v>
      </c>
      <c r="CX3" s="77">
        <v>6</v>
      </c>
      <c r="CY3" s="77">
        <v>7</v>
      </c>
      <c r="CZ3" s="77">
        <v>8</v>
      </c>
      <c r="DA3" s="77">
        <v>9</v>
      </c>
      <c r="DB3" s="77">
        <v>10</v>
      </c>
      <c r="DC3" s="78">
        <v>11</v>
      </c>
      <c r="DD3" s="78">
        <v>12</v>
      </c>
      <c r="DE3" s="77">
        <v>13</v>
      </c>
      <c r="DF3" s="77">
        <v>14</v>
      </c>
      <c r="DG3" s="77">
        <v>15</v>
      </c>
      <c r="DH3" s="77">
        <v>16</v>
      </c>
      <c r="DI3" s="77">
        <v>17</v>
      </c>
      <c r="DJ3" s="78">
        <v>18</v>
      </c>
      <c r="DK3" s="78">
        <v>19</v>
      </c>
      <c r="DL3" s="78">
        <v>20</v>
      </c>
      <c r="DM3" s="78">
        <v>21</v>
      </c>
      <c r="DN3" s="78">
        <v>22</v>
      </c>
      <c r="DO3" s="77">
        <v>23</v>
      </c>
      <c r="DP3" s="77">
        <v>24</v>
      </c>
      <c r="DQ3" s="78">
        <v>25</v>
      </c>
      <c r="DR3" s="78">
        <v>26</v>
      </c>
      <c r="DS3" s="77">
        <v>27</v>
      </c>
      <c r="DT3" s="77">
        <v>28</v>
      </c>
      <c r="DU3" s="77">
        <v>29</v>
      </c>
      <c r="DV3" s="77">
        <v>30</v>
      </c>
      <c r="DW3" s="79"/>
      <c r="DX3" s="80">
        <v>1</v>
      </c>
      <c r="DY3" s="81">
        <v>2</v>
      </c>
      <c r="DZ3" s="81">
        <v>3</v>
      </c>
      <c r="EA3" s="81">
        <v>4</v>
      </c>
      <c r="EB3" s="80">
        <v>5</v>
      </c>
      <c r="EC3" s="80">
        <v>6</v>
      </c>
      <c r="ED3" s="80">
        <v>7</v>
      </c>
      <c r="EE3" s="80">
        <v>8</v>
      </c>
      <c r="EF3" s="81">
        <v>9</v>
      </c>
      <c r="EG3" s="81">
        <v>10</v>
      </c>
      <c r="EH3" s="81">
        <v>11</v>
      </c>
      <c r="EI3" s="80">
        <v>12</v>
      </c>
      <c r="EJ3" s="80">
        <v>13</v>
      </c>
      <c r="EK3" s="80">
        <v>14</v>
      </c>
      <c r="EL3" s="80">
        <v>15</v>
      </c>
      <c r="EM3" s="81">
        <v>16</v>
      </c>
      <c r="EN3" s="81">
        <v>17</v>
      </c>
      <c r="EO3" s="80">
        <v>18</v>
      </c>
      <c r="EP3" s="80">
        <v>19</v>
      </c>
      <c r="EQ3" s="80">
        <v>20</v>
      </c>
      <c r="ER3" s="80">
        <v>21</v>
      </c>
      <c r="ES3" s="80">
        <v>22</v>
      </c>
      <c r="ET3" s="81">
        <v>23</v>
      </c>
      <c r="EU3" s="81">
        <v>24</v>
      </c>
      <c r="EV3" s="80">
        <v>25</v>
      </c>
      <c r="EW3" s="80">
        <v>26</v>
      </c>
      <c r="EX3" s="80">
        <v>27</v>
      </c>
      <c r="EY3" s="80">
        <v>28</v>
      </c>
      <c r="EZ3" s="80">
        <v>29</v>
      </c>
      <c r="FA3" s="82">
        <v>30</v>
      </c>
      <c r="FB3" s="82">
        <v>31</v>
      </c>
      <c r="FC3" s="80">
        <v>1</v>
      </c>
      <c r="FD3" s="80">
        <v>2</v>
      </c>
      <c r="FE3" s="80">
        <v>3</v>
      </c>
      <c r="FF3" s="80">
        <v>4</v>
      </c>
      <c r="FG3" s="80">
        <v>5</v>
      </c>
      <c r="FH3" s="82">
        <v>6</v>
      </c>
      <c r="FI3" s="82">
        <v>7</v>
      </c>
      <c r="FJ3" s="80">
        <v>8</v>
      </c>
      <c r="FK3" s="80">
        <v>9</v>
      </c>
      <c r="FL3" s="80">
        <v>10</v>
      </c>
      <c r="FM3" s="80">
        <v>11</v>
      </c>
      <c r="FN3" s="80">
        <v>12</v>
      </c>
      <c r="FO3" s="82">
        <v>13</v>
      </c>
      <c r="FP3" s="82">
        <v>14</v>
      </c>
      <c r="FQ3" s="80">
        <v>15</v>
      </c>
      <c r="FR3" s="80">
        <v>16</v>
      </c>
      <c r="FS3" s="80">
        <v>17</v>
      </c>
      <c r="FT3" s="80">
        <v>18</v>
      </c>
      <c r="FU3" s="80">
        <v>19</v>
      </c>
      <c r="FV3" s="82">
        <v>20</v>
      </c>
      <c r="FW3" s="82">
        <v>21</v>
      </c>
      <c r="FX3" s="80">
        <v>22</v>
      </c>
      <c r="FY3" s="80">
        <v>23</v>
      </c>
      <c r="FZ3" s="80">
        <v>24</v>
      </c>
      <c r="GA3" s="80">
        <v>25</v>
      </c>
      <c r="GB3" s="80">
        <v>26</v>
      </c>
      <c r="GC3" s="82">
        <v>27</v>
      </c>
      <c r="GD3" s="82">
        <v>28</v>
      </c>
      <c r="GE3" s="80">
        <v>29</v>
      </c>
      <c r="GF3" s="80">
        <v>30</v>
      </c>
      <c r="GG3" s="105"/>
      <c r="GH3" s="108">
        <v>1</v>
      </c>
      <c r="GI3" s="108">
        <v>2</v>
      </c>
      <c r="GJ3" s="108">
        <v>3</v>
      </c>
      <c r="GK3" s="109">
        <v>4</v>
      </c>
      <c r="GL3" s="109">
        <v>5</v>
      </c>
      <c r="GM3" s="108">
        <v>6</v>
      </c>
      <c r="GN3" s="108">
        <v>7</v>
      </c>
      <c r="GO3" s="108">
        <v>8</v>
      </c>
      <c r="GP3" s="108">
        <v>9</v>
      </c>
      <c r="GQ3" s="108">
        <v>10</v>
      </c>
      <c r="GR3" s="109">
        <v>11</v>
      </c>
      <c r="GS3" s="109">
        <v>12</v>
      </c>
      <c r="GT3" s="108">
        <v>13</v>
      </c>
      <c r="GU3" s="108">
        <v>14</v>
      </c>
      <c r="GV3" s="108">
        <v>15</v>
      </c>
      <c r="GW3" s="108">
        <v>16</v>
      </c>
      <c r="GX3" s="108">
        <v>17</v>
      </c>
      <c r="GY3" s="109">
        <v>18</v>
      </c>
      <c r="GZ3" s="109">
        <v>19</v>
      </c>
      <c r="HA3" s="108">
        <v>20</v>
      </c>
      <c r="HB3" s="108">
        <v>21</v>
      </c>
      <c r="HC3" s="108">
        <v>22</v>
      </c>
      <c r="HD3" s="108">
        <v>23</v>
      </c>
      <c r="HE3" s="108">
        <v>24</v>
      </c>
      <c r="HF3" s="109">
        <v>25</v>
      </c>
      <c r="HG3" s="109">
        <v>26</v>
      </c>
      <c r="HH3" s="108">
        <v>27</v>
      </c>
      <c r="HI3" s="108">
        <v>28</v>
      </c>
      <c r="HJ3" s="108">
        <v>29</v>
      </c>
      <c r="HK3" s="108">
        <v>30</v>
      </c>
      <c r="HL3" s="108">
        <v>31</v>
      </c>
      <c r="HM3" s="109">
        <v>1</v>
      </c>
      <c r="HN3" s="109">
        <v>2</v>
      </c>
      <c r="HO3" s="108">
        <v>3</v>
      </c>
      <c r="HP3" s="108">
        <v>4</v>
      </c>
      <c r="HQ3" s="108">
        <v>5</v>
      </c>
      <c r="HR3" s="108">
        <v>6</v>
      </c>
      <c r="HS3" s="108">
        <v>7</v>
      </c>
      <c r="HT3" s="109">
        <v>8</v>
      </c>
      <c r="HU3" s="109">
        <v>9</v>
      </c>
      <c r="HV3" s="108">
        <v>10</v>
      </c>
      <c r="HW3" s="108">
        <v>11</v>
      </c>
      <c r="HX3" s="108">
        <v>12</v>
      </c>
      <c r="HY3" s="108">
        <v>13</v>
      </c>
      <c r="HZ3" s="108">
        <v>14</v>
      </c>
      <c r="IA3" s="109">
        <v>15</v>
      </c>
      <c r="IB3" s="109">
        <v>16</v>
      </c>
      <c r="IC3" s="108">
        <v>17</v>
      </c>
      <c r="ID3" s="108">
        <v>18</v>
      </c>
      <c r="IE3" s="108">
        <v>19</v>
      </c>
      <c r="IF3" s="108">
        <v>20</v>
      </c>
      <c r="IG3" s="108">
        <v>21</v>
      </c>
      <c r="IH3" s="109">
        <v>22</v>
      </c>
      <c r="II3" s="109">
        <v>23</v>
      </c>
      <c r="IJ3" s="108">
        <v>24</v>
      </c>
      <c r="IK3" s="108">
        <v>25</v>
      </c>
      <c r="IL3" s="108">
        <v>26</v>
      </c>
      <c r="IM3" s="108">
        <v>27</v>
      </c>
      <c r="IN3" s="108">
        <v>28</v>
      </c>
      <c r="IO3" s="109">
        <v>29</v>
      </c>
      <c r="IP3" s="109">
        <v>30</v>
      </c>
      <c r="IQ3" s="108">
        <v>31</v>
      </c>
      <c r="IR3" s="108">
        <v>1</v>
      </c>
      <c r="IS3" s="108">
        <v>2</v>
      </c>
      <c r="IT3" s="108">
        <v>3</v>
      </c>
      <c r="IU3" s="108">
        <v>4</v>
      </c>
      <c r="IV3" s="109">
        <v>5</v>
      </c>
      <c r="IW3" s="109">
        <v>6</v>
      </c>
      <c r="IX3" s="108">
        <v>7</v>
      </c>
      <c r="IY3" s="108">
        <v>8</v>
      </c>
      <c r="IZ3" s="108">
        <v>9</v>
      </c>
      <c r="JA3" s="108">
        <v>10</v>
      </c>
      <c r="JB3" s="108">
        <v>11</v>
      </c>
      <c r="JC3" s="109">
        <v>12</v>
      </c>
      <c r="JD3" s="109">
        <v>13</v>
      </c>
      <c r="JE3" s="108">
        <v>14</v>
      </c>
      <c r="JF3" s="108">
        <v>15</v>
      </c>
      <c r="JG3" s="108">
        <v>16</v>
      </c>
      <c r="JH3" s="108">
        <v>17</v>
      </c>
      <c r="JI3" s="108">
        <v>18</v>
      </c>
      <c r="JJ3" s="109">
        <v>19</v>
      </c>
      <c r="JK3" s="109">
        <v>20</v>
      </c>
      <c r="JL3" s="108">
        <v>21</v>
      </c>
      <c r="JM3" s="108">
        <v>22</v>
      </c>
      <c r="JN3" s="108">
        <v>23</v>
      </c>
      <c r="JO3" s="108">
        <v>24</v>
      </c>
      <c r="JP3" s="108">
        <v>25</v>
      </c>
      <c r="JQ3" s="109">
        <v>26</v>
      </c>
      <c r="JR3" s="109">
        <v>27</v>
      </c>
      <c r="JS3" s="108">
        <v>28</v>
      </c>
      <c r="JT3" s="108">
        <v>1</v>
      </c>
      <c r="JU3" s="108">
        <v>2</v>
      </c>
      <c r="JV3" s="108">
        <v>3</v>
      </c>
      <c r="JW3" s="108">
        <v>4</v>
      </c>
      <c r="JX3" s="109">
        <v>5</v>
      </c>
      <c r="JY3" s="109">
        <v>6</v>
      </c>
      <c r="JZ3" s="108">
        <v>7</v>
      </c>
      <c r="KA3" s="108">
        <v>8</v>
      </c>
      <c r="KB3" s="108">
        <v>9</v>
      </c>
      <c r="KC3" s="108">
        <v>10</v>
      </c>
      <c r="KD3" s="108">
        <v>11</v>
      </c>
      <c r="KE3" s="109">
        <v>12</v>
      </c>
      <c r="KF3" s="109">
        <v>13</v>
      </c>
      <c r="KG3" s="108">
        <v>14</v>
      </c>
      <c r="KH3" s="108">
        <v>15</v>
      </c>
      <c r="KI3" s="108">
        <v>16</v>
      </c>
      <c r="KJ3" s="108">
        <v>17</v>
      </c>
      <c r="KK3" s="108">
        <v>18</v>
      </c>
      <c r="KL3" s="109">
        <v>19</v>
      </c>
      <c r="KM3" s="109">
        <v>20</v>
      </c>
      <c r="KN3" s="108">
        <v>21</v>
      </c>
      <c r="KO3" s="108">
        <v>22</v>
      </c>
      <c r="KP3" s="108">
        <v>23</v>
      </c>
      <c r="KQ3" s="108">
        <v>24</v>
      </c>
      <c r="KR3" s="108">
        <v>25</v>
      </c>
      <c r="KS3" s="109">
        <v>26</v>
      </c>
      <c r="KT3" s="109">
        <v>27</v>
      </c>
      <c r="KU3" s="108">
        <v>28</v>
      </c>
      <c r="KV3" s="108">
        <v>29</v>
      </c>
      <c r="KW3" s="108">
        <v>30</v>
      </c>
      <c r="KX3" s="108">
        <v>31</v>
      </c>
      <c r="KY3" s="219">
        <v>1</v>
      </c>
      <c r="KZ3" s="220">
        <v>2</v>
      </c>
      <c r="LA3" s="220">
        <v>3</v>
      </c>
      <c r="LB3" s="219">
        <v>4</v>
      </c>
      <c r="LC3" s="219">
        <v>5</v>
      </c>
      <c r="LD3" s="219">
        <v>6</v>
      </c>
      <c r="LE3" s="219">
        <v>7</v>
      </c>
      <c r="LF3" s="219">
        <v>8</v>
      </c>
      <c r="LG3" s="220">
        <v>9</v>
      </c>
      <c r="LH3" s="220">
        <v>10</v>
      </c>
      <c r="LI3" s="219">
        <v>11</v>
      </c>
      <c r="LJ3" s="219">
        <v>12</v>
      </c>
      <c r="LK3" s="219">
        <v>13</v>
      </c>
      <c r="LL3" s="219">
        <v>14</v>
      </c>
      <c r="LM3" s="219">
        <v>15</v>
      </c>
      <c r="LN3" s="220">
        <v>16</v>
      </c>
      <c r="LO3" s="220">
        <v>17</v>
      </c>
      <c r="LP3" s="219">
        <v>18</v>
      </c>
      <c r="LQ3" s="219">
        <v>19</v>
      </c>
      <c r="LR3" s="219">
        <v>20</v>
      </c>
      <c r="LS3" s="219">
        <v>21</v>
      </c>
      <c r="LT3" s="219">
        <v>22</v>
      </c>
      <c r="LU3" s="220">
        <v>23</v>
      </c>
      <c r="LV3" s="220">
        <v>24</v>
      </c>
      <c r="LW3" s="219">
        <v>25</v>
      </c>
      <c r="LX3" s="219">
        <v>26</v>
      </c>
      <c r="LY3" s="219">
        <v>27</v>
      </c>
      <c r="LZ3" s="219">
        <v>28</v>
      </c>
      <c r="MA3" s="219">
        <v>29</v>
      </c>
      <c r="MB3" s="220">
        <v>30</v>
      </c>
      <c r="MC3" s="220">
        <v>1</v>
      </c>
      <c r="MD3" s="219">
        <v>2</v>
      </c>
      <c r="ME3" s="219">
        <v>3</v>
      </c>
      <c r="MF3" s="219">
        <v>4</v>
      </c>
      <c r="MG3" s="219">
        <v>5</v>
      </c>
      <c r="MH3" s="219">
        <v>6</v>
      </c>
      <c r="MI3" s="220">
        <v>7</v>
      </c>
      <c r="MJ3" s="220">
        <v>8</v>
      </c>
      <c r="MK3" s="219">
        <v>9</v>
      </c>
      <c r="ML3" s="219">
        <v>10</v>
      </c>
      <c r="MM3" s="219">
        <v>11</v>
      </c>
      <c r="MN3" s="219">
        <v>12</v>
      </c>
      <c r="MO3" s="219">
        <v>13</v>
      </c>
      <c r="MP3" s="220">
        <v>14</v>
      </c>
      <c r="MQ3" s="220">
        <v>15</v>
      </c>
      <c r="MR3" s="219">
        <v>16</v>
      </c>
      <c r="MS3" s="219">
        <v>17</v>
      </c>
      <c r="MT3" s="219">
        <v>18</v>
      </c>
      <c r="MU3" s="219">
        <v>19</v>
      </c>
      <c r="MV3" s="219">
        <v>20</v>
      </c>
      <c r="MW3" s="220">
        <v>21</v>
      </c>
      <c r="MX3" s="220">
        <v>22</v>
      </c>
      <c r="MY3" s="219">
        <v>23</v>
      </c>
      <c r="MZ3" s="219">
        <v>24</v>
      </c>
      <c r="NA3" s="219">
        <v>25</v>
      </c>
      <c r="NB3" s="219">
        <v>26</v>
      </c>
      <c r="NC3" s="219">
        <v>27</v>
      </c>
      <c r="ND3" s="233">
        <v>28</v>
      </c>
      <c r="NE3" s="234">
        <v>29</v>
      </c>
      <c r="NF3" s="235">
        <v>30</v>
      </c>
      <c r="NG3" s="235">
        <v>31</v>
      </c>
      <c r="NH3" s="235">
        <v>1</v>
      </c>
      <c r="NI3" s="235">
        <v>2</v>
      </c>
      <c r="NJ3" s="235">
        <v>3</v>
      </c>
      <c r="NK3" s="234">
        <v>4</v>
      </c>
      <c r="NL3" s="234">
        <v>5</v>
      </c>
      <c r="NM3" s="235">
        <v>6</v>
      </c>
      <c r="NN3" s="235">
        <v>7</v>
      </c>
      <c r="NO3" s="235">
        <v>8</v>
      </c>
      <c r="NP3" s="235">
        <v>9</v>
      </c>
      <c r="NQ3" s="235">
        <v>10</v>
      </c>
      <c r="NR3" s="234">
        <v>11</v>
      </c>
      <c r="NS3" s="234">
        <v>12</v>
      </c>
      <c r="NT3" s="235">
        <v>13</v>
      </c>
      <c r="NU3" s="235">
        <v>14</v>
      </c>
      <c r="NV3" s="235">
        <v>15</v>
      </c>
      <c r="NW3" s="235">
        <v>16</v>
      </c>
      <c r="NX3" s="235">
        <v>17</v>
      </c>
      <c r="NY3" s="234">
        <v>18</v>
      </c>
      <c r="NZ3" s="234">
        <v>19</v>
      </c>
      <c r="OA3" s="235">
        <v>20</v>
      </c>
      <c r="OB3" s="235">
        <v>21</v>
      </c>
      <c r="OC3" s="235">
        <v>22</v>
      </c>
      <c r="OD3" s="235">
        <v>23</v>
      </c>
      <c r="OE3" s="235">
        <v>24</v>
      </c>
      <c r="OF3" s="234">
        <v>25</v>
      </c>
      <c r="OG3" s="234">
        <v>26</v>
      </c>
      <c r="OH3" s="235">
        <v>27</v>
      </c>
      <c r="OI3" s="235">
        <v>28</v>
      </c>
      <c r="OJ3" s="235">
        <v>29</v>
      </c>
      <c r="OK3" s="235">
        <v>30</v>
      </c>
      <c r="OL3" s="235">
        <v>1</v>
      </c>
      <c r="OM3" s="234">
        <v>2</v>
      </c>
      <c r="ON3" s="234">
        <v>3</v>
      </c>
      <c r="OO3" s="235">
        <v>4</v>
      </c>
      <c r="OP3" s="235">
        <v>5</v>
      </c>
      <c r="OQ3" s="235">
        <v>6</v>
      </c>
      <c r="OR3" s="235">
        <v>7</v>
      </c>
      <c r="OS3" s="235">
        <v>8</v>
      </c>
      <c r="OT3" s="234">
        <v>9</v>
      </c>
      <c r="OU3" s="234">
        <v>10</v>
      </c>
      <c r="OV3" s="235">
        <v>11</v>
      </c>
      <c r="OW3" s="235">
        <v>12</v>
      </c>
      <c r="OX3" s="235">
        <v>13</v>
      </c>
      <c r="OY3" s="235">
        <v>14</v>
      </c>
      <c r="OZ3" s="235">
        <v>15</v>
      </c>
      <c r="PA3" s="234">
        <v>16</v>
      </c>
      <c r="PB3" s="234">
        <v>17</v>
      </c>
      <c r="PC3" s="235">
        <v>18</v>
      </c>
      <c r="PD3" s="235">
        <v>19</v>
      </c>
      <c r="PE3" s="235">
        <v>20</v>
      </c>
      <c r="PF3" s="235">
        <v>21</v>
      </c>
      <c r="PG3" s="235">
        <v>22</v>
      </c>
      <c r="PH3" s="234">
        <v>23</v>
      </c>
      <c r="PI3" s="234">
        <v>24</v>
      </c>
      <c r="PJ3" s="235">
        <v>25</v>
      </c>
      <c r="PK3" s="235">
        <v>26</v>
      </c>
      <c r="PL3" s="235">
        <v>27</v>
      </c>
      <c r="PM3" s="235">
        <v>28</v>
      </c>
      <c r="PN3" s="235">
        <v>29</v>
      </c>
      <c r="PO3" s="234">
        <v>30</v>
      </c>
      <c r="PP3" s="234">
        <v>31</v>
      </c>
      <c r="PQ3" s="235">
        <v>1</v>
      </c>
      <c r="PR3" s="235">
        <v>2</v>
      </c>
      <c r="PS3" s="235">
        <v>3</v>
      </c>
      <c r="PT3" s="235">
        <v>4</v>
      </c>
      <c r="PU3" s="235">
        <v>5</v>
      </c>
      <c r="PV3" s="234">
        <v>6</v>
      </c>
      <c r="PW3" s="234">
        <v>7</v>
      </c>
      <c r="PX3" s="235">
        <v>8</v>
      </c>
      <c r="PY3" s="235">
        <v>9</v>
      </c>
      <c r="PZ3" s="235">
        <v>10</v>
      </c>
      <c r="QA3" s="235"/>
      <c r="QB3" s="235"/>
      <c r="QC3" s="234"/>
      <c r="QD3" s="234"/>
    </row>
    <row r="4" spans="1:455" ht="43.5" customHeight="1">
      <c r="A4" s="148" t="s">
        <v>243</v>
      </c>
      <c r="B4" s="99" t="s">
        <v>222</v>
      </c>
      <c r="C4" s="65" t="s">
        <v>138</v>
      </c>
      <c r="D4" s="144"/>
      <c r="E4" s="69" t="s">
        <v>129</v>
      </c>
      <c r="F4" s="144"/>
      <c r="G4" s="144"/>
      <c r="H4" s="144"/>
      <c r="I4" s="69" t="s">
        <v>23</v>
      </c>
      <c r="J4" s="144"/>
      <c r="K4" s="69" t="s">
        <v>23</v>
      </c>
      <c r="L4" s="69" t="s">
        <v>23</v>
      </c>
      <c r="M4" s="144"/>
      <c r="N4" s="144"/>
      <c r="O4" s="144"/>
      <c r="P4" s="69" t="s">
        <v>23</v>
      </c>
      <c r="Q4" s="144"/>
      <c r="R4" s="69" t="s">
        <v>23</v>
      </c>
      <c r="S4" s="144"/>
      <c r="T4" s="144"/>
      <c r="U4" s="144"/>
      <c r="V4" s="144"/>
      <c r="W4" s="69" t="s">
        <v>23</v>
      </c>
      <c r="X4" s="69" t="s">
        <v>23</v>
      </c>
      <c r="Y4" s="144"/>
      <c r="Z4" s="144"/>
      <c r="AA4" s="144"/>
      <c r="AB4" s="144"/>
      <c r="AC4" s="144"/>
      <c r="AD4" s="69" t="s">
        <v>23</v>
      </c>
      <c r="AE4" s="144"/>
      <c r="AF4" s="69" t="s">
        <v>23</v>
      </c>
      <c r="AG4" s="144"/>
      <c r="AH4" s="69" t="s">
        <v>23</v>
      </c>
      <c r="AI4" s="144"/>
      <c r="AJ4" s="144"/>
      <c r="AK4" s="69" t="s">
        <v>23</v>
      </c>
      <c r="AL4" s="144"/>
      <c r="AM4" s="144"/>
      <c r="AN4" s="144"/>
      <c r="AO4" s="144"/>
      <c r="AP4" s="61" t="s">
        <v>23</v>
      </c>
      <c r="AQ4" s="144"/>
      <c r="AR4" s="61" t="s">
        <v>23</v>
      </c>
      <c r="AS4" s="61" t="s">
        <v>23</v>
      </c>
      <c r="AT4" s="61" t="s">
        <v>23</v>
      </c>
      <c r="AU4" s="144"/>
      <c r="AV4" s="144"/>
      <c r="AW4" s="144"/>
      <c r="AX4" s="144"/>
      <c r="AY4" s="61" t="s">
        <v>23</v>
      </c>
      <c r="AZ4" s="144"/>
      <c r="BA4" s="61" t="s">
        <v>23</v>
      </c>
      <c r="BB4" s="61" t="s">
        <v>23</v>
      </c>
      <c r="BC4" s="61" t="s">
        <v>23</v>
      </c>
      <c r="BD4" s="144"/>
      <c r="BE4" s="144"/>
      <c r="BF4" s="61" t="s">
        <v>23</v>
      </c>
      <c r="BG4" s="61" t="s">
        <v>23</v>
      </c>
      <c r="BH4" s="61" t="s">
        <v>23</v>
      </c>
      <c r="BI4" s="144"/>
      <c r="BJ4" s="144"/>
      <c r="BK4" s="144"/>
      <c r="BL4" s="144"/>
      <c r="BM4" s="144"/>
      <c r="BN4" s="69" t="s">
        <v>23</v>
      </c>
      <c r="BO4" s="69" t="s">
        <v>23</v>
      </c>
      <c r="BP4" s="144"/>
      <c r="BQ4" s="144"/>
      <c r="BR4" s="144"/>
      <c r="BS4" s="144"/>
      <c r="BT4" s="69" t="s">
        <v>23</v>
      </c>
      <c r="BU4" s="144"/>
      <c r="BV4" s="144"/>
      <c r="BW4" s="144"/>
      <c r="BX4" s="144"/>
      <c r="BY4" s="144"/>
      <c r="BZ4" s="69" t="s">
        <v>23</v>
      </c>
      <c r="CA4" s="144"/>
      <c r="CB4" s="69" t="s">
        <v>23</v>
      </c>
      <c r="CC4" s="69" t="s">
        <v>23</v>
      </c>
      <c r="CD4" s="144"/>
      <c r="CE4" s="144"/>
      <c r="CF4" s="144"/>
      <c r="CG4" s="144"/>
      <c r="CH4" s="69" t="s">
        <v>23</v>
      </c>
      <c r="CI4" s="144"/>
      <c r="CJ4" s="144"/>
      <c r="CK4" s="69" t="s">
        <v>23</v>
      </c>
      <c r="CL4" s="144"/>
      <c r="CM4" s="144"/>
      <c r="CN4" s="69" t="s">
        <v>23</v>
      </c>
      <c r="CO4" s="69" t="s">
        <v>23</v>
      </c>
      <c r="CP4" s="144"/>
      <c r="CQ4" s="144"/>
      <c r="CR4" s="144"/>
      <c r="CS4" s="144"/>
      <c r="CT4" s="144"/>
      <c r="CU4" s="144"/>
      <c r="CV4" s="84"/>
      <c r="CW4" s="60" t="s">
        <v>23</v>
      </c>
      <c r="CX4" s="144"/>
      <c r="CY4" s="69" t="s">
        <v>23</v>
      </c>
      <c r="CZ4" s="144"/>
      <c r="DA4" s="144"/>
      <c r="DB4" s="144"/>
      <c r="DC4" s="84"/>
      <c r="DD4" s="60" t="s">
        <v>129</v>
      </c>
      <c r="DE4" s="144"/>
      <c r="DF4" s="144"/>
      <c r="DG4" s="144"/>
      <c r="DH4" s="144"/>
      <c r="DI4" s="69" t="s">
        <v>23</v>
      </c>
      <c r="DJ4" s="60" t="s">
        <v>129</v>
      </c>
      <c r="DK4" s="60" t="s">
        <v>129</v>
      </c>
      <c r="DL4" s="60" t="s">
        <v>129</v>
      </c>
      <c r="DM4" s="84"/>
      <c r="DN4" s="60" t="s">
        <v>129</v>
      </c>
      <c r="DO4" s="144"/>
      <c r="DP4" s="144"/>
      <c r="DQ4" s="60" t="s">
        <v>129</v>
      </c>
      <c r="DR4" s="84"/>
      <c r="DS4" s="61" t="s">
        <v>129</v>
      </c>
      <c r="DT4" s="144"/>
      <c r="DU4" s="144"/>
      <c r="DV4" s="144"/>
      <c r="DW4" s="61"/>
      <c r="DX4" s="144"/>
      <c r="DY4" s="84"/>
      <c r="DZ4" s="67" t="s">
        <v>129</v>
      </c>
      <c r="EA4" s="84"/>
      <c r="EB4" s="144"/>
      <c r="EC4" s="144"/>
      <c r="ED4" s="61" t="s">
        <v>129</v>
      </c>
      <c r="EE4" s="144"/>
      <c r="EF4" s="67" t="s">
        <v>129</v>
      </c>
      <c r="EG4" s="67" t="s">
        <v>129</v>
      </c>
      <c r="EH4" s="67" t="s">
        <v>129</v>
      </c>
      <c r="EI4" s="144"/>
      <c r="EJ4" s="144"/>
      <c r="EK4" s="144"/>
      <c r="EL4" s="61" t="s">
        <v>129</v>
      </c>
      <c r="EM4" s="67" t="s">
        <v>129</v>
      </c>
      <c r="EN4" s="84"/>
      <c r="EO4" s="144"/>
      <c r="EP4" s="144"/>
      <c r="EQ4" s="61" t="s">
        <v>129</v>
      </c>
      <c r="ER4" s="144"/>
      <c r="ES4" s="61" t="s">
        <v>129</v>
      </c>
      <c r="ET4" s="84"/>
      <c r="EU4" s="67" t="s">
        <v>129</v>
      </c>
      <c r="EV4" s="144"/>
      <c r="EW4" s="144"/>
      <c r="EX4" s="144"/>
      <c r="EY4" s="61" t="s">
        <v>129</v>
      </c>
      <c r="EZ4" s="144"/>
      <c r="FA4" s="85"/>
      <c r="FB4" s="71" t="s">
        <v>129</v>
      </c>
      <c r="FC4" s="144"/>
      <c r="FD4" s="144"/>
      <c r="FE4" s="144"/>
      <c r="FF4" s="144"/>
      <c r="FG4" s="144"/>
      <c r="FH4" s="144"/>
      <c r="FI4" s="71" t="s">
        <v>129</v>
      </c>
      <c r="FJ4" s="69" t="s">
        <v>129</v>
      </c>
      <c r="FK4" s="144"/>
      <c r="FL4" s="144"/>
      <c r="FM4" s="144"/>
      <c r="FN4" s="144"/>
      <c r="FO4" s="71" t="s">
        <v>129</v>
      </c>
      <c r="FP4" s="71" t="s">
        <v>129</v>
      </c>
      <c r="FQ4" s="69" t="s">
        <v>129</v>
      </c>
      <c r="FR4" s="144"/>
      <c r="FS4" s="69" t="s">
        <v>129</v>
      </c>
      <c r="FT4" s="69" t="s">
        <v>129</v>
      </c>
      <c r="FU4" s="144"/>
      <c r="FV4" s="71" t="s">
        <v>129</v>
      </c>
      <c r="FW4" s="71" t="s">
        <v>129</v>
      </c>
      <c r="FX4" s="144"/>
      <c r="FY4" s="144"/>
      <c r="FZ4" s="69" t="s">
        <v>129</v>
      </c>
      <c r="GA4" s="144"/>
      <c r="GB4" s="144"/>
      <c r="GC4" s="144"/>
      <c r="GD4" s="71" t="s">
        <v>129</v>
      </c>
      <c r="GE4" s="69" t="s">
        <v>129</v>
      </c>
      <c r="GF4" s="144"/>
      <c r="GG4" s="94"/>
      <c r="GH4" s="125" t="s">
        <v>188</v>
      </c>
      <c r="GI4" s="125" t="s">
        <v>188</v>
      </c>
      <c r="GJ4" s="137"/>
      <c r="GK4" s="138"/>
      <c r="GL4" s="126"/>
      <c r="GM4" s="125" t="s">
        <v>188</v>
      </c>
      <c r="GN4" s="125" t="s">
        <v>188</v>
      </c>
      <c r="GO4" s="125" t="s">
        <v>188</v>
      </c>
      <c r="GP4" s="125" t="s">
        <v>188</v>
      </c>
      <c r="GQ4" s="125" t="s">
        <v>188</v>
      </c>
      <c r="GR4" s="139" t="s">
        <v>188</v>
      </c>
      <c r="GS4" s="126"/>
      <c r="GT4" s="125" t="s">
        <v>188</v>
      </c>
      <c r="GU4" s="125" t="s">
        <v>188</v>
      </c>
      <c r="GV4" s="125" t="s">
        <v>188</v>
      </c>
      <c r="GW4" s="137"/>
      <c r="GX4" s="137"/>
      <c r="GY4" s="139" t="s">
        <v>188</v>
      </c>
      <c r="GZ4" s="126"/>
      <c r="HA4" s="137"/>
      <c r="HB4" s="137"/>
      <c r="HC4" s="137"/>
      <c r="HD4" s="137"/>
      <c r="HE4" s="137"/>
      <c r="HF4" s="138"/>
      <c r="HG4" s="126"/>
      <c r="HH4" s="137"/>
      <c r="HI4" s="137"/>
      <c r="HJ4" s="125" t="s">
        <v>188</v>
      </c>
      <c r="HK4" s="125" t="s">
        <v>188</v>
      </c>
      <c r="HL4" s="125" t="s">
        <v>188</v>
      </c>
      <c r="HM4" s="139" t="s">
        <v>252</v>
      </c>
      <c r="HN4" s="126"/>
      <c r="HO4" s="125" t="s">
        <v>255</v>
      </c>
      <c r="HP4" s="125" t="s">
        <v>255</v>
      </c>
      <c r="HQ4" s="125" t="s">
        <v>255</v>
      </c>
      <c r="HR4" s="125" t="s">
        <v>255</v>
      </c>
      <c r="HS4" s="125" t="s">
        <v>255</v>
      </c>
      <c r="HT4" s="155"/>
      <c r="HU4" s="126"/>
      <c r="HV4" s="125" t="s">
        <v>255</v>
      </c>
      <c r="HW4" s="125" t="s">
        <v>188</v>
      </c>
      <c r="HX4" s="156"/>
      <c r="HY4" s="125" t="s">
        <v>188</v>
      </c>
      <c r="HZ4" s="125" t="s">
        <v>188</v>
      </c>
      <c r="IA4" s="155"/>
      <c r="IB4" s="126"/>
      <c r="IC4" s="125" t="s">
        <v>188</v>
      </c>
      <c r="ID4" s="125" t="s">
        <v>188</v>
      </c>
      <c r="IE4" s="125" t="s">
        <v>188</v>
      </c>
      <c r="IF4" s="125" t="s">
        <v>188</v>
      </c>
      <c r="IG4" s="125" t="s">
        <v>188</v>
      </c>
      <c r="IH4" s="155"/>
      <c r="II4" s="126"/>
      <c r="IJ4" s="125" t="s">
        <v>188</v>
      </c>
      <c r="IK4" s="125" t="s">
        <v>188</v>
      </c>
      <c r="IL4" s="125" t="s">
        <v>188</v>
      </c>
      <c r="IM4" s="125" t="s">
        <v>188</v>
      </c>
      <c r="IN4" s="156"/>
      <c r="IO4" s="155"/>
      <c r="IP4" s="126"/>
      <c r="IQ4" s="156"/>
      <c r="IR4" s="156"/>
      <c r="IS4" s="156"/>
      <c r="IT4" s="156"/>
      <c r="IU4" s="125" t="s">
        <v>188</v>
      </c>
      <c r="IV4" s="155"/>
      <c r="IW4" s="126"/>
      <c r="IX4" s="156"/>
      <c r="IY4" s="125" t="s">
        <v>188</v>
      </c>
      <c r="IZ4" s="156"/>
      <c r="JA4" s="156"/>
      <c r="JB4" s="156"/>
      <c r="JC4" s="155"/>
      <c r="JD4" s="126"/>
      <c r="JE4" s="125" t="s">
        <v>188</v>
      </c>
      <c r="JF4" s="125" t="s">
        <v>188</v>
      </c>
      <c r="JG4" s="125" t="s">
        <v>188</v>
      </c>
      <c r="JH4" s="125" t="s">
        <v>188</v>
      </c>
      <c r="JI4" s="156"/>
      <c r="JJ4" s="187" t="s">
        <v>273</v>
      </c>
      <c r="JK4" s="126"/>
      <c r="JL4" s="156"/>
      <c r="JM4" s="156"/>
      <c r="JN4" s="156"/>
      <c r="JO4" s="156"/>
      <c r="JP4" s="156"/>
      <c r="JQ4" s="155"/>
      <c r="JR4" s="126"/>
      <c r="JS4" s="125" t="s">
        <v>188</v>
      </c>
      <c r="JT4" s="156"/>
      <c r="JU4" s="125" t="s">
        <v>188</v>
      </c>
      <c r="JV4" s="125" t="s">
        <v>188</v>
      </c>
      <c r="JW4" s="125" t="s">
        <v>188</v>
      </c>
      <c r="JX4" s="155"/>
      <c r="JY4" s="126"/>
      <c r="JZ4" s="125" t="s">
        <v>188</v>
      </c>
      <c r="KA4" s="125" t="s">
        <v>188</v>
      </c>
      <c r="KB4" s="156"/>
      <c r="KC4" s="125" t="s">
        <v>188</v>
      </c>
      <c r="KD4" s="125" t="s">
        <v>188</v>
      </c>
      <c r="KE4" s="187" t="s">
        <v>188</v>
      </c>
      <c r="KF4" s="126"/>
      <c r="KG4" s="156"/>
      <c r="KH4" s="125" t="s">
        <v>188</v>
      </c>
      <c r="KI4" s="125" t="s">
        <v>188</v>
      </c>
      <c r="KJ4" s="125" t="s">
        <v>188</v>
      </c>
      <c r="KK4" s="156"/>
      <c r="KL4" s="187" t="s">
        <v>188</v>
      </c>
      <c r="KM4" s="126"/>
      <c r="KN4" s="156"/>
      <c r="KO4" s="125" t="s">
        <v>188</v>
      </c>
      <c r="KP4" s="125" t="s">
        <v>188</v>
      </c>
      <c r="KQ4" s="156"/>
      <c r="KR4" s="125" t="s">
        <v>188</v>
      </c>
      <c r="KS4" s="125" t="s">
        <v>188</v>
      </c>
      <c r="KT4" s="125" t="s">
        <v>188</v>
      </c>
      <c r="KU4" s="125" t="s">
        <v>188</v>
      </c>
      <c r="KV4" s="125" t="s">
        <v>188</v>
      </c>
      <c r="KW4" s="125" t="s">
        <v>188</v>
      </c>
      <c r="KX4" s="125" t="s">
        <v>188</v>
      </c>
      <c r="KY4" s="125" t="s">
        <v>188</v>
      </c>
      <c r="KZ4" s="125" t="s">
        <v>188</v>
      </c>
      <c r="LA4" s="156"/>
      <c r="LB4" s="125" t="s">
        <v>188</v>
      </c>
      <c r="LC4" s="125" t="s">
        <v>188</v>
      </c>
      <c r="LD4" s="156"/>
      <c r="LE4" s="125" t="s">
        <v>188</v>
      </c>
      <c r="LF4" s="125" t="s">
        <v>188</v>
      </c>
      <c r="LG4" s="125" t="s">
        <v>188</v>
      </c>
      <c r="LH4" s="156"/>
      <c r="LI4" s="125" t="s">
        <v>188</v>
      </c>
      <c r="LJ4" s="125" t="s">
        <v>188</v>
      </c>
      <c r="LK4" s="125" t="s">
        <v>188</v>
      </c>
      <c r="LL4" s="125" t="s">
        <v>188</v>
      </c>
      <c r="LM4" s="125" t="s">
        <v>188</v>
      </c>
      <c r="LN4" s="156"/>
      <c r="LO4" s="156"/>
      <c r="LP4" s="125" t="s">
        <v>188</v>
      </c>
      <c r="LQ4" s="125" t="s">
        <v>188</v>
      </c>
      <c r="LR4" s="125" t="s">
        <v>188</v>
      </c>
      <c r="LS4" s="125" t="s">
        <v>188</v>
      </c>
      <c r="LT4" s="125" t="s">
        <v>188</v>
      </c>
      <c r="LU4" s="125" t="s">
        <v>188</v>
      </c>
      <c r="LV4" s="125" t="s">
        <v>188</v>
      </c>
      <c r="LW4" s="125" t="s">
        <v>188</v>
      </c>
      <c r="LX4" s="125" t="s">
        <v>188</v>
      </c>
      <c r="LY4" s="125" t="s">
        <v>188</v>
      </c>
      <c r="LZ4" s="125" t="s">
        <v>188</v>
      </c>
      <c r="MA4" s="125" t="s">
        <v>188</v>
      </c>
      <c r="MB4" s="125" t="s">
        <v>188</v>
      </c>
      <c r="MC4" s="125" t="s">
        <v>188</v>
      </c>
      <c r="MD4" s="125" t="s">
        <v>188</v>
      </c>
      <c r="ME4" s="125" t="s">
        <v>188</v>
      </c>
      <c r="MF4" s="125" t="s">
        <v>188</v>
      </c>
      <c r="MG4" s="156"/>
      <c r="MH4" s="156"/>
      <c r="MI4" s="125" t="s">
        <v>188</v>
      </c>
      <c r="MJ4" s="125" t="s">
        <v>188</v>
      </c>
      <c r="MK4" s="125" t="s">
        <v>188</v>
      </c>
      <c r="ML4" s="125" t="s">
        <v>188</v>
      </c>
      <c r="MM4" s="125" t="s">
        <v>188</v>
      </c>
      <c r="MN4" s="125" t="s">
        <v>188</v>
      </c>
      <c r="MO4" s="125" t="s">
        <v>188</v>
      </c>
      <c r="MP4" s="125" t="s">
        <v>188</v>
      </c>
      <c r="MQ4" s="156"/>
      <c r="MR4" s="125" t="s">
        <v>188</v>
      </c>
      <c r="MS4" s="125" t="s">
        <v>188</v>
      </c>
      <c r="MT4" s="156"/>
      <c r="MU4" s="125" t="s">
        <v>188</v>
      </c>
      <c r="MV4" s="125" t="s">
        <v>188</v>
      </c>
      <c r="MW4" s="125" t="s">
        <v>188</v>
      </c>
      <c r="MX4" s="125" t="s">
        <v>188</v>
      </c>
      <c r="MY4" s="156"/>
      <c r="MZ4" s="125" t="s">
        <v>188</v>
      </c>
      <c r="NA4" s="125" t="s">
        <v>188</v>
      </c>
      <c r="NB4" s="156"/>
      <c r="NC4" s="125" t="s">
        <v>188</v>
      </c>
      <c r="ND4" s="125" t="s">
        <v>188</v>
      </c>
      <c r="NE4" s="125" t="s">
        <v>188</v>
      </c>
      <c r="NF4" s="125" t="s">
        <v>188</v>
      </c>
      <c r="NG4" s="125" t="s">
        <v>188</v>
      </c>
      <c r="NH4" s="156"/>
      <c r="NI4" s="125" t="s">
        <v>188</v>
      </c>
      <c r="NJ4" s="125" t="s">
        <v>188</v>
      </c>
      <c r="NK4" s="156"/>
      <c r="NL4" s="156"/>
      <c r="NM4" s="125" t="s">
        <v>188</v>
      </c>
      <c r="NN4" s="125" t="s">
        <v>188</v>
      </c>
      <c r="NO4" s="125" t="s">
        <v>188</v>
      </c>
      <c r="NP4" s="156"/>
      <c r="NQ4" s="125" t="s">
        <v>188</v>
      </c>
      <c r="NR4" s="125" t="s">
        <v>188</v>
      </c>
      <c r="NS4" s="156"/>
      <c r="NT4" s="125" t="s">
        <v>188</v>
      </c>
      <c r="NU4" s="125" t="s">
        <v>188</v>
      </c>
      <c r="NV4" s="125" t="s">
        <v>188</v>
      </c>
      <c r="NW4" s="125" t="s">
        <v>188</v>
      </c>
      <c r="NX4" s="125" t="s">
        <v>188</v>
      </c>
      <c r="NY4" s="156"/>
      <c r="NZ4" s="125" t="s">
        <v>188</v>
      </c>
      <c r="OA4" s="125" t="s">
        <v>188</v>
      </c>
      <c r="OB4" s="125" t="s">
        <v>188</v>
      </c>
      <c r="OC4" s="125" t="s">
        <v>188</v>
      </c>
      <c r="OD4" s="125" t="s">
        <v>188</v>
      </c>
      <c r="OE4" s="125" t="s">
        <v>188</v>
      </c>
      <c r="OF4" s="156"/>
      <c r="OG4" s="156"/>
      <c r="OH4" s="125" t="s">
        <v>188</v>
      </c>
      <c r="OI4" s="125" t="s">
        <v>188</v>
      </c>
      <c r="OJ4" s="125" t="s">
        <v>188</v>
      </c>
      <c r="OK4" s="156"/>
      <c r="OL4" s="125" t="s">
        <v>188</v>
      </c>
      <c r="OM4" s="156"/>
      <c r="ON4" s="156"/>
      <c r="OO4" s="156"/>
      <c r="OP4" s="156"/>
      <c r="OQ4" s="125" t="s">
        <v>188</v>
      </c>
      <c r="OR4" s="156"/>
      <c r="OS4" s="125" t="s">
        <v>188</v>
      </c>
      <c r="OT4" s="125" t="s">
        <v>188</v>
      </c>
      <c r="OU4" s="125" t="s">
        <v>188</v>
      </c>
      <c r="OV4" s="125" t="s">
        <v>188</v>
      </c>
      <c r="OW4" s="125" t="s">
        <v>188</v>
      </c>
      <c r="OX4" s="125" t="s">
        <v>188</v>
      </c>
      <c r="OY4" s="156"/>
      <c r="OZ4" s="125" t="s">
        <v>188</v>
      </c>
      <c r="PA4" s="125" t="s">
        <v>188</v>
      </c>
      <c r="PB4" s="125" t="s">
        <v>188</v>
      </c>
      <c r="PC4" s="125" t="s">
        <v>188</v>
      </c>
      <c r="PD4" s="125" t="s">
        <v>188</v>
      </c>
      <c r="PE4" s="125" t="s">
        <v>188</v>
      </c>
      <c r="PF4" s="125" t="s">
        <v>188</v>
      </c>
      <c r="PG4" s="125" t="s">
        <v>188</v>
      </c>
      <c r="PH4" s="125" t="s">
        <v>188</v>
      </c>
      <c r="PI4" s="156"/>
      <c r="PJ4" s="125" t="s">
        <v>188</v>
      </c>
      <c r="PK4" s="125" t="s">
        <v>188</v>
      </c>
      <c r="PL4" s="125"/>
      <c r="PM4" s="125"/>
      <c r="PN4" s="125"/>
      <c r="PO4" s="125"/>
      <c r="PP4" s="125"/>
      <c r="PQ4" s="125"/>
      <c r="PR4" s="125"/>
      <c r="PS4" s="125"/>
      <c r="PT4" s="125"/>
      <c r="PU4" s="125"/>
      <c r="PV4" s="125"/>
      <c r="PW4" s="125"/>
      <c r="PX4" s="125"/>
      <c r="PY4" s="125"/>
      <c r="PZ4" s="125"/>
      <c r="QA4" s="125"/>
      <c r="QB4" s="125"/>
      <c r="QC4" s="125"/>
      <c r="QD4" s="125"/>
    </row>
    <row r="5" spans="1:455" ht="43.5" customHeight="1">
      <c r="A5" s="229" t="s">
        <v>154</v>
      </c>
      <c r="B5" s="230" t="s">
        <v>157</v>
      </c>
      <c r="C5" s="194" t="s">
        <v>138</v>
      </c>
      <c r="D5" s="331"/>
      <c r="E5" s="331"/>
      <c r="F5" s="331"/>
      <c r="G5" s="316"/>
      <c r="H5" s="316"/>
      <c r="I5" s="316"/>
      <c r="J5" s="316"/>
      <c r="K5" s="316"/>
      <c r="L5" s="316"/>
      <c r="M5" s="316"/>
      <c r="N5" s="316"/>
      <c r="O5" s="316"/>
      <c r="P5" s="316"/>
      <c r="Q5" s="316"/>
      <c r="R5" s="316"/>
      <c r="S5" s="316"/>
      <c r="T5" s="316"/>
      <c r="U5" s="316"/>
      <c r="V5" s="316"/>
      <c r="W5" s="316"/>
      <c r="X5" s="316"/>
      <c r="Y5" s="316"/>
      <c r="Z5" s="316"/>
      <c r="AA5" s="316"/>
      <c r="AB5" s="316"/>
      <c r="AC5" s="316"/>
      <c r="AD5" s="316"/>
      <c r="AE5" s="316"/>
      <c r="AF5" s="316"/>
      <c r="AG5" s="316"/>
      <c r="AH5" s="316"/>
      <c r="AI5" s="316"/>
      <c r="AJ5" s="316"/>
      <c r="AK5" s="316"/>
      <c r="AL5" s="316"/>
      <c r="AM5" s="316"/>
      <c r="AN5" s="316"/>
      <c r="AO5" s="316"/>
      <c r="AP5" s="316"/>
      <c r="AQ5" s="316"/>
      <c r="AR5" s="316"/>
      <c r="AS5" s="316"/>
      <c r="AT5" s="316"/>
      <c r="AU5" s="316"/>
      <c r="AV5" s="316"/>
      <c r="AW5" s="316"/>
      <c r="AX5" s="316"/>
      <c r="AY5" s="316"/>
      <c r="AZ5" s="316"/>
      <c r="BA5" s="316"/>
      <c r="BB5" s="316"/>
      <c r="BC5" s="316"/>
      <c r="BD5" s="316"/>
      <c r="BE5" s="316"/>
      <c r="BF5" s="316"/>
      <c r="BG5" s="316"/>
      <c r="BH5" s="316"/>
      <c r="BI5" s="316"/>
      <c r="BJ5" s="316"/>
      <c r="BK5" s="316"/>
      <c r="BL5" s="316"/>
      <c r="BM5" s="316"/>
      <c r="BN5" s="316"/>
      <c r="BO5" s="316"/>
      <c r="BP5" s="316"/>
      <c r="BQ5" s="316"/>
      <c r="BR5" s="316"/>
      <c r="BS5" s="316"/>
      <c r="BT5" s="316"/>
      <c r="BU5" s="316"/>
      <c r="BV5" s="316"/>
      <c r="BW5" s="316"/>
      <c r="BX5" s="316"/>
      <c r="BY5" s="316"/>
      <c r="BZ5" s="316"/>
      <c r="CA5" s="316"/>
      <c r="CB5" s="316"/>
      <c r="CC5" s="316"/>
      <c r="CD5" s="316"/>
      <c r="CE5" s="316"/>
      <c r="CF5" s="316"/>
      <c r="CG5" s="316"/>
      <c r="CH5" s="316"/>
      <c r="CI5" s="316"/>
      <c r="CJ5" s="316"/>
      <c r="CK5" s="316"/>
      <c r="CL5" s="316"/>
      <c r="CM5" s="316"/>
      <c r="CN5" s="316"/>
      <c r="CO5" s="316"/>
      <c r="CP5" s="316"/>
      <c r="CQ5" s="316"/>
      <c r="CR5" s="316"/>
      <c r="CS5" s="316"/>
      <c r="CT5" s="316"/>
      <c r="CU5" s="316"/>
      <c r="CV5" s="316"/>
      <c r="CW5" s="316"/>
      <c r="CX5" s="316"/>
      <c r="CY5" s="316"/>
      <c r="CZ5" s="316"/>
      <c r="DA5" s="316"/>
      <c r="DB5" s="316"/>
      <c r="DC5" s="316"/>
      <c r="DD5" s="316"/>
      <c r="DE5" s="316"/>
      <c r="DF5" s="316"/>
      <c r="DG5" s="316"/>
      <c r="DH5" s="316"/>
      <c r="DI5" s="316"/>
      <c r="DJ5" s="316"/>
      <c r="DK5" s="316"/>
      <c r="DL5" s="316"/>
      <c r="DM5" s="316"/>
      <c r="DN5" s="316"/>
      <c r="DO5" s="309"/>
      <c r="DP5" s="310"/>
      <c r="DQ5" s="310"/>
      <c r="DR5" s="310"/>
      <c r="DS5" s="310"/>
      <c r="DT5" s="310"/>
      <c r="DU5" s="311"/>
      <c r="DV5" s="309"/>
      <c r="DW5" s="310"/>
      <c r="DX5" s="310"/>
      <c r="DY5" s="310"/>
      <c r="DZ5" s="310"/>
      <c r="EA5" s="310"/>
      <c r="EB5" s="311"/>
      <c r="EC5" s="309"/>
      <c r="ED5" s="310"/>
      <c r="EE5" s="310"/>
      <c r="EF5" s="310"/>
      <c r="EG5" s="310"/>
      <c r="EH5" s="310"/>
      <c r="EI5" s="311"/>
      <c r="EJ5" s="309"/>
      <c r="EK5" s="310"/>
      <c r="EL5" s="310"/>
      <c r="EM5" s="310"/>
      <c r="EN5" s="310"/>
      <c r="EO5" s="310"/>
      <c r="EP5" s="311"/>
      <c r="EQ5" s="309"/>
      <c r="ER5" s="310"/>
      <c r="ES5" s="310"/>
      <c r="ET5" s="310"/>
      <c r="EU5" s="310"/>
      <c r="EV5" s="310"/>
      <c r="EW5" s="311"/>
      <c r="EX5" s="309"/>
      <c r="EY5" s="310"/>
      <c r="EZ5" s="310"/>
      <c r="FA5" s="310"/>
      <c r="FB5" s="310"/>
      <c r="FC5" s="310"/>
      <c r="FD5" s="311"/>
      <c r="FE5" s="309"/>
      <c r="FF5" s="310"/>
      <c r="FG5" s="310"/>
      <c r="FH5" s="310"/>
      <c r="FI5" s="310"/>
      <c r="FJ5" s="310"/>
      <c r="FK5" s="311"/>
      <c r="FL5" s="309"/>
      <c r="FM5" s="310"/>
      <c r="FN5" s="310"/>
      <c r="FO5" s="310"/>
      <c r="FP5" s="310"/>
      <c r="FQ5" s="310"/>
      <c r="FR5" s="311"/>
      <c r="FS5" s="309"/>
      <c r="FT5" s="310"/>
      <c r="FU5" s="310"/>
      <c r="FV5" s="310"/>
      <c r="FW5" s="310"/>
      <c r="FX5" s="310"/>
      <c r="FY5" s="311"/>
      <c r="FZ5" s="309"/>
      <c r="GA5" s="310"/>
      <c r="GB5" s="310"/>
      <c r="GC5" s="310"/>
      <c r="GD5" s="310"/>
      <c r="GE5" s="310"/>
      <c r="GF5" s="311"/>
      <c r="GG5" s="259" t="s">
        <v>189</v>
      </c>
      <c r="GH5" s="260"/>
      <c r="GI5" s="260"/>
      <c r="GJ5" s="260"/>
      <c r="GK5" s="260"/>
      <c r="GL5" s="260"/>
      <c r="GM5" s="261"/>
      <c r="GN5" s="259" t="s">
        <v>188</v>
      </c>
      <c r="GO5" s="260"/>
      <c r="GP5" s="260"/>
      <c r="GQ5" s="260"/>
      <c r="GR5" s="260"/>
      <c r="GS5" s="260"/>
      <c r="GT5" s="261"/>
      <c r="GU5" s="259" t="s">
        <v>188</v>
      </c>
      <c r="GV5" s="260"/>
      <c r="GW5" s="260"/>
      <c r="GX5" s="260"/>
      <c r="GY5" s="260"/>
      <c r="GZ5" s="260"/>
      <c r="HA5" s="261"/>
      <c r="HB5" s="259" t="s">
        <v>188</v>
      </c>
      <c r="HC5" s="260"/>
      <c r="HD5" s="260"/>
      <c r="HE5" s="260"/>
      <c r="HF5" s="260"/>
      <c r="HG5" s="260"/>
      <c r="HH5" s="261"/>
      <c r="HI5" s="278" t="s">
        <v>188</v>
      </c>
      <c r="HJ5" s="279"/>
      <c r="HK5" s="279"/>
      <c r="HL5" s="279"/>
      <c r="HM5" s="279"/>
      <c r="HN5" s="279"/>
      <c r="HO5" s="279"/>
      <c r="HP5" s="279"/>
      <c r="HQ5" s="280"/>
      <c r="HR5" s="259" t="s">
        <v>273</v>
      </c>
      <c r="HS5" s="260"/>
      <c r="HT5" s="260"/>
      <c r="HU5" s="260"/>
      <c r="HV5" s="260"/>
      <c r="HW5" s="260"/>
      <c r="HX5" s="261"/>
      <c r="HY5" s="259" t="s">
        <v>273</v>
      </c>
      <c r="HZ5" s="260"/>
      <c r="IA5" s="260"/>
      <c r="IB5" s="260"/>
      <c r="IC5" s="260"/>
      <c r="ID5" s="260"/>
      <c r="IE5" s="261"/>
      <c r="IF5" s="259" t="s">
        <v>188</v>
      </c>
      <c r="IG5" s="260"/>
      <c r="IH5" s="260"/>
      <c r="II5" s="260"/>
      <c r="IJ5" s="260"/>
      <c r="IK5" s="260"/>
      <c r="IL5" s="261"/>
      <c r="IM5" s="259" t="s">
        <v>188</v>
      </c>
      <c r="IN5" s="260"/>
      <c r="IO5" s="260"/>
      <c r="IP5" s="260"/>
      <c r="IQ5" s="260"/>
      <c r="IR5" s="260"/>
      <c r="IS5" s="261"/>
      <c r="IT5" s="259" t="s">
        <v>188</v>
      </c>
      <c r="IU5" s="260"/>
      <c r="IV5" s="260"/>
      <c r="IW5" s="260"/>
      <c r="IX5" s="260"/>
      <c r="IY5" s="260"/>
      <c r="IZ5" s="261"/>
      <c r="JA5" s="259" t="s">
        <v>188</v>
      </c>
      <c r="JB5" s="260"/>
      <c r="JC5" s="260"/>
      <c r="JD5" s="260"/>
      <c r="JE5" s="260"/>
      <c r="JF5" s="260"/>
      <c r="JG5" s="261"/>
      <c r="JH5" s="259" t="s">
        <v>188</v>
      </c>
      <c r="JI5" s="260"/>
      <c r="JJ5" s="260"/>
      <c r="JK5" s="260"/>
      <c r="JL5" s="260"/>
      <c r="JM5" s="260"/>
      <c r="JN5" s="261"/>
      <c r="JO5" s="259" t="s">
        <v>188</v>
      </c>
      <c r="JP5" s="260"/>
      <c r="JQ5" s="260"/>
      <c r="JR5" s="260"/>
      <c r="JS5" s="260"/>
      <c r="JT5" s="260"/>
      <c r="JU5" s="261"/>
      <c r="JV5" s="259" t="s">
        <v>188</v>
      </c>
      <c r="JW5" s="260"/>
      <c r="JX5" s="260"/>
      <c r="JY5" s="260"/>
      <c r="JZ5" s="260"/>
      <c r="KA5" s="260"/>
      <c r="KB5" s="261"/>
      <c r="KC5" s="259" t="s">
        <v>188</v>
      </c>
      <c r="KD5" s="260"/>
      <c r="KE5" s="260"/>
      <c r="KF5" s="260"/>
      <c r="KG5" s="260"/>
      <c r="KH5" s="260"/>
      <c r="KI5" s="261"/>
      <c r="KJ5" s="259" t="s">
        <v>188</v>
      </c>
      <c r="KK5" s="260"/>
      <c r="KL5" s="260"/>
      <c r="KM5" s="260"/>
      <c r="KN5" s="260"/>
      <c r="KO5" s="260"/>
      <c r="KP5" s="261"/>
      <c r="KQ5" s="259" t="s">
        <v>188</v>
      </c>
      <c r="KR5" s="260"/>
      <c r="KS5" s="260"/>
      <c r="KT5" s="260"/>
      <c r="KU5" s="260"/>
      <c r="KV5" s="260"/>
      <c r="KW5" s="261"/>
      <c r="KX5" s="259" t="s">
        <v>188</v>
      </c>
      <c r="KY5" s="260"/>
      <c r="KZ5" s="260"/>
      <c r="LA5" s="260"/>
      <c r="LB5" s="260"/>
      <c r="LC5" s="260"/>
      <c r="LD5" s="261"/>
      <c r="LE5" s="259" t="s">
        <v>188</v>
      </c>
      <c r="LF5" s="260"/>
      <c r="LG5" s="260"/>
      <c r="LH5" s="260"/>
      <c r="LI5" s="260"/>
      <c r="LJ5" s="260"/>
      <c r="LK5" s="261"/>
      <c r="LL5" s="259" t="s">
        <v>188</v>
      </c>
      <c r="LM5" s="260"/>
      <c r="LN5" s="260"/>
      <c r="LO5" s="260"/>
      <c r="LP5" s="260"/>
      <c r="LQ5" s="260"/>
      <c r="LR5" s="261"/>
      <c r="LS5" s="259" t="s">
        <v>188</v>
      </c>
      <c r="LT5" s="260"/>
      <c r="LU5" s="260"/>
      <c r="LV5" s="260"/>
      <c r="LW5" s="260"/>
      <c r="LX5" s="260"/>
      <c r="LY5" s="261"/>
      <c r="LZ5" s="259" t="s">
        <v>188</v>
      </c>
      <c r="MA5" s="260"/>
      <c r="MB5" s="260"/>
      <c r="MC5" s="260"/>
      <c r="MD5" s="260"/>
      <c r="ME5" s="260"/>
      <c r="MF5" s="261"/>
      <c r="MG5" s="259" t="s">
        <v>188</v>
      </c>
      <c r="MH5" s="260"/>
      <c r="MI5" s="260"/>
      <c r="MJ5" s="260"/>
      <c r="MK5" s="260"/>
      <c r="ML5" s="260"/>
      <c r="MM5" s="261"/>
      <c r="MN5" s="259" t="s">
        <v>188</v>
      </c>
      <c r="MO5" s="260"/>
      <c r="MP5" s="260"/>
      <c r="MQ5" s="260"/>
      <c r="MR5" s="260"/>
      <c r="MS5" s="260"/>
      <c r="MT5" s="261"/>
      <c r="MU5" s="259" t="s">
        <v>188</v>
      </c>
      <c r="MV5" s="260"/>
      <c r="MW5" s="260"/>
      <c r="MX5" s="260"/>
      <c r="MY5" s="260"/>
      <c r="MZ5" s="260"/>
      <c r="NA5" s="261"/>
      <c r="NB5" s="259" t="s">
        <v>188</v>
      </c>
      <c r="NC5" s="260"/>
      <c r="ND5" s="260"/>
      <c r="NE5" s="260"/>
      <c r="NF5" s="260"/>
      <c r="NG5" s="260"/>
      <c r="NH5" s="261"/>
      <c r="NI5" s="259" t="s">
        <v>188</v>
      </c>
      <c r="NJ5" s="260"/>
      <c r="NK5" s="260"/>
      <c r="NL5" s="260"/>
      <c r="NM5" s="260"/>
      <c r="NN5" s="260"/>
      <c r="NO5" s="261"/>
      <c r="NP5" s="259" t="s">
        <v>188</v>
      </c>
      <c r="NQ5" s="260"/>
      <c r="NR5" s="260"/>
      <c r="NS5" s="260"/>
      <c r="NT5" s="260"/>
      <c r="NU5" s="260"/>
      <c r="NV5" s="261"/>
      <c r="NW5" s="259" t="s">
        <v>188</v>
      </c>
      <c r="NX5" s="260"/>
      <c r="NY5" s="260"/>
      <c r="NZ5" s="260"/>
      <c r="OA5" s="260"/>
      <c r="OB5" s="260"/>
      <c r="OC5" s="261"/>
      <c r="OD5" s="259" t="s">
        <v>188</v>
      </c>
      <c r="OE5" s="260"/>
      <c r="OF5" s="260"/>
      <c r="OG5" s="260"/>
      <c r="OH5" s="260"/>
      <c r="OI5" s="260"/>
      <c r="OJ5" s="261"/>
      <c r="OK5" s="259" t="s">
        <v>188</v>
      </c>
      <c r="OL5" s="260"/>
      <c r="OM5" s="260"/>
      <c r="ON5" s="260"/>
      <c r="OO5" s="260"/>
      <c r="OP5" s="260"/>
      <c r="OQ5" s="261"/>
      <c r="OR5" s="259" t="s">
        <v>188</v>
      </c>
      <c r="OS5" s="260"/>
      <c r="OT5" s="260"/>
      <c r="OU5" s="260"/>
      <c r="OV5" s="260"/>
      <c r="OW5" s="260"/>
      <c r="OX5" s="261"/>
      <c r="OY5" s="275" t="s">
        <v>188</v>
      </c>
      <c r="OZ5" s="276"/>
      <c r="PA5" s="276"/>
      <c r="PB5" s="276"/>
      <c r="PC5" s="276"/>
      <c r="PD5" s="276"/>
      <c r="PE5" s="259" t="s">
        <v>188</v>
      </c>
      <c r="PF5" s="260"/>
      <c r="PG5" s="260"/>
      <c r="PH5" s="260"/>
      <c r="PI5" s="260"/>
      <c r="PJ5" s="260"/>
      <c r="PK5" s="261"/>
      <c r="PL5" s="259"/>
      <c r="PM5" s="260"/>
      <c r="PN5" s="260"/>
      <c r="PO5" s="260"/>
      <c r="PP5" s="260"/>
      <c r="PQ5" s="260"/>
      <c r="PR5" s="261"/>
      <c r="PS5" s="259"/>
      <c r="PT5" s="260"/>
      <c r="PU5" s="260"/>
      <c r="PV5" s="260"/>
      <c r="PW5" s="260"/>
      <c r="PX5" s="260"/>
      <c r="PY5" s="261"/>
      <c r="PZ5" s="259"/>
      <c r="QA5" s="260"/>
      <c r="QB5" s="260"/>
      <c r="QC5" s="260"/>
      <c r="QD5" s="260"/>
      <c r="QE5" s="260"/>
      <c r="QF5" s="261"/>
      <c r="QG5" s="259"/>
      <c r="QH5" s="260"/>
      <c r="QI5" s="260"/>
      <c r="QJ5" s="260"/>
      <c r="QK5" s="260"/>
      <c r="QL5" s="260"/>
      <c r="QM5" s="261"/>
    </row>
    <row r="6" spans="1:455" ht="43.5" customHeight="1">
      <c r="A6" s="148" t="s">
        <v>152</v>
      </c>
      <c r="B6" s="230" t="s">
        <v>373</v>
      </c>
      <c r="C6" s="65" t="s">
        <v>138</v>
      </c>
      <c r="D6" s="228"/>
      <c r="E6" s="86"/>
      <c r="F6" s="228"/>
      <c r="G6" s="228"/>
      <c r="H6" s="228"/>
      <c r="I6" s="86"/>
      <c r="J6" s="228"/>
      <c r="K6" s="86"/>
      <c r="L6" s="86"/>
      <c r="M6" s="228"/>
      <c r="N6" s="228"/>
      <c r="O6" s="228"/>
      <c r="P6" s="86"/>
      <c r="Q6" s="228"/>
      <c r="R6" s="86"/>
      <c r="S6" s="228"/>
      <c r="T6" s="228"/>
      <c r="U6" s="228"/>
      <c r="V6" s="228"/>
      <c r="W6" s="86"/>
      <c r="X6" s="86"/>
      <c r="Y6" s="228"/>
      <c r="Z6" s="228"/>
      <c r="AA6" s="228"/>
      <c r="AB6" s="150"/>
      <c r="AC6" s="150"/>
      <c r="AD6" s="86"/>
      <c r="AE6" s="150"/>
      <c r="AF6" s="86"/>
      <c r="AG6" s="150"/>
      <c r="AH6" s="86"/>
      <c r="AI6" s="150"/>
      <c r="AJ6" s="150"/>
      <c r="AK6" s="86"/>
      <c r="AL6" s="150"/>
      <c r="AM6" s="150"/>
      <c r="AN6" s="151"/>
      <c r="AO6" s="151"/>
      <c r="AP6" s="88"/>
      <c r="AQ6" s="151"/>
      <c r="AR6" s="88"/>
      <c r="AS6" s="88"/>
      <c r="AT6" s="88"/>
      <c r="AU6" s="151"/>
      <c r="AV6" s="151"/>
      <c r="AW6" s="151"/>
      <c r="AX6" s="151"/>
      <c r="AY6" s="88"/>
      <c r="AZ6" s="151"/>
      <c r="BA6" s="88"/>
      <c r="BB6" s="88"/>
      <c r="BC6" s="88"/>
      <c r="BD6" s="151"/>
      <c r="BE6" s="151"/>
      <c r="BF6" s="88"/>
      <c r="BG6" s="88"/>
      <c r="BH6" s="88"/>
      <c r="BI6" s="151"/>
      <c r="BJ6" s="151"/>
      <c r="BK6" s="151"/>
      <c r="BL6" s="151"/>
      <c r="BM6" s="151"/>
      <c r="BN6" s="87"/>
      <c r="BO6" s="87"/>
      <c r="BP6" s="151"/>
      <c r="BQ6" s="151"/>
      <c r="BR6" s="151"/>
      <c r="BS6" s="151"/>
      <c r="BT6" s="87"/>
      <c r="BU6" s="151"/>
      <c r="BV6" s="151"/>
      <c r="BW6" s="151"/>
      <c r="BX6" s="151"/>
      <c r="BY6" s="151"/>
      <c r="BZ6" s="87"/>
      <c r="CA6" s="151"/>
      <c r="CB6" s="87"/>
      <c r="CC6" s="87"/>
      <c r="CD6" s="151"/>
      <c r="CE6" s="151"/>
      <c r="CF6" s="151"/>
      <c r="CG6" s="151"/>
      <c r="CH6" s="87"/>
      <c r="CI6" s="151"/>
      <c r="CJ6" s="151"/>
      <c r="CK6" s="87"/>
      <c r="CL6" s="151"/>
      <c r="CM6" s="151"/>
      <c r="CN6" s="87"/>
      <c r="CO6" s="87"/>
      <c r="CP6" s="151"/>
      <c r="CQ6" s="151"/>
      <c r="CR6" s="151"/>
      <c r="CS6" s="151"/>
      <c r="CT6" s="151"/>
      <c r="CU6" s="151"/>
      <c r="CV6" s="152"/>
      <c r="CW6" s="89"/>
      <c r="CX6" s="151"/>
      <c r="CY6" s="87"/>
      <c r="CZ6" s="151"/>
      <c r="DA6" s="151"/>
      <c r="DB6" s="151"/>
      <c r="DC6" s="152"/>
      <c r="DD6" s="89"/>
      <c r="DE6" s="151"/>
      <c r="DF6" s="151"/>
      <c r="DG6" s="151"/>
      <c r="DH6" s="151"/>
      <c r="DI6" s="87"/>
      <c r="DJ6" s="89"/>
      <c r="DK6" s="89"/>
      <c r="DL6" s="89"/>
      <c r="DM6" s="152"/>
      <c r="DN6" s="89"/>
      <c r="DO6" s="151"/>
      <c r="DP6" s="151"/>
      <c r="DQ6" s="89"/>
      <c r="DR6" s="152"/>
      <c r="DS6" s="88"/>
      <c r="DT6" s="151"/>
      <c r="DU6" s="151"/>
      <c r="DV6" s="151"/>
      <c r="DW6" s="88"/>
      <c r="DX6" s="228"/>
      <c r="DY6" s="84"/>
      <c r="DZ6" s="67"/>
      <c r="EA6" s="84"/>
      <c r="EB6" s="228"/>
      <c r="EC6" s="228"/>
      <c r="ED6" s="61"/>
      <c r="EE6" s="228"/>
      <c r="EF6" s="67"/>
      <c r="EG6" s="67"/>
      <c r="EH6" s="67"/>
      <c r="EI6" s="153"/>
      <c r="EJ6" s="228"/>
      <c r="EK6" s="228"/>
      <c r="EL6" s="61"/>
      <c r="EM6" s="67"/>
      <c r="EN6" s="84"/>
      <c r="EO6" s="153"/>
      <c r="EP6" s="228"/>
      <c r="EQ6" s="61"/>
      <c r="ER6" s="228"/>
      <c r="ES6" s="61"/>
      <c r="ET6" s="84"/>
      <c r="EU6" s="67"/>
      <c r="EV6" s="228"/>
      <c r="EW6" s="153"/>
      <c r="EX6" s="228"/>
      <c r="EY6" s="61"/>
      <c r="EZ6" s="228"/>
      <c r="FA6" s="85"/>
      <c r="FB6" s="71"/>
      <c r="FC6" s="228"/>
      <c r="FD6" s="228"/>
      <c r="FE6" s="228"/>
      <c r="FF6" s="228"/>
      <c r="FG6" s="228"/>
      <c r="FH6" s="228"/>
      <c r="FI6" s="71"/>
      <c r="FJ6" s="69"/>
      <c r="FK6" s="228"/>
      <c r="FL6" s="228"/>
      <c r="FM6" s="228"/>
      <c r="FN6" s="228"/>
      <c r="FO6" s="71"/>
      <c r="FP6" s="71"/>
      <c r="FQ6" s="69"/>
      <c r="FR6" s="228"/>
      <c r="FS6" s="69"/>
      <c r="FT6" s="69"/>
      <c r="FU6" s="228"/>
      <c r="FV6" s="71"/>
      <c r="FW6" s="71"/>
      <c r="FX6" s="228"/>
      <c r="FY6" s="228"/>
      <c r="FZ6" s="69"/>
      <c r="GA6" s="228"/>
      <c r="GB6" s="228"/>
      <c r="GC6" s="228"/>
      <c r="GD6" s="71"/>
      <c r="GE6" s="69"/>
      <c r="GF6" s="228"/>
      <c r="GG6" s="94"/>
      <c r="GH6" s="125"/>
      <c r="GI6" s="154"/>
      <c r="GJ6" s="137"/>
      <c r="GK6" s="138"/>
      <c r="GL6" s="126"/>
      <c r="GM6" s="154"/>
      <c r="GN6" s="154"/>
      <c r="GO6" s="154"/>
      <c r="GP6" s="125"/>
      <c r="GQ6" s="125"/>
      <c r="GR6" s="139"/>
      <c r="GS6" s="126"/>
      <c r="GT6" s="125"/>
      <c r="GU6" s="125"/>
      <c r="GV6" s="125"/>
      <c r="GW6" s="137"/>
      <c r="GX6" s="137"/>
      <c r="GY6" s="139"/>
      <c r="GZ6" s="126"/>
      <c r="HA6" s="137"/>
      <c r="HB6" s="137"/>
      <c r="HC6" s="137"/>
      <c r="HD6" s="137"/>
      <c r="HE6" s="137"/>
      <c r="HF6" s="138"/>
      <c r="HG6" s="126"/>
      <c r="HH6" s="137"/>
      <c r="HI6" s="137"/>
      <c r="HJ6" s="125"/>
      <c r="HK6" s="125"/>
      <c r="HL6" s="125"/>
      <c r="HM6" s="139"/>
      <c r="HN6" s="126"/>
      <c r="HO6" s="125"/>
      <c r="HP6" s="125"/>
      <c r="HQ6" s="125"/>
      <c r="HR6" s="125"/>
      <c r="HS6" s="125"/>
      <c r="HT6" s="155"/>
      <c r="HU6" s="126"/>
      <c r="HV6" s="125"/>
      <c r="HW6" s="125"/>
      <c r="HX6" s="191"/>
      <c r="HY6" s="125"/>
      <c r="HZ6" s="125"/>
      <c r="IA6" s="155"/>
      <c r="IB6" s="126"/>
      <c r="IC6" s="125"/>
      <c r="ID6" s="191"/>
      <c r="IE6" s="191"/>
      <c r="IF6" s="191"/>
      <c r="IG6" s="191"/>
      <c r="IH6" s="192"/>
      <c r="II6" s="126"/>
      <c r="IJ6" s="191"/>
      <c r="IK6" s="191"/>
      <c r="IL6" s="191"/>
      <c r="IM6" s="191"/>
      <c r="IN6" s="191"/>
      <c r="IO6" s="192"/>
      <c r="IP6" s="126"/>
      <c r="IQ6" s="156"/>
      <c r="IR6" s="156"/>
      <c r="IS6" s="191"/>
      <c r="IT6" s="191"/>
      <c r="IU6" s="191"/>
      <c r="IV6" s="155"/>
      <c r="IW6" s="126"/>
      <c r="IX6" s="191"/>
      <c r="IY6" s="190"/>
      <c r="IZ6" s="156"/>
      <c r="JA6" s="156"/>
      <c r="JB6" s="190"/>
      <c r="JC6" s="192"/>
      <c r="JD6" s="126"/>
      <c r="JE6" s="190"/>
      <c r="JF6" s="223"/>
      <c r="JG6" s="190"/>
      <c r="JH6" s="223"/>
      <c r="JI6" s="190"/>
      <c r="JJ6" s="192"/>
      <c r="JK6" s="126"/>
      <c r="JL6" s="156"/>
      <c r="JM6" s="224"/>
      <c r="JN6" s="156"/>
      <c r="JO6" s="224"/>
      <c r="JP6" s="156"/>
      <c r="JQ6" s="192"/>
      <c r="JR6" s="126"/>
      <c r="JS6" s="125"/>
      <c r="JT6" s="154"/>
      <c r="JU6" s="125"/>
      <c r="JV6" s="154"/>
      <c r="JW6" s="191"/>
      <c r="JX6" s="139"/>
      <c r="JY6" s="126"/>
      <c r="JZ6" s="191"/>
      <c r="KA6" s="154"/>
      <c r="KB6" s="191"/>
      <c r="KC6" s="154"/>
      <c r="KD6" s="191"/>
      <c r="KE6" s="139"/>
      <c r="KF6" s="126"/>
      <c r="KG6" s="191"/>
      <c r="KH6" s="154"/>
      <c r="KI6" s="191"/>
      <c r="KJ6" s="154"/>
      <c r="KK6" s="191"/>
      <c r="KL6" s="139"/>
      <c r="KM6" s="126"/>
      <c r="KN6" s="191"/>
      <c r="KO6" s="154"/>
      <c r="KP6" s="191"/>
      <c r="KQ6" s="154"/>
      <c r="KR6" s="191"/>
      <c r="KS6" s="154"/>
      <c r="KT6" s="154"/>
      <c r="KU6" s="225"/>
      <c r="KV6" s="125"/>
      <c r="KW6" s="225"/>
      <c r="KX6" s="225"/>
      <c r="KY6" s="191"/>
      <c r="KZ6" s="191"/>
      <c r="LA6" s="191"/>
      <c r="LB6" s="125"/>
      <c r="LC6" s="125"/>
      <c r="LD6" s="225"/>
      <c r="LE6" s="225"/>
      <c r="LF6" s="225"/>
      <c r="LG6" s="225"/>
      <c r="LH6" s="226"/>
      <c r="LI6" s="225"/>
      <c r="LJ6" s="226"/>
      <c r="LK6" s="226"/>
      <c r="LL6" s="226"/>
      <c r="LM6" s="226"/>
      <c r="LN6" s="226"/>
      <c r="LO6" s="226"/>
      <c r="LP6" s="226"/>
      <c r="LQ6" s="226"/>
      <c r="LR6" s="226"/>
      <c r="LS6" s="226"/>
      <c r="LT6" s="226"/>
      <c r="LU6" s="226"/>
      <c r="LV6" s="226"/>
      <c r="LW6" s="208"/>
      <c r="LX6" s="125" t="s">
        <v>188</v>
      </c>
      <c r="LY6" s="125" t="s">
        <v>188</v>
      </c>
      <c r="LZ6" s="125" t="s">
        <v>188</v>
      </c>
      <c r="MA6" s="125" t="s">
        <v>188</v>
      </c>
      <c r="MB6" s="125" t="s">
        <v>188</v>
      </c>
      <c r="MC6" s="125" t="s">
        <v>188</v>
      </c>
      <c r="MD6" s="125" t="s">
        <v>188</v>
      </c>
      <c r="ME6" s="125" t="s">
        <v>188</v>
      </c>
      <c r="MF6" s="125" t="s">
        <v>188</v>
      </c>
      <c r="MG6" s="156"/>
      <c r="MH6" s="156"/>
      <c r="MI6" s="125" t="s">
        <v>188</v>
      </c>
      <c r="MJ6" s="125" t="s">
        <v>188</v>
      </c>
      <c r="MK6" s="125" t="s">
        <v>188</v>
      </c>
      <c r="ML6" s="125" t="s">
        <v>188</v>
      </c>
      <c r="MM6" s="125" t="s">
        <v>188</v>
      </c>
      <c r="MN6" s="125" t="s">
        <v>188</v>
      </c>
      <c r="MO6" s="125" t="s">
        <v>188</v>
      </c>
      <c r="MP6" s="125" t="s">
        <v>188</v>
      </c>
      <c r="MQ6" s="156"/>
      <c r="MR6" s="125" t="s">
        <v>188</v>
      </c>
      <c r="MS6" s="125" t="s">
        <v>188</v>
      </c>
      <c r="MT6" s="156"/>
      <c r="MU6" s="125" t="s">
        <v>188</v>
      </c>
      <c r="MV6" s="156"/>
      <c r="MW6" s="125" t="s">
        <v>188</v>
      </c>
      <c r="MX6" s="125" t="s">
        <v>188</v>
      </c>
      <c r="MY6" s="156"/>
      <c r="MZ6" s="125" t="s">
        <v>188</v>
      </c>
      <c r="NA6" s="125" t="s">
        <v>188</v>
      </c>
      <c r="NB6" s="156"/>
      <c r="NC6" s="125" t="s">
        <v>188</v>
      </c>
      <c r="ND6" s="125" t="s">
        <v>188</v>
      </c>
      <c r="NE6" s="125" t="s">
        <v>188</v>
      </c>
      <c r="NF6" s="125" t="s">
        <v>188</v>
      </c>
      <c r="NG6" s="125" t="s">
        <v>188</v>
      </c>
      <c r="NH6" s="156"/>
      <c r="NI6" s="125" t="s">
        <v>188</v>
      </c>
      <c r="NJ6" s="125" t="s">
        <v>188</v>
      </c>
      <c r="NK6" s="156"/>
      <c r="NL6" s="156"/>
      <c r="NM6" s="156"/>
      <c r="NN6" s="156"/>
      <c r="NO6" s="125" t="s">
        <v>188</v>
      </c>
      <c r="NP6" s="156"/>
      <c r="NQ6" s="156"/>
      <c r="NR6" s="156"/>
      <c r="NS6" s="156"/>
      <c r="NT6" s="125" t="s">
        <v>188</v>
      </c>
      <c r="NU6" s="125" t="s">
        <v>188</v>
      </c>
      <c r="NV6" s="125" t="s">
        <v>188</v>
      </c>
      <c r="NW6" s="125" t="s">
        <v>188</v>
      </c>
      <c r="NX6" s="156"/>
      <c r="NY6" s="156"/>
      <c r="NZ6" s="125" t="s">
        <v>188</v>
      </c>
      <c r="OA6" s="125" t="s">
        <v>188</v>
      </c>
      <c r="OB6" s="125" t="s">
        <v>188</v>
      </c>
      <c r="OC6" s="125" t="s">
        <v>188</v>
      </c>
      <c r="OD6" s="125" t="s">
        <v>188</v>
      </c>
      <c r="OE6" s="125" t="s">
        <v>188</v>
      </c>
      <c r="OF6" s="156"/>
      <c r="OG6" s="156"/>
      <c r="OH6" s="125" t="s">
        <v>188</v>
      </c>
      <c r="OI6" s="125" t="s">
        <v>188</v>
      </c>
      <c r="OJ6" s="156"/>
      <c r="OK6" s="156"/>
      <c r="OL6" s="125" t="s">
        <v>188</v>
      </c>
      <c r="OM6" s="125" t="s">
        <v>188</v>
      </c>
      <c r="ON6" s="156"/>
      <c r="OO6" s="156"/>
      <c r="OP6" s="125" t="s">
        <v>188</v>
      </c>
      <c r="OQ6" s="125" t="s">
        <v>188</v>
      </c>
      <c r="OR6" s="156"/>
      <c r="OS6" s="125" t="s">
        <v>188</v>
      </c>
      <c r="OT6" s="125" t="s">
        <v>188</v>
      </c>
      <c r="OU6" s="125" t="s">
        <v>188</v>
      </c>
      <c r="OV6" s="125" t="s">
        <v>188</v>
      </c>
      <c r="OW6" s="125" t="s">
        <v>188</v>
      </c>
      <c r="OX6" s="125" t="s">
        <v>188</v>
      </c>
      <c r="OY6" s="125" t="s">
        <v>188</v>
      </c>
      <c r="OZ6" s="125" t="s">
        <v>188</v>
      </c>
      <c r="PA6" s="125" t="s">
        <v>188</v>
      </c>
      <c r="PB6" s="125" t="s">
        <v>188</v>
      </c>
      <c r="PC6" s="125" t="s">
        <v>188</v>
      </c>
      <c r="PD6" s="125" t="s">
        <v>188</v>
      </c>
      <c r="PE6" s="125" t="s">
        <v>188</v>
      </c>
      <c r="PF6" s="125" t="s">
        <v>188</v>
      </c>
      <c r="PG6" s="125" t="s">
        <v>188</v>
      </c>
      <c r="PH6" s="125" t="s">
        <v>188</v>
      </c>
      <c r="PI6" s="156"/>
      <c r="PJ6" s="125" t="s">
        <v>188</v>
      </c>
      <c r="PK6" s="125" t="s">
        <v>188</v>
      </c>
      <c r="PL6" s="226"/>
      <c r="PM6" s="226"/>
      <c r="PN6" s="226"/>
      <c r="PO6" s="226"/>
      <c r="PP6" s="226"/>
      <c r="PQ6" s="226"/>
      <c r="PR6" s="226"/>
      <c r="PS6" s="226"/>
      <c r="PT6" s="226"/>
      <c r="PU6" s="226"/>
      <c r="PV6" s="226"/>
      <c r="PW6" s="226"/>
      <c r="PX6" s="226"/>
      <c r="PY6" s="226"/>
      <c r="PZ6" s="226"/>
      <c r="QA6" s="226"/>
      <c r="QB6" s="226"/>
      <c r="QC6" s="226"/>
      <c r="QD6" s="226"/>
      <c r="QE6" s="226"/>
    </row>
    <row r="7" spans="1:455" ht="43.5" customHeight="1">
      <c r="A7" s="148" t="s">
        <v>153</v>
      </c>
      <c r="B7" s="250" t="s">
        <v>368</v>
      </c>
      <c r="C7" s="65" t="s">
        <v>138</v>
      </c>
      <c r="D7" s="222"/>
      <c r="E7" s="86"/>
      <c r="F7" s="222"/>
      <c r="G7" s="222"/>
      <c r="H7" s="222"/>
      <c r="I7" s="86"/>
      <c r="J7" s="222"/>
      <c r="K7" s="86"/>
      <c r="L7" s="86"/>
      <c r="M7" s="222"/>
      <c r="N7" s="222"/>
      <c r="O7" s="222"/>
      <c r="P7" s="86"/>
      <c r="Q7" s="222"/>
      <c r="R7" s="86"/>
      <c r="S7" s="222"/>
      <c r="T7" s="222"/>
      <c r="U7" s="222"/>
      <c r="V7" s="222"/>
      <c r="W7" s="86"/>
      <c r="X7" s="86"/>
      <c r="Y7" s="222"/>
      <c r="Z7" s="222"/>
      <c r="AA7" s="222"/>
      <c r="AB7" s="150"/>
      <c r="AC7" s="150"/>
      <c r="AD7" s="86"/>
      <c r="AE7" s="150"/>
      <c r="AF7" s="86"/>
      <c r="AG7" s="150"/>
      <c r="AH7" s="86"/>
      <c r="AI7" s="150"/>
      <c r="AJ7" s="150"/>
      <c r="AK7" s="86"/>
      <c r="AL7" s="150"/>
      <c r="AM7" s="150"/>
      <c r="AN7" s="151"/>
      <c r="AO7" s="151"/>
      <c r="AP7" s="88"/>
      <c r="AQ7" s="151"/>
      <c r="AR7" s="88"/>
      <c r="AS7" s="88"/>
      <c r="AT7" s="88"/>
      <c r="AU7" s="151"/>
      <c r="AV7" s="151"/>
      <c r="AW7" s="151"/>
      <c r="AX7" s="151"/>
      <c r="AY7" s="88"/>
      <c r="AZ7" s="151"/>
      <c r="BA7" s="88"/>
      <c r="BB7" s="88"/>
      <c r="BC7" s="88"/>
      <c r="BD7" s="151"/>
      <c r="BE7" s="151"/>
      <c r="BF7" s="88"/>
      <c r="BG7" s="88"/>
      <c r="BH7" s="88"/>
      <c r="BI7" s="151"/>
      <c r="BJ7" s="151"/>
      <c r="BK7" s="151"/>
      <c r="BL7" s="151"/>
      <c r="BM7" s="151"/>
      <c r="BN7" s="87"/>
      <c r="BO7" s="87"/>
      <c r="BP7" s="151"/>
      <c r="BQ7" s="151"/>
      <c r="BR7" s="151"/>
      <c r="BS7" s="151"/>
      <c r="BT7" s="87"/>
      <c r="BU7" s="151"/>
      <c r="BV7" s="151"/>
      <c r="BW7" s="151"/>
      <c r="BX7" s="151"/>
      <c r="BY7" s="151"/>
      <c r="BZ7" s="87"/>
      <c r="CA7" s="151"/>
      <c r="CB7" s="87"/>
      <c r="CC7" s="87"/>
      <c r="CD7" s="151"/>
      <c r="CE7" s="151"/>
      <c r="CF7" s="151"/>
      <c r="CG7" s="151"/>
      <c r="CH7" s="87"/>
      <c r="CI7" s="151"/>
      <c r="CJ7" s="151"/>
      <c r="CK7" s="87"/>
      <c r="CL7" s="151"/>
      <c r="CM7" s="151"/>
      <c r="CN7" s="87"/>
      <c r="CO7" s="87"/>
      <c r="CP7" s="151"/>
      <c r="CQ7" s="151"/>
      <c r="CR7" s="151"/>
      <c r="CS7" s="151"/>
      <c r="CT7" s="151"/>
      <c r="CU7" s="151"/>
      <c r="CV7" s="152"/>
      <c r="CW7" s="89"/>
      <c r="CX7" s="151"/>
      <c r="CY7" s="87"/>
      <c r="CZ7" s="151"/>
      <c r="DA7" s="151"/>
      <c r="DB7" s="151"/>
      <c r="DC7" s="152"/>
      <c r="DD7" s="89"/>
      <c r="DE7" s="151"/>
      <c r="DF7" s="151"/>
      <c r="DG7" s="151"/>
      <c r="DH7" s="151"/>
      <c r="DI7" s="87"/>
      <c r="DJ7" s="89"/>
      <c r="DK7" s="89"/>
      <c r="DL7" s="89"/>
      <c r="DM7" s="152"/>
      <c r="DN7" s="89"/>
      <c r="DO7" s="151"/>
      <c r="DP7" s="151"/>
      <c r="DQ7" s="89"/>
      <c r="DR7" s="152"/>
      <c r="DS7" s="88"/>
      <c r="DT7" s="151"/>
      <c r="DU7" s="151"/>
      <c r="DV7" s="151"/>
      <c r="DW7" s="88"/>
      <c r="DX7" s="222"/>
      <c r="DY7" s="84"/>
      <c r="DZ7" s="67"/>
      <c r="EA7" s="84"/>
      <c r="EB7" s="222"/>
      <c r="EC7" s="222"/>
      <c r="ED7" s="61"/>
      <c r="EE7" s="222"/>
      <c r="EF7" s="67"/>
      <c r="EG7" s="67"/>
      <c r="EH7" s="67"/>
      <c r="EI7" s="153"/>
      <c r="EJ7" s="222"/>
      <c r="EK7" s="222"/>
      <c r="EL7" s="61"/>
      <c r="EM7" s="67"/>
      <c r="EN7" s="84"/>
      <c r="EO7" s="153"/>
      <c r="EP7" s="222"/>
      <c r="EQ7" s="61"/>
      <c r="ER7" s="222"/>
      <c r="ES7" s="61"/>
      <c r="ET7" s="84"/>
      <c r="EU7" s="67"/>
      <c r="EV7" s="222"/>
      <c r="EW7" s="153"/>
      <c r="EX7" s="222"/>
      <c r="EY7" s="61"/>
      <c r="EZ7" s="222"/>
      <c r="FA7" s="85"/>
      <c r="FB7" s="71"/>
      <c r="FC7" s="222"/>
      <c r="FD7" s="222"/>
      <c r="FE7" s="222"/>
      <c r="FF7" s="222"/>
      <c r="FG7" s="222"/>
      <c r="FH7" s="222"/>
      <c r="FI7" s="71"/>
      <c r="FJ7" s="69"/>
      <c r="FK7" s="222"/>
      <c r="FL7" s="222"/>
      <c r="FM7" s="222"/>
      <c r="FN7" s="222"/>
      <c r="FO7" s="71"/>
      <c r="FP7" s="71"/>
      <c r="FQ7" s="69"/>
      <c r="FR7" s="222"/>
      <c r="FS7" s="69"/>
      <c r="FT7" s="69"/>
      <c r="FU7" s="222"/>
      <c r="FV7" s="71"/>
      <c r="FW7" s="71"/>
      <c r="FX7" s="222"/>
      <c r="FY7" s="222"/>
      <c r="FZ7" s="69"/>
      <c r="GA7" s="222"/>
      <c r="GB7" s="222"/>
      <c r="GC7" s="222"/>
      <c r="GD7" s="71"/>
      <c r="GE7" s="69"/>
      <c r="GF7" s="222"/>
      <c r="GG7" s="94"/>
      <c r="GH7" s="125"/>
      <c r="GI7" s="154"/>
      <c r="GJ7" s="137"/>
      <c r="GK7" s="138"/>
      <c r="GL7" s="126"/>
      <c r="GM7" s="154"/>
      <c r="GN7" s="154"/>
      <c r="GO7" s="154"/>
      <c r="GP7" s="125"/>
      <c r="GQ7" s="125"/>
      <c r="GR7" s="139"/>
      <c r="GS7" s="126"/>
      <c r="GT7" s="125"/>
      <c r="GU7" s="125"/>
      <c r="GV7" s="125"/>
      <c r="GW7" s="137"/>
      <c r="GX7" s="137"/>
      <c r="GY7" s="139"/>
      <c r="GZ7" s="126"/>
      <c r="HA7" s="137"/>
      <c r="HB7" s="137"/>
      <c r="HC7" s="137"/>
      <c r="HD7" s="137"/>
      <c r="HE7" s="137"/>
      <c r="HF7" s="138"/>
      <c r="HG7" s="126"/>
      <c r="HH7" s="137"/>
      <c r="HI7" s="137"/>
      <c r="HJ7" s="125"/>
      <c r="HK7" s="125"/>
      <c r="HL7" s="125"/>
      <c r="HM7" s="139"/>
      <c r="HN7" s="126"/>
      <c r="HO7" s="125"/>
      <c r="HP7" s="125"/>
      <c r="HQ7" s="125"/>
      <c r="HR7" s="125"/>
      <c r="HS7" s="125"/>
      <c r="HT7" s="155"/>
      <c r="HU7" s="126"/>
      <c r="HV7" s="125"/>
      <c r="HW7" s="125"/>
      <c r="HX7" s="191"/>
      <c r="HY7" s="125"/>
      <c r="HZ7" s="125"/>
      <c r="IA7" s="155"/>
      <c r="IB7" s="126"/>
      <c r="IC7" s="125"/>
      <c r="ID7" s="191"/>
      <c r="IE7" s="191"/>
      <c r="IF7" s="191"/>
      <c r="IG7" s="191"/>
      <c r="IH7" s="192"/>
      <c r="II7" s="126"/>
      <c r="IJ7" s="191"/>
      <c r="IK7" s="191"/>
      <c r="IL7" s="191"/>
      <c r="IM7" s="191"/>
      <c r="IN7" s="191"/>
      <c r="IO7" s="192"/>
      <c r="IP7" s="126"/>
      <c r="IQ7" s="156"/>
      <c r="IR7" s="156"/>
      <c r="IS7" s="191"/>
      <c r="IT7" s="191"/>
      <c r="IU7" s="191"/>
      <c r="IV7" s="155"/>
      <c r="IW7" s="126"/>
      <c r="IX7" s="191"/>
      <c r="IY7" s="190"/>
      <c r="IZ7" s="156"/>
      <c r="JA7" s="156"/>
      <c r="JB7" s="190"/>
      <c r="JC7" s="192"/>
      <c r="JD7" s="126"/>
      <c r="JE7" s="190"/>
      <c r="JF7" s="223"/>
      <c r="JG7" s="190"/>
      <c r="JH7" s="223"/>
      <c r="JI7" s="190"/>
      <c r="JJ7" s="192"/>
      <c r="JK7" s="126"/>
      <c r="JL7" s="156"/>
      <c r="JM7" s="224"/>
      <c r="JN7" s="156"/>
      <c r="JO7" s="224"/>
      <c r="JP7" s="156"/>
      <c r="JQ7" s="192"/>
      <c r="JR7" s="126"/>
      <c r="JS7" s="125"/>
      <c r="JT7" s="154"/>
      <c r="JU7" s="125"/>
      <c r="JV7" s="154"/>
      <c r="JW7" s="191"/>
      <c r="JX7" s="139"/>
      <c r="JY7" s="126"/>
      <c r="JZ7" s="191"/>
      <c r="KA7" s="154"/>
      <c r="KB7" s="191"/>
      <c r="KC7" s="154"/>
      <c r="KD7" s="191"/>
      <c r="KE7" s="139"/>
      <c r="KF7" s="126"/>
      <c r="KG7" s="191"/>
      <c r="KH7" s="154"/>
      <c r="KI7" s="191"/>
      <c r="KJ7" s="154"/>
      <c r="KK7" s="191"/>
      <c r="KL7" s="139"/>
      <c r="KM7" s="126"/>
      <c r="KN7" s="191"/>
      <c r="KO7" s="154"/>
      <c r="KP7" s="191"/>
      <c r="KQ7" s="154"/>
      <c r="KR7" s="191"/>
      <c r="KS7" s="154"/>
      <c r="KT7" s="154"/>
      <c r="KU7" s="225"/>
      <c r="KV7" s="125"/>
      <c r="KW7" s="225"/>
      <c r="KX7" s="225"/>
      <c r="KY7" s="191"/>
      <c r="KZ7" s="191"/>
      <c r="LA7" s="191"/>
      <c r="LB7" s="125"/>
      <c r="LC7" s="125"/>
      <c r="LD7" s="225"/>
      <c r="LE7" s="225"/>
      <c r="LF7" s="225"/>
      <c r="LG7" s="225"/>
      <c r="LH7" s="226"/>
      <c r="LI7" s="225"/>
      <c r="LJ7" s="226"/>
      <c r="LK7" s="226"/>
      <c r="LL7" s="226"/>
      <c r="LM7" s="226"/>
      <c r="LN7" s="226"/>
      <c r="LO7" s="226"/>
      <c r="LP7" s="225"/>
      <c r="LQ7" s="208"/>
      <c r="LR7" s="125" t="s">
        <v>188</v>
      </c>
      <c r="LS7" s="125" t="s">
        <v>188</v>
      </c>
      <c r="LT7" s="125" t="s">
        <v>188</v>
      </c>
      <c r="LU7" s="125" t="s">
        <v>188</v>
      </c>
      <c r="LV7" s="125" t="s">
        <v>188</v>
      </c>
      <c r="LW7" s="125" t="s">
        <v>188</v>
      </c>
      <c r="LX7" s="125" t="s">
        <v>188</v>
      </c>
      <c r="LY7" s="125" t="s">
        <v>188</v>
      </c>
      <c r="LZ7" s="125" t="s">
        <v>188</v>
      </c>
      <c r="MA7" s="125" t="s">
        <v>188</v>
      </c>
      <c r="MB7" s="125" t="s">
        <v>188</v>
      </c>
      <c r="MC7" s="125" t="s">
        <v>188</v>
      </c>
      <c r="MD7" s="125" t="s">
        <v>188</v>
      </c>
      <c r="ME7" s="125" t="s">
        <v>188</v>
      </c>
      <c r="MF7" s="125" t="s">
        <v>188</v>
      </c>
      <c r="MG7" s="156"/>
      <c r="MH7" s="156"/>
      <c r="MI7" s="125" t="s">
        <v>188</v>
      </c>
      <c r="MJ7" s="125" t="s">
        <v>188</v>
      </c>
      <c r="MK7" s="125" t="s">
        <v>188</v>
      </c>
      <c r="ML7" s="125" t="s">
        <v>188</v>
      </c>
      <c r="MM7" s="125" t="s">
        <v>188</v>
      </c>
      <c r="MN7" s="125" t="s">
        <v>188</v>
      </c>
      <c r="MO7" s="125" t="s">
        <v>188</v>
      </c>
      <c r="MP7" s="125" t="s">
        <v>188</v>
      </c>
      <c r="MQ7" s="156"/>
      <c r="MR7" s="125" t="s">
        <v>188</v>
      </c>
      <c r="MS7" s="125" t="s">
        <v>188</v>
      </c>
      <c r="MT7" s="125" t="s">
        <v>188</v>
      </c>
      <c r="MU7" s="125" t="s">
        <v>188</v>
      </c>
      <c r="MV7" s="125" t="s">
        <v>188</v>
      </c>
      <c r="MW7" s="125" t="s">
        <v>188</v>
      </c>
      <c r="MX7" s="125" t="s">
        <v>188</v>
      </c>
      <c r="MY7" s="156"/>
      <c r="MZ7" s="125" t="s">
        <v>188</v>
      </c>
      <c r="NA7" s="125" t="s">
        <v>188</v>
      </c>
      <c r="NB7" s="125" t="s">
        <v>188</v>
      </c>
      <c r="NC7" s="125" t="s">
        <v>188</v>
      </c>
      <c r="ND7" s="125" t="s">
        <v>188</v>
      </c>
      <c r="NE7" s="125" t="s">
        <v>188</v>
      </c>
      <c r="NF7" s="125" t="s">
        <v>188</v>
      </c>
      <c r="NG7" s="125" t="s">
        <v>188</v>
      </c>
      <c r="NH7" s="156"/>
      <c r="NI7" s="125" t="s">
        <v>188</v>
      </c>
      <c r="NJ7" s="125" t="s">
        <v>188</v>
      </c>
      <c r="NK7" s="156"/>
      <c r="NL7" s="156"/>
      <c r="NM7" s="125" t="s">
        <v>188</v>
      </c>
      <c r="NN7" s="125" t="s">
        <v>188</v>
      </c>
      <c r="NO7" s="125" t="s">
        <v>188</v>
      </c>
      <c r="NP7" s="156"/>
      <c r="NQ7" s="125" t="s">
        <v>188</v>
      </c>
      <c r="NR7" s="125" t="s">
        <v>188</v>
      </c>
      <c r="NS7" s="156"/>
      <c r="NT7" s="125" t="s">
        <v>188</v>
      </c>
      <c r="NU7" s="125" t="s">
        <v>188</v>
      </c>
      <c r="NV7" s="125" t="s">
        <v>188</v>
      </c>
      <c r="NW7" s="125" t="s">
        <v>188</v>
      </c>
      <c r="NX7" s="125" t="s">
        <v>188</v>
      </c>
      <c r="NY7" s="156"/>
      <c r="NZ7" s="125" t="s">
        <v>188</v>
      </c>
      <c r="OA7" s="125" t="s">
        <v>188</v>
      </c>
      <c r="OB7" s="125" t="s">
        <v>188</v>
      </c>
      <c r="OC7" s="125" t="s">
        <v>188</v>
      </c>
      <c r="OD7" s="125" t="s">
        <v>188</v>
      </c>
      <c r="OE7" s="125" t="s">
        <v>188</v>
      </c>
      <c r="OF7" s="156"/>
      <c r="OG7" s="156"/>
      <c r="OH7" s="125" t="s">
        <v>188</v>
      </c>
      <c r="OI7" s="125" t="s">
        <v>188</v>
      </c>
      <c r="OJ7" s="125" t="s">
        <v>188</v>
      </c>
      <c r="OK7" s="156"/>
      <c r="OL7" s="125" t="s">
        <v>188</v>
      </c>
      <c r="OM7" s="125" t="s">
        <v>188</v>
      </c>
      <c r="ON7" s="156"/>
      <c r="OO7" s="156"/>
      <c r="OP7" s="125" t="s">
        <v>188</v>
      </c>
      <c r="OQ7" s="125" t="s">
        <v>188</v>
      </c>
      <c r="OR7" s="156"/>
      <c r="OS7" s="125" t="s">
        <v>188</v>
      </c>
      <c r="OT7" s="125" t="s">
        <v>188</v>
      </c>
      <c r="OU7" s="125" t="s">
        <v>188</v>
      </c>
      <c r="OV7" s="125" t="s">
        <v>188</v>
      </c>
      <c r="OW7" s="125" t="s">
        <v>188</v>
      </c>
      <c r="OX7" s="125" t="s">
        <v>188</v>
      </c>
      <c r="OY7" s="156"/>
      <c r="OZ7" s="125" t="s">
        <v>188</v>
      </c>
      <c r="PA7" s="125" t="s">
        <v>188</v>
      </c>
      <c r="PB7" s="125" t="s">
        <v>188</v>
      </c>
      <c r="PC7" s="125" t="s">
        <v>188</v>
      </c>
      <c r="PD7" s="125" t="s">
        <v>188</v>
      </c>
      <c r="PE7" s="125" t="s">
        <v>188</v>
      </c>
      <c r="PF7" s="125" t="s">
        <v>188</v>
      </c>
      <c r="PG7" s="125" t="s">
        <v>188</v>
      </c>
      <c r="PH7" s="125" t="s">
        <v>188</v>
      </c>
      <c r="PI7" s="125" t="s">
        <v>188</v>
      </c>
      <c r="PJ7" s="125" t="s">
        <v>188</v>
      </c>
      <c r="PK7" s="125" t="s">
        <v>188</v>
      </c>
      <c r="PL7" s="226"/>
      <c r="PM7" s="226"/>
      <c r="PN7" s="226"/>
      <c r="PO7" s="226"/>
      <c r="PP7" s="226"/>
      <c r="PQ7" s="226"/>
      <c r="PR7" s="226"/>
      <c r="PS7" s="226"/>
      <c r="PT7" s="226"/>
      <c r="PU7" s="226"/>
      <c r="PV7" s="226"/>
      <c r="PW7" s="226"/>
      <c r="PX7" s="226"/>
      <c r="PY7" s="226"/>
      <c r="PZ7" s="226"/>
      <c r="QA7" s="226"/>
      <c r="QB7" s="226"/>
      <c r="QC7" s="226"/>
      <c r="QD7" s="226"/>
      <c r="QE7" s="226"/>
    </row>
    <row r="8" spans="1:455" ht="43.5" customHeight="1">
      <c r="A8" s="148" t="s">
        <v>153</v>
      </c>
      <c r="B8" s="149" t="s">
        <v>245</v>
      </c>
      <c r="C8" s="65" t="s">
        <v>138</v>
      </c>
      <c r="D8" s="83"/>
      <c r="E8" s="69" t="s">
        <v>176</v>
      </c>
      <c r="F8" s="83"/>
      <c r="G8" s="83"/>
      <c r="H8" s="83"/>
      <c r="I8" s="69" t="s">
        <v>23</v>
      </c>
      <c r="J8" s="83"/>
      <c r="K8" s="69" t="s">
        <v>23</v>
      </c>
      <c r="L8" s="69" t="s">
        <v>23</v>
      </c>
      <c r="M8" s="83"/>
      <c r="N8" s="83"/>
      <c r="O8" s="83"/>
      <c r="P8" s="69" t="s">
        <v>23</v>
      </c>
      <c r="Q8" s="83"/>
      <c r="R8" s="69" t="s">
        <v>23</v>
      </c>
      <c r="S8" s="83"/>
      <c r="T8" s="83"/>
      <c r="U8" s="83"/>
      <c r="V8" s="83"/>
      <c r="W8" s="69" t="s">
        <v>23</v>
      </c>
      <c r="X8" s="69" t="s">
        <v>23</v>
      </c>
      <c r="Y8" s="83"/>
      <c r="Z8" s="83"/>
      <c r="AA8" s="83"/>
      <c r="AB8" s="83"/>
      <c r="AC8" s="83"/>
      <c r="AD8" s="69" t="s">
        <v>23</v>
      </c>
      <c r="AE8" s="83"/>
      <c r="AF8" s="69" t="s">
        <v>23</v>
      </c>
      <c r="AG8" s="83"/>
      <c r="AH8" s="69" t="s">
        <v>23</v>
      </c>
      <c r="AI8" s="83"/>
      <c r="AJ8" s="83"/>
      <c r="AK8" s="69" t="s">
        <v>23</v>
      </c>
      <c r="AL8" s="83"/>
      <c r="AM8" s="83"/>
      <c r="AN8" s="83"/>
      <c r="AO8" s="83"/>
      <c r="AP8" s="61" t="s">
        <v>23</v>
      </c>
      <c r="AQ8" s="83"/>
      <c r="AR8" s="61" t="s">
        <v>23</v>
      </c>
      <c r="AS8" s="61" t="s">
        <v>23</v>
      </c>
      <c r="AT8" s="61" t="s">
        <v>23</v>
      </c>
      <c r="AU8" s="83"/>
      <c r="AV8" s="83"/>
      <c r="AW8" s="83"/>
      <c r="AX8" s="83"/>
      <c r="AY8" s="61" t="s">
        <v>23</v>
      </c>
      <c r="AZ8" s="83"/>
      <c r="BA8" s="61" t="s">
        <v>23</v>
      </c>
      <c r="BB8" s="61" t="s">
        <v>23</v>
      </c>
      <c r="BC8" s="61" t="s">
        <v>23</v>
      </c>
      <c r="BD8" s="83"/>
      <c r="BE8" s="83"/>
      <c r="BF8" s="61" t="s">
        <v>23</v>
      </c>
      <c r="BG8" s="61" t="s">
        <v>23</v>
      </c>
      <c r="BH8" s="61" t="s">
        <v>23</v>
      </c>
      <c r="BI8" s="83"/>
      <c r="BJ8" s="83"/>
      <c r="BK8" s="83"/>
      <c r="BL8" s="83"/>
      <c r="BM8" s="83"/>
      <c r="BN8" s="69" t="s">
        <v>23</v>
      </c>
      <c r="BO8" s="69" t="s">
        <v>23</v>
      </c>
      <c r="BP8" s="83"/>
      <c r="BQ8" s="83"/>
      <c r="BR8" s="83"/>
      <c r="BS8" s="83"/>
      <c r="BT8" s="69" t="s">
        <v>23</v>
      </c>
      <c r="BU8" s="83"/>
      <c r="BV8" s="83"/>
      <c r="BW8" s="83"/>
      <c r="BX8" s="83"/>
      <c r="BY8" s="83"/>
      <c r="BZ8" s="69" t="s">
        <v>23</v>
      </c>
      <c r="CA8" s="83"/>
      <c r="CB8" s="69" t="s">
        <v>23</v>
      </c>
      <c r="CC8" s="69" t="s">
        <v>23</v>
      </c>
      <c r="CD8" s="83"/>
      <c r="CE8" s="83"/>
      <c r="CF8" s="83"/>
      <c r="CG8" s="83"/>
      <c r="CH8" s="69" t="s">
        <v>23</v>
      </c>
      <c r="CI8" s="83"/>
      <c r="CJ8" s="83"/>
      <c r="CK8" s="69" t="s">
        <v>23</v>
      </c>
      <c r="CL8" s="83"/>
      <c r="CM8" s="83"/>
      <c r="CN8" s="69" t="s">
        <v>23</v>
      </c>
      <c r="CO8" s="69" t="s">
        <v>23</v>
      </c>
      <c r="CP8" s="83"/>
      <c r="CQ8" s="83"/>
      <c r="CR8" s="83"/>
      <c r="CS8" s="83"/>
      <c r="CT8" s="83"/>
      <c r="CU8" s="83"/>
      <c r="CV8" s="84"/>
      <c r="CW8" s="60" t="s">
        <v>23</v>
      </c>
      <c r="CX8" s="83"/>
      <c r="CY8" s="69" t="s">
        <v>23</v>
      </c>
      <c r="CZ8" s="83"/>
      <c r="DA8" s="83"/>
      <c r="DB8" s="83"/>
      <c r="DC8" s="84"/>
      <c r="DD8" s="60" t="s">
        <v>129</v>
      </c>
      <c r="DE8" s="83"/>
      <c r="DF8" s="83"/>
      <c r="DG8" s="83"/>
      <c r="DH8" s="83"/>
      <c r="DI8" s="69" t="s">
        <v>23</v>
      </c>
      <c r="DJ8" s="60" t="s">
        <v>129</v>
      </c>
      <c r="DK8" s="60" t="s">
        <v>129</v>
      </c>
      <c r="DL8" s="60" t="s">
        <v>129</v>
      </c>
      <c r="DM8" s="84"/>
      <c r="DN8" s="60" t="s">
        <v>129</v>
      </c>
      <c r="DO8" s="83"/>
      <c r="DP8" s="83"/>
      <c r="DQ8" s="60" t="s">
        <v>129</v>
      </c>
      <c r="DR8" s="84"/>
      <c r="DS8" s="61" t="s">
        <v>129</v>
      </c>
      <c r="DT8" s="83"/>
      <c r="DU8" s="83"/>
      <c r="DV8" s="83"/>
      <c r="DW8" s="61"/>
      <c r="DX8" s="83"/>
      <c r="DY8" s="84"/>
      <c r="DZ8" s="67" t="s">
        <v>129</v>
      </c>
      <c r="EA8" s="84"/>
      <c r="EB8" s="83"/>
      <c r="EC8" s="83"/>
      <c r="ED8" s="61" t="s">
        <v>129</v>
      </c>
      <c r="EE8" s="83"/>
      <c r="EF8" s="67" t="s">
        <v>129</v>
      </c>
      <c r="EG8" s="67" t="s">
        <v>129</v>
      </c>
      <c r="EH8" s="67" t="s">
        <v>129</v>
      </c>
      <c r="EI8" s="83"/>
      <c r="EJ8" s="83"/>
      <c r="EK8" s="83"/>
      <c r="EL8" s="61" t="s">
        <v>129</v>
      </c>
      <c r="EM8" s="67" t="s">
        <v>129</v>
      </c>
      <c r="EN8" s="84"/>
      <c r="EO8" s="83"/>
      <c r="EP8" s="83"/>
      <c r="EQ8" s="61" t="s">
        <v>129</v>
      </c>
      <c r="ER8" s="83"/>
      <c r="ES8" s="61" t="s">
        <v>129</v>
      </c>
      <c r="ET8" s="84"/>
      <c r="EU8" s="67" t="s">
        <v>129</v>
      </c>
      <c r="EV8" s="83"/>
      <c r="EW8" s="83"/>
      <c r="EX8" s="83"/>
      <c r="EY8" s="61" t="s">
        <v>129</v>
      </c>
      <c r="EZ8" s="83"/>
      <c r="FA8" s="85"/>
      <c r="FB8" s="71" t="s">
        <v>141</v>
      </c>
      <c r="FC8" s="83"/>
      <c r="FD8" s="83"/>
      <c r="FE8" s="103"/>
      <c r="FF8" s="103"/>
      <c r="FG8" s="103"/>
      <c r="FH8" s="103"/>
      <c r="FI8" s="71" t="s">
        <v>144</v>
      </c>
      <c r="FJ8" s="69" t="s">
        <v>144</v>
      </c>
      <c r="FK8" s="103"/>
      <c r="FL8" s="103"/>
      <c r="FM8" s="103"/>
      <c r="FN8" s="103"/>
      <c r="FO8" s="71" t="s">
        <v>144</v>
      </c>
      <c r="FP8" s="71" t="s">
        <v>144</v>
      </c>
      <c r="FQ8" s="69" t="s">
        <v>144</v>
      </c>
      <c r="FR8" s="103"/>
      <c r="FS8" s="69" t="s">
        <v>144</v>
      </c>
      <c r="FT8" s="69" t="s">
        <v>144</v>
      </c>
      <c r="FU8" s="103"/>
      <c r="FV8" s="71" t="s">
        <v>144</v>
      </c>
      <c r="FW8" s="71" t="s">
        <v>144</v>
      </c>
      <c r="FX8" s="103"/>
      <c r="FY8" s="103"/>
      <c r="FZ8" s="69" t="s">
        <v>144</v>
      </c>
      <c r="GA8" s="103"/>
      <c r="GB8" s="103"/>
      <c r="GC8" s="103"/>
      <c r="GD8" s="71" t="s">
        <v>144</v>
      </c>
      <c r="GE8" s="69" t="s">
        <v>144</v>
      </c>
      <c r="GF8" s="103"/>
      <c r="GG8" s="94"/>
      <c r="GH8" s="125" t="s">
        <v>188</v>
      </c>
      <c r="GI8" s="125" t="s">
        <v>188</v>
      </c>
      <c r="GJ8" s="137"/>
      <c r="GK8" s="138"/>
      <c r="GL8" s="126"/>
      <c r="GM8" s="125" t="s">
        <v>188</v>
      </c>
      <c r="GN8" s="125" t="s">
        <v>188</v>
      </c>
      <c r="GO8" s="125" t="s">
        <v>188</v>
      </c>
      <c r="GP8" s="125" t="s">
        <v>188</v>
      </c>
      <c r="GQ8" s="125" t="s">
        <v>188</v>
      </c>
      <c r="GR8" s="139" t="s">
        <v>188</v>
      </c>
      <c r="GS8" s="126"/>
      <c r="GT8" s="125" t="s">
        <v>188</v>
      </c>
      <c r="GU8" s="125" t="s">
        <v>188</v>
      </c>
      <c r="GV8" s="125" t="s">
        <v>188</v>
      </c>
      <c r="GW8" s="137"/>
      <c r="GX8" s="137"/>
      <c r="GY8" s="139" t="s">
        <v>188</v>
      </c>
      <c r="GZ8" s="126"/>
      <c r="HA8" s="137"/>
      <c r="HB8" s="137"/>
      <c r="HC8" s="137"/>
      <c r="HD8" s="137"/>
      <c r="HE8" s="137"/>
      <c r="HF8" s="138"/>
      <c r="HG8" s="126"/>
      <c r="HH8" s="137"/>
      <c r="HI8" s="137"/>
      <c r="HJ8" s="125" t="s">
        <v>188</v>
      </c>
      <c r="HK8" s="125" t="s">
        <v>188</v>
      </c>
      <c r="HL8" s="125" t="s">
        <v>188</v>
      </c>
      <c r="HM8" s="139" t="s">
        <v>252</v>
      </c>
      <c r="HN8" s="126"/>
      <c r="HO8" s="125" t="s">
        <v>255</v>
      </c>
      <c r="HP8" s="125" t="s">
        <v>255</v>
      </c>
      <c r="HQ8" s="125" t="s">
        <v>255</v>
      </c>
      <c r="HR8" s="125" t="s">
        <v>255</v>
      </c>
      <c r="HS8" s="125" t="s">
        <v>255</v>
      </c>
      <c r="HT8" s="155"/>
      <c r="HU8" s="126"/>
      <c r="HV8" s="125" t="s">
        <v>255</v>
      </c>
      <c r="HW8" s="125" t="s">
        <v>188</v>
      </c>
      <c r="HX8" s="125" t="s">
        <v>188</v>
      </c>
      <c r="HY8" s="125" t="s">
        <v>188</v>
      </c>
      <c r="HZ8" s="125" t="s">
        <v>188</v>
      </c>
      <c r="IA8" s="155"/>
      <c r="IB8" s="126"/>
      <c r="IC8" s="125" t="s">
        <v>188</v>
      </c>
      <c r="ID8" s="125" t="s">
        <v>188</v>
      </c>
      <c r="IE8" s="127"/>
      <c r="IF8" s="127"/>
      <c r="IG8" s="127"/>
      <c r="IH8" s="126"/>
      <c r="II8" s="126"/>
      <c r="IJ8" s="125" t="s">
        <v>188</v>
      </c>
      <c r="IK8" s="127"/>
      <c r="IL8" s="127"/>
      <c r="IM8" s="125" t="s">
        <v>188</v>
      </c>
      <c r="IN8" s="127"/>
      <c r="IO8" s="126"/>
      <c r="IP8" s="126"/>
      <c r="IQ8" s="156"/>
      <c r="IR8" s="127"/>
      <c r="IS8" s="127"/>
      <c r="IT8" s="125" t="s">
        <v>188</v>
      </c>
      <c r="IU8" s="127"/>
      <c r="IV8" s="126"/>
      <c r="IW8" s="126"/>
      <c r="IX8" s="125" t="s">
        <v>188</v>
      </c>
      <c r="IY8" s="127"/>
      <c r="IZ8" s="127"/>
      <c r="JA8" s="156"/>
      <c r="JB8" s="127"/>
      <c r="JC8" s="126"/>
      <c r="JD8" s="126"/>
      <c r="JE8" s="125" t="s">
        <v>188</v>
      </c>
      <c r="JF8" s="127"/>
      <c r="JG8" s="127"/>
      <c r="JH8" s="125" t="s">
        <v>188</v>
      </c>
      <c r="JI8" s="127"/>
      <c r="JJ8" s="126"/>
      <c r="JK8" s="126"/>
      <c r="JL8" s="156"/>
      <c r="JM8" s="127"/>
      <c r="JN8" s="127"/>
      <c r="JO8" s="156"/>
      <c r="JP8" s="127"/>
      <c r="JQ8" s="126"/>
      <c r="JR8" s="126"/>
      <c r="JS8" s="125" t="s">
        <v>188</v>
      </c>
      <c r="JT8" s="127"/>
      <c r="JU8" s="127"/>
      <c r="JV8" s="125" t="s">
        <v>188</v>
      </c>
      <c r="JW8" s="127"/>
      <c r="JX8" s="126"/>
      <c r="JY8" s="126"/>
      <c r="JZ8" s="125" t="s">
        <v>188</v>
      </c>
      <c r="KA8" s="127"/>
      <c r="KB8" s="127"/>
      <c r="KC8" s="125" t="s">
        <v>188</v>
      </c>
      <c r="KD8" s="127"/>
      <c r="KE8" s="126"/>
      <c r="KF8" s="126"/>
      <c r="KG8" s="125" t="s">
        <v>188</v>
      </c>
      <c r="KH8" s="127"/>
      <c r="KI8" s="127"/>
      <c r="KJ8" s="125" t="s">
        <v>188</v>
      </c>
      <c r="KK8" s="127"/>
      <c r="KL8" s="126"/>
      <c r="KM8" s="126"/>
      <c r="KN8" s="156"/>
      <c r="KO8" s="127"/>
      <c r="KP8" s="127"/>
      <c r="KQ8" s="156"/>
      <c r="KR8" s="127"/>
      <c r="KS8" s="126"/>
      <c r="KT8" s="126"/>
      <c r="KU8" s="125" t="s">
        <v>188</v>
      </c>
      <c r="KV8" s="127"/>
      <c r="KW8" s="127"/>
      <c r="KX8" s="125" t="s">
        <v>188</v>
      </c>
      <c r="KY8" s="127"/>
      <c r="KZ8" s="126"/>
      <c r="LA8" s="126"/>
      <c r="LB8" s="125" t="s">
        <v>188</v>
      </c>
      <c r="LC8" s="127"/>
      <c r="LD8" s="127"/>
      <c r="LE8" s="125" t="s">
        <v>188</v>
      </c>
      <c r="LF8" s="127"/>
      <c r="LG8" s="126"/>
      <c r="LH8" s="126"/>
      <c r="LI8" s="125" t="s">
        <v>188</v>
      </c>
      <c r="LJ8" s="127"/>
      <c r="LK8" s="127"/>
      <c r="LL8" s="156"/>
      <c r="LM8" s="127"/>
      <c r="LN8" s="126"/>
      <c r="LO8" s="126"/>
      <c r="LP8" s="125" t="s">
        <v>188</v>
      </c>
      <c r="LQ8" s="127"/>
      <c r="LR8" s="127"/>
      <c r="LS8" s="125" t="s">
        <v>188</v>
      </c>
      <c r="LT8" s="127"/>
      <c r="LU8" s="126"/>
      <c r="LV8" s="126"/>
      <c r="LW8" s="125" t="s">
        <v>188</v>
      </c>
      <c r="LX8" s="125" t="s">
        <v>188</v>
      </c>
      <c r="LY8" s="125" t="s">
        <v>188</v>
      </c>
      <c r="LZ8" s="125" t="s">
        <v>188</v>
      </c>
      <c r="MA8" s="125" t="s">
        <v>188</v>
      </c>
      <c r="MB8" s="125" t="s">
        <v>188</v>
      </c>
      <c r="MC8" s="125" t="s">
        <v>188</v>
      </c>
      <c r="MD8" s="125" t="s">
        <v>188</v>
      </c>
      <c r="ME8" s="125" t="s">
        <v>188</v>
      </c>
      <c r="MF8" s="125" t="s">
        <v>188</v>
      </c>
      <c r="MG8" s="156"/>
      <c r="MH8" s="156"/>
      <c r="MI8" s="125" t="s">
        <v>188</v>
      </c>
      <c r="MJ8" s="125" t="s">
        <v>188</v>
      </c>
      <c r="MK8" s="125" t="s">
        <v>188</v>
      </c>
      <c r="ML8" s="125" t="s">
        <v>188</v>
      </c>
      <c r="MM8" s="125" t="s">
        <v>188</v>
      </c>
      <c r="MN8" s="125" t="s">
        <v>188</v>
      </c>
      <c r="MO8" s="125" t="s">
        <v>188</v>
      </c>
      <c r="MP8" s="125" t="s">
        <v>188</v>
      </c>
      <c r="MQ8" s="156"/>
      <c r="MR8" s="125" t="s">
        <v>188</v>
      </c>
      <c r="MS8" s="125" t="s">
        <v>188</v>
      </c>
      <c r="MT8" s="125" t="s">
        <v>188</v>
      </c>
      <c r="MU8" s="125" t="s">
        <v>188</v>
      </c>
      <c r="MV8" s="125" t="s">
        <v>188</v>
      </c>
      <c r="MW8" s="125" t="s">
        <v>188</v>
      </c>
      <c r="MX8" s="125" t="s">
        <v>188</v>
      </c>
      <c r="MY8" s="156"/>
      <c r="MZ8" s="125" t="s">
        <v>188</v>
      </c>
      <c r="NA8" s="125" t="s">
        <v>188</v>
      </c>
      <c r="NB8" s="156"/>
      <c r="NC8" s="125" t="s">
        <v>188</v>
      </c>
      <c r="ND8" s="125" t="s">
        <v>188</v>
      </c>
      <c r="NE8" s="125" t="s">
        <v>188</v>
      </c>
      <c r="NF8" s="125" t="s">
        <v>188</v>
      </c>
      <c r="NG8" s="125" t="s">
        <v>188</v>
      </c>
      <c r="NH8" s="156"/>
      <c r="NI8" s="125" t="s">
        <v>188</v>
      </c>
      <c r="NJ8" s="125" t="s">
        <v>188</v>
      </c>
      <c r="NK8" s="156"/>
      <c r="NL8" s="156"/>
      <c r="NM8" s="125" t="s">
        <v>188</v>
      </c>
      <c r="NN8" s="125" t="s">
        <v>188</v>
      </c>
      <c r="NO8" s="125" t="s">
        <v>188</v>
      </c>
      <c r="NP8" s="156"/>
      <c r="NQ8" s="125" t="s">
        <v>188</v>
      </c>
      <c r="NR8" s="125" t="s">
        <v>188</v>
      </c>
      <c r="NS8" s="156"/>
      <c r="NT8" s="125" t="s">
        <v>188</v>
      </c>
      <c r="NU8" s="125" t="s">
        <v>188</v>
      </c>
      <c r="NV8" s="125" t="s">
        <v>188</v>
      </c>
      <c r="NW8" s="125" t="s">
        <v>188</v>
      </c>
      <c r="NX8" s="125" t="s">
        <v>188</v>
      </c>
      <c r="NY8" s="156"/>
      <c r="NZ8" s="125" t="s">
        <v>188</v>
      </c>
      <c r="OA8" s="125" t="s">
        <v>188</v>
      </c>
      <c r="OB8" s="125" t="s">
        <v>188</v>
      </c>
      <c r="OC8" s="125" t="s">
        <v>188</v>
      </c>
      <c r="OD8" s="125" t="s">
        <v>188</v>
      </c>
      <c r="OE8" s="125" t="s">
        <v>188</v>
      </c>
      <c r="OF8" s="156"/>
      <c r="OG8" s="156"/>
      <c r="OH8" s="125" t="s">
        <v>188</v>
      </c>
      <c r="OI8" s="125" t="s">
        <v>188</v>
      </c>
      <c r="OJ8" s="125" t="s">
        <v>188</v>
      </c>
      <c r="OK8" s="156"/>
      <c r="OL8" s="125" t="s">
        <v>188</v>
      </c>
      <c r="OM8" s="125" t="s">
        <v>188</v>
      </c>
      <c r="ON8" s="156"/>
      <c r="OO8" s="156"/>
      <c r="OP8" s="125" t="s">
        <v>188</v>
      </c>
      <c r="OQ8" s="125" t="s">
        <v>188</v>
      </c>
      <c r="OR8" s="156"/>
      <c r="OS8" s="125" t="s">
        <v>188</v>
      </c>
      <c r="OT8" s="125" t="s">
        <v>188</v>
      </c>
      <c r="OU8" s="125" t="s">
        <v>188</v>
      </c>
      <c r="OV8" s="125" t="s">
        <v>188</v>
      </c>
      <c r="OW8" s="125" t="s">
        <v>188</v>
      </c>
      <c r="OX8" s="125" t="s">
        <v>188</v>
      </c>
      <c r="OY8" s="156"/>
      <c r="OZ8" s="125" t="s">
        <v>188</v>
      </c>
      <c r="PA8" s="125" t="s">
        <v>188</v>
      </c>
      <c r="PB8" s="125" t="s">
        <v>188</v>
      </c>
      <c r="PC8" s="125" t="s">
        <v>188</v>
      </c>
      <c r="PD8" s="125" t="s">
        <v>188</v>
      </c>
      <c r="PE8" s="125" t="s">
        <v>188</v>
      </c>
      <c r="PF8" s="125" t="s">
        <v>188</v>
      </c>
      <c r="PG8" s="125" t="s">
        <v>188</v>
      </c>
      <c r="PH8" s="125" t="s">
        <v>188</v>
      </c>
      <c r="PI8" s="156"/>
      <c r="PJ8" s="125" t="s">
        <v>188</v>
      </c>
      <c r="PK8" s="125" t="s">
        <v>188</v>
      </c>
      <c r="PL8" s="226"/>
      <c r="PM8" s="226"/>
      <c r="PN8" s="226"/>
      <c r="PO8" s="226"/>
      <c r="PP8" s="226"/>
      <c r="PQ8" s="226"/>
      <c r="PR8" s="226"/>
      <c r="PS8" s="226"/>
      <c r="PT8" s="226"/>
      <c r="PU8" s="226"/>
      <c r="PV8" s="226"/>
      <c r="PW8" s="226"/>
      <c r="PX8" s="226"/>
      <c r="PY8" s="226"/>
      <c r="PZ8" s="226"/>
      <c r="QA8" s="226"/>
      <c r="QB8" s="226"/>
      <c r="QC8" s="226"/>
      <c r="QD8" s="226"/>
      <c r="QE8" s="226"/>
    </row>
    <row r="9" spans="1:455" ht="43.5" customHeight="1">
      <c r="A9" s="148" t="s">
        <v>153</v>
      </c>
      <c r="B9" s="149" t="s">
        <v>254</v>
      </c>
      <c r="C9" s="65" t="s">
        <v>138</v>
      </c>
      <c r="D9" s="147"/>
      <c r="E9" s="86"/>
      <c r="F9" s="147"/>
      <c r="G9" s="147"/>
      <c r="H9" s="147"/>
      <c r="I9" s="86"/>
      <c r="J9" s="147"/>
      <c r="K9" s="86"/>
      <c r="L9" s="86"/>
      <c r="M9" s="147"/>
      <c r="N9" s="147"/>
      <c r="O9" s="147"/>
      <c r="P9" s="86"/>
      <c r="Q9" s="147"/>
      <c r="R9" s="86"/>
      <c r="S9" s="147"/>
      <c r="T9" s="147"/>
      <c r="U9" s="147"/>
      <c r="V9" s="147"/>
      <c r="W9" s="86"/>
      <c r="X9" s="86"/>
      <c r="Y9" s="147"/>
      <c r="Z9" s="147"/>
      <c r="AA9" s="147"/>
      <c r="AB9" s="150"/>
      <c r="AC9" s="150"/>
      <c r="AD9" s="86"/>
      <c r="AE9" s="150"/>
      <c r="AF9" s="86"/>
      <c r="AG9" s="150"/>
      <c r="AH9" s="86"/>
      <c r="AI9" s="150"/>
      <c r="AJ9" s="150"/>
      <c r="AK9" s="86"/>
      <c r="AL9" s="150"/>
      <c r="AM9" s="150"/>
      <c r="AN9" s="151"/>
      <c r="AO9" s="151"/>
      <c r="AP9" s="88"/>
      <c r="AQ9" s="151"/>
      <c r="AR9" s="88"/>
      <c r="AS9" s="88"/>
      <c r="AT9" s="88"/>
      <c r="AU9" s="151"/>
      <c r="AV9" s="151"/>
      <c r="AW9" s="151"/>
      <c r="AX9" s="151"/>
      <c r="AY9" s="88"/>
      <c r="AZ9" s="151"/>
      <c r="BA9" s="88"/>
      <c r="BB9" s="88"/>
      <c r="BC9" s="88"/>
      <c r="BD9" s="151"/>
      <c r="BE9" s="151"/>
      <c r="BF9" s="88"/>
      <c r="BG9" s="88"/>
      <c r="BH9" s="88"/>
      <c r="BI9" s="151"/>
      <c r="BJ9" s="151"/>
      <c r="BK9" s="151"/>
      <c r="BL9" s="151"/>
      <c r="BM9" s="151"/>
      <c r="BN9" s="87"/>
      <c r="BO9" s="87"/>
      <c r="BP9" s="151"/>
      <c r="BQ9" s="151"/>
      <c r="BR9" s="151"/>
      <c r="BS9" s="151"/>
      <c r="BT9" s="87"/>
      <c r="BU9" s="151"/>
      <c r="BV9" s="151"/>
      <c r="BW9" s="151"/>
      <c r="BX9" s="151"/>
      <c r="BY9" s="151"/>
      <c r="BZ9" s="87"/>
      <c r="CA9" s="151"/>
      <c r="CB9" s="87"/>
      <c r="CC9" s="87"/>
      <c r="CD9" s="151"/>
      <c r="CE9" s="151"/>
      <c r="CF9" s="151"/>
      <c r="CG9" s="151"/>
      <c r="CH9" s="87"/>
      <c r="CI9" s="151"/>
      <c r="CJ9" s="151"/>
      <c r="CK9" s="87"/>
      <c r="CL9" s="151"/>
      <c r="CM9" s="151"/>
      <c r="CN9" s="87"/>
      <c r="CO9" s="87"/>
      <c r="CP9" s="151"/>
      <c r="CQ9" s="151"/>
      <c r="CR9" s="151"/>
      <c r="CS9" s="151"/>
      <c r="CT9" s="151"/>
      <c r="CU9" s="151"/>
      <c r="CV9" s="152"/>
      <c r="CW9" s="89"/>
      <c r="CX9" s="151"/>
      <c r="CY9" s="87"/>
      <c r="CZ9" s="151"/>
      <c r="DA9" s="151"/>
      <c r="DB9" s="151"/>
      <c r="DC9" s="152"/>
      <c r="DD9" s="89"/>
      <c r="DE9" s="151"/>
      <c r="DF9" s="151"/>
      <c r="DG9" s="151"/>
      <c r="DH9" s="151"/>
      <c r="DI9" s="87"/>
      <c r="DJ9" s="89"/>
      <c r="DK9" s="89"/>
      <c r="DL9" s="89"/>
      <c r="DM9" s="152"/>
      <c r="DN9" s="89"/>
      <c r="DO9" s="151"/>
      <c r="DP9" s="151"/>
      <c r="DQ9" s="89"/>
      <c r="DR9" s="152"/>
      <c r="DS9" s="88"/>
      <c r="DT9" s="151"/>
      <c r="DU9" s="151"/>
      <c r="DV9" s="151"/>
      <c r="DW9" s="88"/>
      <c r="DX9" s="147"/>
      <c r="DY9" s="84"/>
      <c r="DZ9" s="67"/>
      <c r="EA9" s="84"/>
      <c r="EB9" s="147"/>
      <c r="EC9" s="147"/>
      <c r="ED9" s="61"/>
      <c r="EE9" s="147"/>
      <c r="EF9" s="67"/>
      <c r="EG9" s="67"/>
      <c r="EH9" s="67"/>
      <c r="EI9" s="153"/>
      <c r="EJ9" s="147"/>
      <c r="EK9" s="147"/>
      <c r="EL9" s="61"/>
      <c r="EM9" s="67"/>
      <c r="EN9" s="84"/>
      <c r="EO9" s="153"/>
      <c r="EP9" s="147"/>
      <c r="EQ9" s="61"/>
      <c r="ER9" s="147"/>
      <c r="ES9" s="61"/>
      <c r="ET9" s="84"/>
      <c r="EU9" s="67"/>
      <c r="EV9" s="147"/>
      <c r="EW9" s="153"/>
      <c r="EX9" s="147"/>
      <c r="EY9" s="61"/>
      <c r="EZ9" s="147"/>
      <c r="FA9" s="85"/>
      <c r="FB9" s="71"/>
      <c r="FC9" s="147"/>
      <c r="FD9" s="147"/>
      <c r="FE9" s="147"/>
      <c r="FF9" s="147"/>
      <c r="FG9" s="147"/>
      <c r="FH9" s="147"/>
      <c r="FI9" s="71"/>
      <c r="FJ9" s="69"/>
      <c r="FK9" s="147"/>
      <c r="FL9" s="147"/>
      <c r="FM9" s="147"/>
      <c r="FN9" s="147"/>
      <c r="FO9" s="71"/>
      <c r="FP9" s="71"/>
      <c r="FQ9" s="69"/>
      <c r="FR9" s="147"/>
      <c r="FS9" s="69"/>
      <c r="FT9" s="69"/>
      <c r="FU9" s="147"/>
      <c r="FV9" s="71"/>
      <c r="FW9" s="71"/>
      <c r="FX9" s="147"/>
      <c r="FY9" s="147"/>
      <c r="FZ9" s="69"/>
      <c r="GA9" s="147"/>
      <c r="GB9" s="147"/>
      <c r="GC9" s="147"/>
      <c r="GD9" s="71"/>
      <c r="GE9" s="69"/>
      <c r="GF9" s="147"/>
      <c r="GG9" s="94"/>
      <c r="GH9" s="125"/>
      <c r="GI9" s="154"/>
      <c r="GJ9" s="137"/>
      <c r="GK9" s="138"/>
      <c r="GL9" s="126"/>
      <c r="GM9" s="154"/>
      <c r="GN9" s="154"/>
      <c r="GO9" s="154"/>
      <c r="GP9" s="125"/>
      <c r="GQ9" s="125"/>
      <c r="GR9" s="139"/>
      <c r="GS9" s="126"/>
      <c r="GT9" s="125"/>
      <c r="GU9" s="125"/>
      <c r="GV9" s="125"/>
      <c r="GW9" s="137"/>
      <c r="GX9" s="137"/>
      <c r="GY9" s="139"/>
      <c r="GZ9" s="126"/>
      <c r="HA9" s="137"/>
      <c r="HB9" s="137"/>
      <c r="HC9" s="137"/>
      <c r="HD9" s="137"/>
      <c r="HE9" s="137"/>
      <c r="HF9" s="138"/>
      <c r="HG9" s="126"/>
      <c r="HH9" s="137"/>
      <c r="HI9" s="137"/>
      <c r="HJ9" s="125"/>
      <c r="HK9" s="125"/>
      <c r="HL9" s="125"/>
      <c r="HM9" s="139"/>
      <c r="HN9" s="126"/>
      <c r="HO9" s="125"/>
      <c r="HP9" s="125"/>
      <c r="HQ9" s="125" t="s">
        <v>255</v>
      </c>
      <c r="HR9" s="125" t="s">
        <v>255</v>
      </c>
      <c r="HS9" s="125" t="s">
        <v>255</v>
      </c>
      <c r="HT9" s="155"/>
      <c r="HU9" s="126"/>
      <c r="HV9" s="125" t="s">
        <v>255</v>
      </c>
      <c r="HW9" s="125" t="s">
        <v>188</v>
      </c>
      <c r="HX9" s="125" t="s">
        <v>188</v>
      </c>
      <c r="HY9" s="125" t="s">
        <v>188</v>
      </c>
      <c r="HZ9" s="125" t="s">
        <v>188</v>
      </c>
      <c r="IA9" s="155"/>
      <c r="IB9" s="126"/>
      <c r="IC9" s="125" t="s">
        <v>188</v>
      </c>
      <c r="ID9" s="125" t="s">
        <v>188</v>
      </c>
      <c r="IE9" s="125" t="s">
        <v>188</v>
      </c>
      <c r="IF9" s="125" t="s">
        <v>188</v>
      </c>
      <c r="IG9" s="125" t="s">
        <v>188</v>
      </c>
      <c r="IH9" s="139" t="s">
        <v>188</v>
      </c>
      <c r="II9" s="126"/>
      <c r="IJ9" s="125" t="s">
        <v>188</v>
      </c>
      <c r="IK9" s="125" t="s">
        <v>188</v>
      </c>
      <c r="IL9" s="125" t="s">
        <v>188</v>
      </c>
      <c r="IM9" s="125" t="s">
        <v>188</v>
      </c>
      <c r="IN9" s="125" t="s">
        <v>188</v>
      </c>
      <c r="IO9" s="139" t="s">
        <v>188</v>
      </c>
      <c r="IP9" s="126"/>
      <c r="IQ9" s="156"/>
      <c r="IR9" s="156"/>
      <c r="IS9" s="125" t="s">
        <v>188</v>
      </c>
      <c r="IT9" s="125" t="s">
        <v>188</v>
      </c>
      <c r="IU9" s="125" t="s">
        <v>188</v>
      </c>
      <c r="IV9" s="155"/>
      <c r="IW9" s="126"/>
      <c r="IX9" s="125" t="s">
        <v>188</v>
      </c>
      <c r="IY9" s="190" t="s">
        <v>273</v>
      </c>
      <c r="IZ9" s="156"/>
      <c r="JA9" s="156"/>
      <c r="JB9" s="190" t="s">
        <v>273</v>
      </c>
      <c r="JC9" s="155"/>
      <c r="JD9" s="126"/>
      <c r="JE9" s="190" t="s">
        <v>273</v>
      </c>
      <c r="JF9" s="190" t="s">
        <v>273</v>
      </c>
      <c r="JG9" s="190" t="s">
        <v>273</v>
      </c>
      <c r="JH9" s="190" t="s">
        <v>273</v>
      </c>
      <c r="JI9" s="190" t="s">
        <v>273</v>
      </c>
      <c r="JJ9" s="187" t="s">
        <v>273</v>
      </c>
      <c r="JK9" s="126"/>
      <c r="JL9" s="156"/>
      <c r="JM9" s="156"/>
      <c r="JN9" s="156"/>
      <c r="JO9" s="156"/>
      <c r="JP9" s="156"/>
      <c r="JQ9" s="155"/>
      <c r="JR9" s="126"/>
      <c r="JS9" s="125" t="s">
        <v>188</v>
      </c>
      <c r="JT9" s="125" t="s">
        <v>188</v>
      </c>
      <c r="JU9" s="125" t="s">
        <v>188</v>
      </c>
      <c r="JV9" s="125" t="s">
        <v>188</v>
      </c>
      <c r="JW9" s="125" t="s">
        <v>188</v>
      </c>
      <c r="JX9" s="139" t="s">
        <v>273</v>
      </c>
      <c r="JY9" s="126"/>
      <c r="JZ9" s="125" t="s">
        <v>188</v>
      </c>
      <c r="KA9" s="125" t="s">
        <v>188</v>
      </c>
      <c r="KB9" s="125" t="s">
        <v>188</v>
      </c>
      <c r="KC9" s="125" t="s">
        <v>188</v>
      </c>
      <c r="KD9" s="125" t="s">
        <v>188</v>
      </c>
      <c r="KE9" s="139" t="s">
        <v>273</v>
      </c>
      <c r="KF9" s="126"/>
      <c r="KG9" s="125" t="s">
        <v>188</v>
      </c>
      <c r="KH9" s="125" t="s">
        <v>188</v>
      </c>
      <c r="KI9" s="125" t="s">
        <v>188</v>
      </c>
      <c r="KJ9" s="125" t="s">
        <v>188</v>
      </c>
      <c r="KK9" s="125" t="s">
        <v>188</v>
      </c>
      <c r="KL9" s="139" t="s">
        <v>273</v>
      </c>
      <c r="KM9" s="126"/>
      <c r="KN9" s="125" t="s">
        <v>188</v>
      </c>
      <c r="KO9" s="125" t="s">
        <v>188</v>
      </c>
      <c r="KP9" s="125" t="s">
        <v>188</v>
      </c>
      <c r="KQ9" s="125" t="s">
        <v>188</v>
      </c>
      <c r="KR9" s="125" t="s">
        <v>188</v>
      </c>
      <c r="KS9" s="125" t="s">
        <v>188</v>
      </c>
      <c r="KT9" s="125" t="s">
        <v>188</v>
      </c>
      <c r="KU9" s="125" t="s">
        <v>188</v>
      </c>
      <c r="KV9" s="125" t="s">
        <v>188</v>
      </c>
      <c r="KW9" s="125" t="s">
        <v>188</v>
      </c>
      <c r="KX9" s="125" t="s">
        <v>188</v>
      </c>
      <c r="KY9" s="125" t="s">
        <v>188</v>
      </c>
      <c r="KZ9" s="125" t="s">
        <v>188</v>
      </c>
      <c r="LA9" s="125" t="s">
        <v>188</v>
      </c>
      <c r="LB9" s="125" t="s">
        <v>188</v>
      </c>
      <c r="LC9" s="125" t="s">
        <v>188</v>
      </c>
      <c r="LD9" s="125" t="s">
        <v>188</v>
      </c>
      <c r="LE9" s="125" t="s">
        <v>188</v>
      </c>
      <c r="LF9" s="125" t="s">
        <v>188</v>
      </c>
      <c r="LG9" s="125" t="s">
        <v>188</v>
      </c>
      <c r="LH9" s="156"/>
      <c r="LI9" s="125" t="s">
        <v>188</v>
      </c>
      <c r="LJ9" s="156"/>
      <c r="LK9" s="156"/>
      <c r="LL9" s="156"/>
      <c r="LM9" s="156"/>
      <c r="LN9" s="156"/>
      <c r="LO9" s="156"/>
      <c r="LP9" s="125" t="s">
        <v>188</v>
      </c>
      <c r="LQ9" s="125" t="s">
        <v>188</v>
      </c>
      <c r="LR9" s="125" t="s">
        <v>188</v>
      </c>
      <c r="LS9" s="125" t="s">
        <v>188</v>
      </c>
      <c r="LT9" s="125" t="s">
        <v>188</v>
      </c>
      <c r="LU9" s="125" t="s">
        <v>188</v>
      </c>
      <c r="LV9" s="125" t="s">
        <v>188</v>
      </c>
      <c r="LW9" s="125" t="s">
        <v>188</v>
      </c>
      <c r="LX9" s="125" t="s">
        <v>188</v>
      </c>
      <c r="LY9" s="125" t="s">
        <v>188</v>
      </c>
      <c r="LZ9" s="125" t="s">
        <v>188</v>
      </c>
      <c r="MA9" s="125" t="s">
        <v>188</v>
      </c>
      <c r="MB9" s="125" t="s">
        <v>188</v>
      </c>
      <c r="MC9" s="125" t="s">
        <v>188</v>
      </c>
      <c r="MD9" s="125" t="s">
        <v>188</v>
      </c>
      <c r="ME9" s="125" t="s">
        <v>188</v>
      </c>
      <c r="MF9" s="125" t="s">
        <v>188</v>
      </c>
      <c r="MG9" s="156"/>
      <c r="MH9" s="156"/>
      <c r="MI9" s="125" t="s">
        <v>188</v>
      </c>
      <c r="MJ9" s="125" t="s">
        <v>188</v>
      </c>
      <c r="MK9" s="125" t="s">
        <v>188</v>
      </c>
      <c r="ML9" s="125" t="s">
        <v>188</v>
      </c>
      <c r="MM9" s="125" t="s">
        <v>188</v>
      </c>
      <c r="MN9" s="125" t="s">
        <v>188</v>
      </c>
      <c r="MO9" s="125" t="s">
        <v>188</v>
      </c>
      <c r="MP9" s="125" t="s">
        <v>188</v>
      </c>
      <c r="MQ9" s="156"/>
      <c r="MR9" s="125" t="s">
        <v>188</v>
      </c>
      <c r="MS9" s="125" t="s">
        <v>188</v>
      </c>
      <c r="MT9" s="125" t="s">
        <v>188</v>
      </c>
      <c r="MU9" s="125" t="s">
        <v>188</v>
      </c>
      <c r="MV9" s="125" t="s">
        <v>188</v>
      </c>
      <c r="MW9" s="125" t="s">
        <v>188</v>
      </c>
      <c r="MX9" s="125" t="s">
        <v>188</v>
      </c>
      <c r="MY9" s="156"/>
      <c r="MZ9" s="125" t="s">
        <v>188</v>
      </c>
      <c r="NA9" s="125" t="s">
        <v>188</v>
      </c>
      <c r="NB9" s="125" t="s">
        <v>188</v>
      </c>
      <c r="NC9" s="125" t="s">
        <v>188</v>
      </c>
      <c r="ND9" s="125" t="s">
        <v>188</v>
      </c>
      <c r="NE9" s="125" t="s">
        <v>188</v>
      </c>
      <c r="NF9" s="125" t="s">
        <v>188</v>
      </c>
      <c r="NG9" s="125" t="s">
        <v>188</v>
      </c>
      <c r="NH9" s="156"/>
      <c r="NI9" s="125" t="s">
        <v>188</v>
      </c>
      <c r="NJ9" s="125" t="s">
        <v>188</v>
      </c>
      <c r="NK9" s="156"/>
      <c r="NL9" s="156"/>
      <c r="NM9" s="125" t="s">
        <v>188</v>
      </c>
      <c r="NN9" s="125" t="s">
        <v>188</v>
      </c>
      <c r="NO9" s="125" t="s">
        <v>188</v>
      </c>
      <c r="NP9" s="125" t="s">
        <v>188</v>
      </c>
      <c r="NQ9" s="125" t="s">
        <v>188</v>
      </c>
      <c r="NR9" s="156"/>
      <c r="NS9" s="156"/>
      <c r="NT9" s="125" t="s">
        <v>188</v>
      </c>
      <c r="NU9" s="125" t="s">
        <v>188</v>
      </c>
      <c r="NV9" s="125" t="s">
        <v>188</v>
      </c>
      <c r="NW9" s="125" t="s">
        <v>188</v>
      </c>
      <c r="NX9" s="125" t="s">
        <v>188</v>
      </c>
      <c r="NY9" s="156"/>
      <c r="NZ9" s="125" t="s">
        <v>188</v>
      </c>
      <c r="OA9" s="125" t="s">
        <v>188</v>
      </c>
      <c r="OB9" s="125" t="s">
        <v>188</v>
      </c>
      <c r="OC9" s="125" t="s">
        <v>188</v>
      </c>
      <c r="OD9" s="125" t="s">
        <v>188</v>
      </c>
      <c r="OE9" s="156"/>
      <c r="OF9" s="156"/>
      <c r="OG9" s="156"/>
      <c r="OH9" s="125" t="s">
        <v>188</v>
      </c>
      <c r="OI9" s="125" t="s">
        <v>188</v>
      </c>
      <c r="OJ9" s="125" t="s">
        <v>188</v>
      </c>
      <c r="OK9" s="156"/>
      <c r="OL9" s="156"/>
      <c r="OM9" s="156"/>
      <c r="ON9" s="156"/>
      <c r="OO9" s="156"/>
      <c r="OP9" s="125" t="s">
        <v>188</v>
      </c>
      <c r="OQ9" s="125" t="s">
        <v>188</v>
      </c>
      <c r="OR9" s="156"/>
      <c r="OS9" s="156"/>
      <c r="OT9" s="125" t="s">
        <v>188</v>
      </c>
      <c r="OU9" s="125" t="s">
        <v>188</v>
      </c>
      <c r="OV9" s="125" t="s">
        <v>188</v>
      </c>
      <c r="OW9" s="125" t="s">
        <v>188</v>
      </c>
      <c r="OX9" s="125" t="s">
        <v>188</v>
      </c>
      <c r="OY9" s="156"/>
      <c r="OZ9" s="125" t="s">
        <v>188</v>
      </c>
      <c r="PA9" s="125" t="s">
        <v>188</v>
      </c>
      <c r="PB9" s="125" t="s">
        <v>188</v>
      </c>
      <c r="PC9" s="125" t="s">
        <v>188</v>
      </c>
      <c r="PD9" s="125" t="s">
        <v>188</v>
      </c>
      <c r="PE9" s="125" t="s">
        <v>188</v>
      </c>
      <c r="PF9" s="125" t="s">
        <v>188</v>
      </c>
      <c r="PG9" s="125" t="s">
        <v>188</v>
      </c>
      <c r="PH9" s="125" t="s">
        <v>188</v>
      </c>
      <c r="PI9" s="156"/>
      <c r="PJ9" s="125" t="s">
        <v>188</v>
      </c>
      <c r="PK9" s="125" t="s">
        <v>188</v>
      </c>
      <c r="PL9" s="226"/>
      <c r="PM9" s="226"/>
      <c r="PN9" s="226"/>
      <c r="PO9" s="226"/>
      <c r="PP9" s="226"/>
      <c r="PQ9" s="226"/>
      <c r="PR9" s="226"/>
      <c r="PS9" s="226"/>
      <c r="PT9" s="226"/>
      <c r="PU9" s="226"/>
      <c r="PV9" s="226"/>
      <c r="PW9" s="226"/>
      <c r="PX9" s="226"/>
      <c r="PY9" s="226"/>
      <c r="PZ9" s="226"/>
      <c r="QA9" s="226"/>
      <c r="QB9" s="226"/>
      <c r="QC9" s="226"/>
      <c r="QD9" s="226"/>
      <c r="QE9" s="226"/>
    </row>
    <row r="10" spans="1:455" ht="43.5" customHeight="1">
      <c r="A10" s="148" t="s">
        <v>153</v>
      </c>
      <c r="B10" s="230" t="s">
        <v>402</v>
      </c>
      <c r="C10" s="65" t="s">
        <v>138</v>
      </c>
      <c r="D10" s="228"/>
      <c r="E10" s="86"/>
      <c r="F10" s="228"/>
      <c r="G10" s="228"/>
      <c r="H10" s="228"/>
      <c r="I10" s="86"/>
      <c r="J10" s="228"/>
      <c r="K10" s="86"/>
      <c r="L10" s="86"/>
      <c r="M10" s="228"/>
      <c r="N10" s="228"/>
      <c r="O10" s="228"/>
      <c r="P10" s="86"/>
      <c r="Q10" s="228"/>
      <c r="R10" s="86"/>
      <c r="S10" s="228"/>
      <c r="T10" s="228"/>
      <c r="U10" s="228"/>
      <c r="V10" s="228"/>
      <c r="W10" s="86"/>
      <c r="X10" s="86"/>
      <c r="Y10" s="228"/>
      <c r="Z10" s="228"/>
      <c r="AA10" s="228"/>
      <c r="AB10" s="150"/>
      <c r="AC10" s="150"/>
      <c r="AD10" s="86"/>
      <c r="AE10" s="150"/>
      <c r="AF10" s="86"/>
      <c r="AG10" s="150"/>
      <c r="AH10" s="86"/>
      <c r="AI10" s="150"/>
      <c r="AJ10" s="150"/>
      <c r="AK10" s="86"/>
      <c r="AL10" s="150"/>
      <c r="AM10" s="150"/>
      <c r="AN10" s="151"/>
      <c r="AO10" s="151"/>
      <c r="AP10" s="88"/>
      <c r="AQ10" s="151"/>
      <c r="AR10" s="88"/>
      <c r="AS10" s="88"/>
      <c r="AT10" s="88"/>
      <c r="AU10" s="151"/>
      <c r="AV10" s="151"/>
      <c r="AW10" s="151"/>
      <c r="AX10" s="151"/>
      <c r="AY10" s="88"/>
      <c r="AZ10" s="151"/>
      <c r="BA10" s="88"/>
      <c r="BB10" s="88"/>
      <c r="BC10" s="88"/>
      <c r="BD10" s="151"/>
      <c r="BE10" s="151"/>
      <c r="BF10" s="88"/>
      <c r="BG10" s="88"/>
      <c r="BH10" s="88"/>
      <c r="BI10" s="151"/>
      <c r="BJ10" s="151"/>
      <c r="BK10" s="151"/>
      <c r="BL10" s="151"/>
      <c r="BM10" s="151"/>
      <c r="BN10" s="87"/>
      <c r="BO10" s="87"/>
      <c r="BP10" s="151"/>
      <c r="BQ10" s="151"/>
      <c r="BR10" s="151"/>
      <c r="BS10" s="151"/>
      <c r="BT10" s="87"/>
      <c r="BU10" s="151"/>
      <c r="BV10" s="151"/>
      <c r="BW10" s="151"/>
      <c r="BX10" s="151"/>
      <c r="BY10" s="151"/>
      <c r="BZ10" s="87"/>
      <c r="CA10" s="151"/>
      <c r="CB10" s="87"/>
      <c r="CC10" s="87"/>
      <c r="CD10" s="151"/>
      <c r="CE10" s="151"/>
      <c r="CF10" s="151"/>
      <c r="CG10" s="151"/>
      <c r="CH10" s="87"/>
      <c r="CI10" s="151"/>
      <c r="CJ10" s="151"/>
      <c r="CK10" s="87"/>
      <c r="CL10" s="151"/>
      <c r="CM10" s="151"/>
      <c r="CN10" s="87"/>
      <c r="CO10" s="87"/>
      <c r="CP10" s="151"/>
      <c r="CQ10" s="151"/>
      <c r="CR10" s="151"/>
      <c r="CS10" s="151"/>
      <c r="CT10" s="151"/>
      <c r="CU10" s="151"/>
      <c r="CV10" s="152"/>
      <c r="CW10" s="89"/>
      <c r="CX10" s="151"/>
      <c r="CY10" s="87"/>
      <c r="CZ10" s="151"/>
      <c r="DA10" s="151"/>
      <c r="DB10" s="151"/>
      <c r="DC10" s="152"/>
      <c r="DD10" s="89"/>
      <c r="DE10" s="151"/>
      <c r="DF10" s="151"/>
      <c r="DG10" s="151"/>
      <c r="DH10" s="151"/>
      <c r="DI10" s="87"/>
      <c r="DJ10" s="89"/>
      <c r="DK10" s="89"/>
      <c r="DL10" s="89"/>
      <c r="DM10" s="152"/>
      <c r="DN10" s="89"/>
      <c r="DO10" s="151"/>
      <c r="DP10" s="151"/>
      <c r="DQ10" s="89"/>
      <c r="DR10" s="152"/>
      <c r="DS10" s="88"/>
      <c r="DT10" s="151"/>
      <c r="DU10" s="151"/>
      <c r="DV10" s="151"/>
      <c r="DW10" s="88"/>
      <c r="DX10" s="228"/>
      <c r="DY10" s="84"/>
      <c r="DZ10" s="67"/>
      <c r="EA10" s="84"/>
      <c r="EB10" s="228"/>
      <c r="EC10" s="228"/>
      <c r="ED10" s="61"/>
      <c r="EE10" s="228"/>
      <c r="EF10" s="67"/>
      <c r="EG10" s="67"/>
      <c r="EH10" s="67"/>
      <c r="EI10" s="153"/>
      <c r="EJ10" s="228"/>
      <c r="EK10" s="228"/>
      <c r="EL10" s="61"/>
      <c r="EM10" s="67"/>
      <c r="EN10" s="84"/>
      <c r="EO10" s="153"/>
      <c r="EP10" s="228"/>
      <c r="EQ10" s="61"/>
      <c r="ER10" s="228"/>
      <c r="ES10" s="61"/>
      <c r="ET10" s="84"/>
      <c r="EU10" s="67"/>
      <c r="EV10" s="228"/>
      <c r="EW10" s="153"/>
      <c r="EX10" s="228"/>
      <c r="EY10" s="61"/>
      <c r="EZ10" s="228"/>
      <c r="FA10" s="85"/>
      <c r="FB10" s="71"/>
      <c r="FC10" s="228"/>
      <c r="FD10" s="228"/>
      <c r="FE10" s="228"/>
      <c r="FF10" s="228"/>
      <c r="FG10" s="228"/>
      <c r="FH10" s="228"/>
      <c r="FI10" s="71"/>
      <c r="FJ10" s="69"/>
      <c r="FK10" s="228"/>
      <c r="FL10" s="228"/>
      <c r="FM10" s="228"/>
      <c r="FN10" s="228"/>
      <c r="FO10" s="71"/>
      <c r="FP10" s="71"/>
      <c r="FQ10" s="69"/>
      <c r="FR10" s="228"/>
      <c r="FS10" s="69"/>
      <c r="FT10" s="69"/>
      <c r="FU10" s="228"/>
      <c r="FV10" s="71"/>
      <c r="FW10" s="71"/>
      <c r="FX10" s="228"/>
      <c r="FY10" s="228"/>
      <c r="FZ10" s="69"/>
      <c r="GA10" s="228"/>
      <c r="GB10" s="228"/>
      <c r="GC10" s="228"/>
      <c r="GD10" s="71"/>
      <c r="GE10" s="69"/>
      <c r="GF10" s="228"/>
      <c r="GG10" s="94"/>
      <c r="GH10" s="125"/>
      <c r="GI10" s="154"/>
      <c r="GJ10" s="137"/>
      <c r="GK10" s="138"/>
      <c r="GL10" s="126"/>
      <c r="GM10" s="154"/>
      <c r="GN10" s="154"/>
      <c r="GO10" s="154"/>
      <c r="GP10" s="125"/>
      <c r="GQ10" s="125"/>
      <c r="GR10" s="139"/>
      <c r="GS10" s="126"/>
      <c r="GT10" s="125"/>
      <c r="GU10" s="125"/>
      <c r="GV10" s="125"/>
      <c r="GW10" s="137"/>
      <c r="GX10" s="137"/>
      <c r="GY10" s="139"/>
      <c r="GZ10" s="126"/>
      <c r="HA10" s="137"/>
      <c r="HB10" s="137"/>
      <c r="HC10" s="137"/>
      <c r="HD10" s="137"/>
      <c r="HE10" s="137"/>
      <c r="HF10" s="138"/>
      <c r="HG10" s="126"/>
      <c r="HH10" s="137"/>
      <c r="HI10" s="137"/>
      <c r="HJ10" s="125"/>
      <c r="HK10" s="125"/>
      <c r="HL10" s="125"/>
      <c r="HM10" s="139"/>
      <c r="HN10" s="126"/>
      <c r="HO10" s="125"/>
      <c r="HP10" s="125"/>
      <c r="HQ10" s="125"/>
      <c r="HR10" s="125"/>
      <c r="HS10" s="125"/>
      <c r="HT10" s="155"/>
      <c r="HU10" s="126"/>
      <c r="HV10" s="125"/>
      <c r="HW10" s="125"/>
      <c r="HX10" s="191"/>
      <c r="HY10" s="125"/>
      <c r="HZ10" s="125"/>
      <c r="IA10" s="155"/>
      <c r="IB10" s="126"/>
      <c r="IC10" s="125"/>
      <c r="ID10" s="191"/>
      <c r="IE10" s="191"/>
      <c r="IF10" s="191"/>
      <c r="IG10" s="191"/>
      <c r="IH10" s="192"/>
      <c r="II10" s="126"/>
      <c r="IJ10" s="191"/>
      <c r="IK10" s="191"/>
      <c r="IL10" s="191"/>
      <c r="IM10" s="191"/>
      <c r="IN10" s="191"/>
      <c r="IO10" s="192"/>
      <c r="IP10" s="126"/>
      <c r="IQ10" s="156"/>
      <c r="IR10" s="156"/>
      <c r="IS10" s="191"/>
      <c r="IT10" s="191"/>
      <c r="IU10" s="191"/>
      <c r="IV10" s="155"/>
      <c r="IW10" s="126"/>
      <c r="IX10" s="191"/>
      <c r="IY10" s="190"/>
      <c r="IZ10" s="156"/>
      <c r="JA10" s="156"/>
      <c r="JB10" s="190"/>
      <c r="JC10" s="192"/>
      <c r="JD10" s="126"/>
      <c r="JE10" s="190"/>
      <c r="JF10" s="223"/>
      <c r="JG10" s="190"/>
      <c r="JH10" s="223"/>
      <c r="JI10" s="190"/>
      <c r="JJ10" s="192"/>
      <c r="JK10" s="126"/>
      <c r="JL10" s="156"/>
      <c r="JM10" s="224"/>
      <c r="JN10" s="156"/>
      <c r="JO10" s="224"/>
      <c r="JP10" s="156"/>
      <c r="JQ10" s="192"/>
      <c r="JR10" s="126"/>
      <c r="JS10" s="125"/>
      <c r="JT10" s="154"/>
      <c r="JU10" s="125"/>
      <c r="JV10" s="154"/>
      <c r="JW10" s="191"/>
      <c r="JX10" s="139"/>
      <c r="JY10" s="126"/>
      <c r="JZ10" s="191"/>
      <c r="KA10" s="154"/>
      <c r="KB10" s="191"/>
      <c r="KC10" s="154"/>
      <c r="KD10" s="191"/>
      <c r="KE10" s="139"/>
      <c r="KF10" s="126"/>
      <c r="KG10" s="191"/>
      <c r="KH10" s="154"/>
      <c r="KI10" s="191"/>
      <c r="KJ10" s="154"/>
      <c r="KK10" s="191"/>
      <c r="KL10" s="139"/>
      <c r="KM10" s="126"/>
      <c r="KN10" s="191"/>
      <c r="KO10" s="154"/>
      <c r="KP10" s="191"/>
      <c r="KQ10" s="154"/>
      <c r="KR10" s="191"/>
      <c r="KS10" s="154"/>
      <c r="KT10" s="154"/>
      <c r="KU10" s="225"/>
      <c r="KV10" s="125"/>
      <c r="KW10" s="225"/>
      <c r="KX10" s="225"/>
      <c r="KY10" s="191"/>
      <c r="KZ10" s="191"/>
      <c r="LA10" s="191"/>
      <c r="LB10" s="125"/>
      <c r="LC10" s="125"/>
      <c r="LD10" s="225"/>
      <c r="LE10" s="225"/>
      <c r="LF10" s="225"/>
      <c r="LG10" s="225"/>
      <c r="LH10" s="226"/>
      <c r="LI10" s="225"/>
      <c r="LJ10" s="226"/>
      <c r="LK10" s="226"/>
      <c r="LL10" s="226"/>
      <c r="LM10" s="226"/>
      <c r="LN10" s="226"/>
      <c r="LO10" s="226"/>
      <c r="LP10" s="226"/>
      <c r="LQ10" s="226"/>
      <c r="LR10" s="226"/>
      <c r="LS10" s="226"/>
      <c r="LT10" s="226"/>
      <c r="LU10" s="226"/>
      <c r="LV10" s="226"/>
      <c r="LW10" s="208"/>
      <c r="LX10" s="125" t="s">
        <v>188</v>
      </c>
      <c r="LY10" s="125" t="s">
        <v>188</v>
      </c>
      <c r="LZ10" s="125" t="s">
        <v>188</v>
      </c>
      <c r="MA10" s="125" t="s">
        <v>188</v>
      </c>
      <c r="MB10" s="125" t="s">
        <v>188</v>
      </c>
      <c r="MC10" s="125" t="s">
        <v>188</v>
      </c>
      <c r="MD10" s="125" t="s">
        <v>188</v>
      </c>
      <c r="ME10" s="125" t="s">
        <v>188</v>
      </c>
      <c r="MF10" s="125" t="s">
        <v>188</v>
      </c>
      <c r="MG10" s="156"/>
      <c r="MH10" s="156"/>
      <c r="MI10" s="125" t="s">
        <v>188</v>
      </c>
      <c r="MJ10" s="125" t="s">
        <v>188</v>
      </c>
      <c r="MK10" s="125" t="s">
        <v>188</v>
      </c>
      <c r="ML10" s="125" t="s">
        <v>188</v>
      </c>
      <c r="MM10" s="125" t="s">
        <v>188</v>
      </c>
      <c r="MN10" s="125" t="s">
        <v>188</v>
      </c>
      <c r="MO10" s="125" t="s">
        <v>188</v>
      </c>
      <c r="MP10" s="125" t="s">
        <v>188</v>
      </c>
      <c r="MQ10" s="156"/>
      <c r="MR10" s="125" t="s">
        <v>188</v>
      </c>
      <c r="MS10" s="125" t="s">
        <v>188</v>
      </c>
      <c r="MT10" s="156"/>
      <c r="MU10" s="125" t="s">
        <v>188</v>
      </c>
      <c r="MV10" s="156"/>
      <c r="MW10" s="125" t="s">
        <v>188</v>
      </c>
      <c r="MX10" s="125" t="s">
        <v>188</v>
      </c>
      <c r="MY10" s="156"/>
      <c r="MZ10" s="125" t="s">
        <v>188</v>
      </c>
      <c r="NA10" s="125" t="s">
        <v>188</v>
      </c>
      <c r="NB10" s="156"/>
      <c r="NC10" s="125" t="s">
        <v>188</v>
      </c>
      <c r="ND10" s="125" t="s">
        <v>188</v>
      </c>
      <c r="NE10" s="125" t="s">
        <v>188</v>
      </c>
      <c r="NF10" s="125" t="s">
        <v>188</v>
      </c>
      <c r="NG10" s="125" t="s">
        <v>188</v>
      </c>
      <c r="NH10" s="125" t="s">
        <v>188</v>
      </c>
      <c r="NI10" s="125" t="s">
        <v>188</v>
      </c>
      <c r="NJ10" s="156"/>
      <c r="NK10" s="156"/>
      <c r="NL10" s="156"/>
      <c r="NM10" s="156"/>
      <c r="NN10" s="125" t="s">
        <v>188</v>
      </c>
      <c r="NO10" s="125" t="s">
        <v>188</v>
      </c>
      <c r="NP10" s="156"/>
      <c r="NQ10" s="156"/>
      <c r="NR10" s="156"/>
      <c r="NS10" s="156"/>
      <c r="NT10" s="125" t="s">
        <v>188</v>
      </c>
      <c r="NU10" s="156"/>
      <c r="NV10" s="125" t="s">
        <v>188</v>
      </c>
      <c r="NW10" s="125" t="s">
        <v>188</v>
      </c>
      <c r="NX10" s="125" t="s">
        <v>188</v>
      </c>
      <c r="NY10" s="156"/>
      <c r="NZ10" s="125" t="s">
        <v>188</v>
      </c>
      <c r="OA10" s="125" t="s">
        <v>188</v>
      </c>
      <c r="OB10" s="125" t="s">
        <v>188</v>
      </c>
      <c r="OC10" s="125" t="s">
        <v>188</v>
      </c>
      <c r="OD10" s="125" t="s">
        <v>188</v>
      </c>
      <c r="OE10" s="156"/>
      <c r="OF10" s="156"/>
      <c r="OG10" s="156"/>
      <c r="OH10" s="156"/>
      <c r="OI10" s="156"/>
      <c r="OJ10" s="156"/>
      <c r="OK10" s="156"/>
      <c r="OL10" s="156"/>
      <c r="OM10" s="156"/>
      <c r="ON10" s="156"/>
      <c r="OO10" s="156"/>
      <c r="OP10" s="125" t="s">
        <v>188</v>
      </c>
      <c r="OQ10" s="125" t="s">
        <v>188</v>
      </c>
      <c r="OR10" s="156"/>
      <c r="OS10" s="156"/>
      <c r="OT10" s="125" t="s">
        <v>188</v>
      </c>
      <c r="OU10" s="125" t="s">
        <v>188</v>
      </c>
      <c r="OV10" s="125" t="s">
        <v>188</v>
      </c>
      <c r="OW10" s="125" t="s">
        <v>188</v>
      </c>
      <c r="OX10" s="125" t="s">
        <v>188</v>
      </c>
      <c r="OY10" s="156"/>
      <c r="OZ10" s="125" t="s">
        <v>188</v>
      </c>
      <c r="PA10" s="125" t="s">
        <v>188</v>
      </c>
      <c r="PB10" s="125" t="s">
        <v>188</v>
      </c>
      <c r="PC10" s="125" t="s">
        <v>188</v>
      </c>
      <c r="PD10" s="125" t="s">
        <v>188</v>
      </c>
      <c r="PE10" s="125" t="s">
        <v>188</v>
      </c>
      <c r="PF10" s="125" t="s">
        <v>188</v>
      </c>
      <c r="PG10" s="125" t="s">
        <v>188</v>
      </c>
      <c r="PH10" s="125" t="s">
        <v>188</v>
      </c>
      <c r="PI10" s="156"/>
      <c r="PJ10" s="125" t="s">
        <v>188</v>
      </c>
      <c r="PK10" s="125" t="s">
        <v>188</v>
      </c>
      <c r="PL10" s="226"/>
      <c r="PM10" s="226"/>
      <c r="PN10" s="226"/>
      <c r="PO10" s="226"/>
      <c r="PP10" s="226"/>
      <c r="PQ10" s="226"/>
      <c r="PR10" s="226"/>
      <c r="PS10" s="226"/>
      <c r="PT10" s="226"/>
      <c r="PU10" s="226"/>
      <c r="PV10" s="226"/>
      <c r="PW10" s="226"/>
      <c r="PX10" s="226"/>
      <c r="PY10" s="226"/>
      <c r="PZ10" s="226"/>
      <c r="QA10" s="226"/>
      <c r="QB10" s="226"/>
      <c r="QC10" s="226"/>
      <c r="QD10" s="226"/>
      <c r="QE10" s="226"/>
    </row>
    <row r="11" spans="1:455" ht="43.5" customHeight="1">
      <c r="A11" s="231" t="s">
        <v>113</v>
      </c>
      <c r="B11" s="66" t="s">
        <v>348</v>
      </c>
      <c r="C11" s="65" t="s">
        <v>138</v>
      </c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69"/>
      <c r="BK11" s="69"/>
      <c r="BL11" s="69"/>
      <c r="BM11" s="69"/>
      <c r="BN11" s="69"/>
      <c r="BO11" s="69"/>
      <c r="BP11" s="69"/>
      <c r="BQ11" s="69"/>
      <c r="BR11" s="69"/>
      <c r="BS11" s="69"/>
      <c r="BT11" s="69"/>
      <c r="BU11" s="69"/>
      <c r="BV11" s="69"/>
      <c r="BW11" s="69"/>
      <c r="BX11" s="69"/>
      <c r="BY11" s="69"/>
      <c r="BZ11" s="69"/>
      <c r="CA11" s="69"/>
      <c r="CB11" s="69"/>
      <c r="CC11" s="69"/>
      <c r="CD11" s="69"/>
      <c r="CE11" s="69"/>
      <c r="CF11" s="69"/>
      <c r="CG11" s="69"/>
      <c r="CH11" s="69"/>
      <c r="CI11" s="69"/>
      <c r="CJ11" s="69"/>
      <c r="CK11" s="69"/>
      <c r="CL11" s="69"/>
      <c r="CM11" s="69"/>
      <c r="CN11" s="69"/>
      <c r="CO11" s="69"/>
      <c r="CP11" s="69"/>
      <c r="CQ11" s="69"/>
      <c r="CR11" s="69"/>
      <c r="CS11" s="61"/>
      <c r="CT11" s="61"/>
      <c r="CU11" s="61"/>
      <c r="CV11" s="60"/>
      <c r="CW11" s="60"/>
      <c r="CX11" s="61"/>
      <c r="CY11" s="61"/>
      <c r="CZ11" s="61"/>
      <c r="DA11" s="61"/>
      <c r="DB11" s="61"/>
      <c r="DC11" s="60"/>
      <c r="DD11" s="60"/>
      <c r="DE11" s="61"/>
      <c r="DF11" s="61"/>
      <c r="DG11" s="61"/>
      <c r="DH11" s="61"/>
      <c r="DI11" s="61"/>
      <c r="DJ11" s="60"/>
      <c r="DK11" s="60"/>
      <c r="DL11" s="60"/>
      <c r="DM11" s="60"/>
      <c r="DN11" s="60"/>
      <c r="DO11" s="61"/>
      <c r="DP11" s="61"/>
      <c r="DQ11" s="60"/>
      <c r="DR11" s="60"/>
      <c r="DS11" s="61"/>
      <c r="DT11" s="61"/>
      <c r="DU11" s="61"/>
      <c r="DV11" s="61"/>
      <c r="DW11" s="61"/>
      <c r="DX11" s="95"/>
      <c r="DY11" s="96"/>
      <c r="DZ11" s="96"/>
      <c r="EA11" s="97"/>
      <c r="EB11" s="95"/>
      <c r="EC11" s="95"/>
      <c r="ED11" s="95"/>
      <c r="EE11" s="98"/>
      <c r="EF11" s="97"/>
      <c r="EG11" s="97"/>
      <c r="EH11" s="97"/>
      <c r="EI11" s="95"/>
      <c r="EJ11" s="95"/>
      <c r="EK11" s="95"/>
      <c r="EL11" s="98"/>
      <c r="EM11" s="97"/>
      <c r="EN11" s="97"/>
      <c r="EO11" s="95"/>
      <c r="EP11" s="95"/>
      <c r="EQ11" s="95"/>
      <c r="ER11" s="95"/>
      <c r="ES11" s="95"/>
      <c r="ET11" s="97"/>
      <c r="EU11" s="97"/>
      <c r="EV11" s="76"/>
      <c r="EW11" s="95"/>
      <c r="EX11" s="232"/>
      <c r="EY11" s="232"/>
      <c r="EZ11" s="95"/>
      <c r="FA11" s="93"/>
      <c r="FB11" s="93"/>
      <c r="FC11" s="101"/>
      <c r="FD11" s="101"/>
      <c r="FE11" s="101"/>
      <c r="FF11" s="79"/>
      <c r="FG11" s="69"/>
      <c r="FH11" s="71"/>
      <c r="FI11" s="71"/>
      <c r="FJ11" s="69"/>
      <c r="FK11" s="69"/>
      <c r="FL11" s="69"/>
      <c r="FM11" s="69"/>
      <c r="FN11" s="91"/>
      <c r="FO11" s="92"/>
      <c r="FP11" s="92"/>
      <c r="FQ11" s="91"/>
      <c r="FR11" s="91"/>
      <c r="FS11" s="91"/>
      <c r="FT11" s="91"/>
      <c r="FU11" s="91"/>
      <c r="FV11" s="92"/>
      <c r="FW11" s="92"/>
      <c r="FX11" s="91"/>
      <c r="FY11" s="91"/>
      <c r="FZ11" s="91"/>
      <c r="GA11" s="91"/>
      <c r="GB11" s="91"/>
      <c r="GC11" s="92"/>
      <c r="GD11" s="92"/>
      <c r="GE11" s="91"/>
      <c r="GF11" s="91"/>
      <c r="GG11" s="91"/>
      <c r="GH11" s="99"/>
      <c r="GI11" s="99"/>
      <c r="GJ11" s="99"/>
      <c r="GK11" s="92"/>
      <c r="GL11" s="126"/>
      <c r="GM11" s="99"/>
      <c r="GN11" s="10"/>
      <c r="GO11" s="10"/>
      <c r="GP11" s="10"/>
      <c r="GQ11" s="10"/>
      <c r="GR11" s="73"/>
      <c r="GS11" s="126"/>
      <c r="GT11" s="10"/>
      <c r="GU11" s="10"/>
      <c r="GV11" s="10"/>
      <c r="GW11" s="10"/>
      <c r="GX11" s="10"/>
      <c r="GY11" s="73"/>
      <c r="GZ11" s="126"/>
      <c r="HA11" s="10"/>
      <c r="HB11" s="10"/>
      <c r="HC11" s="10"/>
      <c r="HD11" s="10"/>
      <c r="HE11" s="10"/>
      <c r="HF11" s="73"/>
      <c r="HG11" s="126"/>
      <c r="HH11" s="10"/>
      <c r="HI11" s="125"/>
      <c r="HJ11" s="125"/>
      <c r="HK11" s="154"/>
      <c r="HL11" s="182"/>
      <c r="HM11" s="139"/>
      <c r="HN11" s="126"/>
      <c r="HO11" s="154"/>
      <c r="HP11" s="125"/>
      <c r="HQ11" s="154"/>
      <c r="HR11" s="191"/>
      <c r="HS11" s="154"/>
      <c r="HT11" s="139"/>
      <c r="HU11" s="126"/>
      <c r="HV11" s="182"/>
      <c r="HW11" s="10"/>
      <c r="HX11" s="182"/>
      <c r="HY11" s="10"/>
      <c r="HZ11" s="182"/>
      <c r="IA11" s="183"/>
      <c r="IB11" s="126"/>
      <c r="IC11" s="182"/>
      <c r="ID11" s="10"/>
      <c r="IE11" s="182"/>
      <c r="IF11" s="10"/>
      <c r="IG11" s="182"/>
      <c r="IH11" s="183"/>
      <c r="II11" s="126"/>
      <c r="IJ11" s="182"/>
      <c r="IK11" s="10"/>
      <c r="IL11" s="182"/>
      <c r="IM11" s="10"/>
      <c r="IN11" s="182"/>
      <c r="IO11" s="183"/>
      <c r="IP11" s="126"/>
      <c r="IQ11" s="182"/>
      <c r="IV11" s="72"/>
      <c r="IW11" s="72"/>
      <c r="KY11" s="189"/>
      <c r="KZ11" s="189"/>
      <c r="LA11" s="189"/>
      <c r="LB11" s="189"/>
      <c r="LC11" s="189"/>
      <c r="LD11" s="189"/>
      <c r="LE11" s="189"/>
      <c r="LF11" s="189"/>
      <c r="LG11" s="189"/>
      <c r="LH11" s="189"/>
      <c r="LI11" s="189"/>
      <c r="LJ11" s="189"/>
      <c r="LK11" s="189"/>
      <c r="LL11" s="189"/>
      <c r="LM11" s="189"/>
      <c r="LN11" s="189"/>
      <c r="LO11" s="189"/>
      <c r="LP11" s="189"/>
      <c r="LQ11" s="189"/>
      <c r="LR11" s="189"/>
      <c r="LS11" s="189"/>
      <c r="LT11" s="189"/>
      <c r="LU11" s="189"/>
      <c r="LV11" s="189"/>
      <c r="LW11" s="189"/>
      <c r="LX11" s="189"/>
      <c r="LY11" s="189"/>
      <c r="LZ11" s="189"/>
      <c r="MA11" s="189"/>
      <c r="MB11" s="189"/>
      <c r="MC11" s="189"/>
      <c r="MD11" s="189"/>
      <c r="ME11" s="189"/>
      <c r="MF11" s="189"/>
      <c r="MG11" s="189"/>
      <c r="MH11" s="189"/>
      <c r="MI11" s="189"/>
      <c r="MJ11" s="189"/>
      <c r="MK11" s="189"/>
      <c r="ML11" s="189"/>
      <c r="MM11" s="189"/>
      <c r="MN11" s="208"/>
      <c r="MO11" s="156"/>
      <c r="MP11" s="156"/>
      <c r="MQ11" s="156"/>
      <c r="MR11" s="156"/>
      <c r="MS11" s="125" t="s">
        <v>188</v>
      </c>
      <c r="MT11" s="156"/>
      <c r="MU11" s="125" t="s">
        <v>188</v>
      </c>
      <c r="MV11" s="156"/>
      <c r="MW11" s="156"/>
      <c r="MX11" s="156"/>
      <c r="MY11" s="189"/>
      <c r="MZ11" s="189"/>
      <c r="NA11" s="189"/>
      <c r="NB11" s="189"/>
      <c r="NC11" s="189"/>
      <c r="ND11" s="189"/>
      <c r="NE11" s="189"/>
      <c r="NF11" s="189"/>
      <c r="NG11" s="189"/>
      <c r="NH11" s="189"/>
      <c r="NI11" s="189"/>
      <c r="NJ11" s="189"/>
      <c r="NK11" s="189"/>
      <c r="NL11" s="189"/>
      <c r="NM11" s="189"/>
      <c r="NN11" s="189"/>
      <c r="NO11" s="189"/>
      <c r="NP11" s="189"/>
      <c r="NQ11" s="189"/>
      <c r="NR11" s="189"/>
      <c r="NS11" s="189"/>
      <c r="NT11" s="189"/>
      <c r="NU11" s="189"/>
      <c r="NV11" s="189"/>
      <c r="NW11" s="189"/>
      <c r="NX11" s="189"/>
      <c r="NY11" s="189"/>
      <c r="NZ11" s="189"/>
      <c r="OA11" s="189"/>
      <c r="OB11" s="189"/>
      <c r="OC11" s="189"/>
      <c r="OD11" s="189"/>
      <c r="OE11" s="189"/>
      <c r="OF11" s="189"/>
      <c r="OG11" s="189"/>
      <c r="OH11" s="189"/>
      <c r="OI11" s="189"/>
      <c r="OJ11" s="189"/>
      <c r="OK11" s="189"/>
      <c r="OL11" s="208"/>
      <c r="OM11" s="189"/>
      <c r="ON11" s="189"/>
      <c r="OO11" s="189"/>
      <c r="OP11" s="189"/>
      <c r="OQ11" s="189"/>
      <c r="OR11" s="189"/>
      <c r="OS11" s="208"/>
      <c r="OT11" s="125" t="s">
        <v>188</v>
      </c>
      <c r="OU11" s="125" t="s">
        <v>188</v>
      </c>
      <c r="OV11" s="125" t="s">
        <v>188</v>
      </c>
      <c r="OW11" s="125" t="s">
        <v>188</v>
      </c>
      <c r="OX11" s="125" t="s">
        <v>188</v>
      </c>
      <c r="OY11" s="125" t="s">
        <v>188</v>
      </c>
      <c r="OZ11" s="125" t="s">
        <v>188</v>
      </c>
      <c r="PA11" s="125" t="s">
        <v>188</v>
      </c>
      <c r="PB11" s="125" t="s">
        <v>188</v>
      </c>
      <c r="PC11" s="125" t="s">
        <v>188</v>
      </c>
      <c r="PD11" s="125" t="s">
        <v>188</v>
      </c>
      <c r="PE11" s="125" t="s">
        <v>188</v>
      </c>
      <c r="PF11" s="125" t="s">
        <v>188</v>
      </c>
      <c r="PG11" s="125" t="s">
        <v>188</v>
      </c>
      <c r="PH11" s="125" t="s">
        <v>188</v>
      </c>
      <c r="PI11" s="125" t="s">
        <v>188</v>
      </c>
      <c r="PJ11" s="125" t="s">
        <v>188</v>
      </c>
      <c r="PK11" s="125" t="s">
        <v>188</v>
      </c>
      <c r="PL11" s="226"/>
      <c r="PM11" s="226"/>
      <c r="PN11" s="226"/>
      <c r="PO11" s="226"/>
      <c r="PP11" s="226"/>
      <c r="PQ11" s="226"/>
      <c r="PR11" s="226"/>
      <c r="PS11" s="226"/>
      <c r="PT11" s="226"/>
      <c r="PU11" s="226"/>
      <c r="PV11" s="226"/>
      <c r="PW11" s="226"/>
      <c r="PX11" s="226"/>
      <c r="PY11" s="226"/>
      <c r="PZ11" s="226"/>
      <c r="QA11" s="226"/>
      <c r="QB11" s="226"/>
      <c r="QC11" s="226"/>
      <c r="QD11" s="226"/>
      <c r="QE11" s="226"/>
    </row>
    <row r="12" spans="1:455" ht="43.5" customHeight="1">
      <c r="A12" s="148" t="s">
        <v>153</v>
      </c>
      <c r="B12" s="66" t="s">
        <v>439</v>
      </c>
      <c r="C12" s="65" t="s">
        <v>138</v>
      </c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69"/>
      <c r="BK12" s="69"/>
      <c r="BL12" s="69"/>
      <c r="BM12" s="69"/>
      <c r="BN12" s="69"/>
      <c r="BO12" s="69"/>
      <c r="BP12" s="69"/>
      <c r="BQ12" s="69"/>
      <c r="BR12" s="69"/>
      <c r="BS12" s="69"/>
      <c r="BT12" s="69"/>
      <c r="BU12" s="69"/>
      <c r="BV12" s="69"/>
      <c r="BW12" s="69"/>
      <c r="BX12" s="69"/>
      <c r="BY12" s="69"/>
      <c r="BZ12" s="69"/>
      <c r="CA12" s="69"/>
      <c r="CB12" s="69"/>
      <c r="CC12" s="69"/>
      <c r="CD12" s="69"/>
      <c r="CE12" s="69"/>
      <c r="CF12" s="69"/>
      <c r="CG12" s="69"/>
      <c r="CH12" s="69"/>
      <c r="CI12" s="69"/>
      <c r="CJ12" s="69"/>
      <c r="CK12" s="69"/>
      <c r="CL12" s="69"/>
      <c r="CM12" s="69"/>
      <c r="CN12" s="69"/>
      <c r="CO12" s="69"/>
      <c r="CP12" s="69"/>
      <c r="CQ12" s="69"/>
      <c r="CR12" s="69"/>
      <c r="CS12" s="61"/>
      <c r="CT12" s="61"/>
      <c r="CU12" s="61"/>
      <c r="CV12" s="60"/>
      <c r="CW12" s="60"/>
      <c r="CX12" s="61"/>
      <c r="CY12" s="61"/>
      <c r="CZ12" s="61"/>
      <c r="DA12" s="61"/>
      <c r="DB12" s="61"/>
      <c r="DC12" s="60"/>
      <c r="DD12" s="60"/>
      <c r="DE12" s="61"/>
      <c r="DF12" s="61"/>
      <c r="DG12" s="61"/>
      <c r="DH12" s="61"/>
      <c r="DI12" s="61"/>
      <c r="DJ12" s="60"/>
      <c r="DK12" s="60"/>
      <c r="DL12" s="60"/>
      <c r="DM12" s="60"/>
      <c r="DN12" s="60"/>
      <c r="DO12" s="61"/>
      <c r="DP12" s="61"/>
      <c r="DQ12" s="60"/>
      <c r="DR12" s="60"/>
      <c r="DS12" s="61"/>
      <c r="DT12" s="61"/>
      <c r="DU12" s="61"/>
      <c r="DV12" s="61"/>
      <c r="DW12" s="61"/>
      <c r="DX12" s="95"/>
      <c r="DY12" s="96"/>
      <c r="DZ12" s="96"/>
      <c r="EA12" s="97"/>
      <c r="EB12" s="95"/>
      <c r="EC12" s="95"/>
      <c r="ED12" s="95"/>
      <c r="EE12" s="98"/>
      <c r="EF12" s="97"/>
      <c r="EG12" s="97"/>
      <c r="EH12" s="97"/>
      <c r="EI12" s="95"/>
      <c r="EJ12" s="95"/>
      <c r="EK12" s="95"/>
      <c r="EL12" s="98"/>
      <c r="EM12" s="97"/>
      <c r="EN12" s="97"/>
      <c r="EO12" s="95"/>
      <c r="EP12" s="95"/>
      <c r="EQ12" s="95"/>
      <c r="ER12" s="95"/>
      <c r="ES12" s="95"/>
      <c r="ET12" s="97"/>
      <c r="EU12" s="97"/>
      <c r="EV12" s="76"/>
      <c r="EW12" s="95"/>
      <c r="EX12" s="257"/>
      <c r="EY12" s="257"/>
      <c r="EZ12" s="95"/>
      <c r="FA12" s="93"/>
      <c r="FB12" s="93"/>
      <c r="FC12" s="101"/>
      <c r="FD12" s="101"/>
      <c r="FE12" s="101"/>
      <c r="FF12" s="79"/>
      <c r="FG12" s="69"/>
      <c r="FH12" s="71"/>
      <c r="FI12" s="71"/>
      <c r="FJ12" s="69"/>
      <c r="FK12" s="69"/>
      <c r="FL12" s="69"/>
      <c r="FM12" s="69"/>
      <c r="FN12" s="91"/>
      <c r="FO12" s="92"/>
      <c r="FP12" s="92"/>
      <c r="FQ12" s="91"/>
      <c r="FR12" s="91"/>
      <c r="FS12" s="91"/>
      <c r="FT12" s="91"/>
      <c r="FU12" s="91"/>
      <c r="FV12" s="92"/>
      <c r="FW12" s="92"/>
      <c r="FX12" s="91"/>
      <c r="FY12" s="91"/>
      <c r="FZ12" s="91"/>
      <c r="GA12" s="91"/>
      <c r="GB12" s="91"/>
      <c r="GC12" s="92"/>
      <c r="GD12" s="92"/>
      <c r="GE12" s="91"/>
      <c r="GF12" s="91"/>
      <c r="GG12" s="106"/>
      <c r="GH12" s="99"/>
      <c r="GI12" s="99"/>
      <c r="GJ12" s="99"/>
      <c r="GK12" s="334"/>
      <c r="GL12" s="126"/>
      <c r="GM12" s="335"/>
      <c r="GN12" s="10"/>
      <c r="GO12" s="10"/>
      <c r="GP12" s="10"/>
      <c r="GQ12" s="10"/>
      <c r="GR12" s="183"/>
      <c r="GS12" s="126"/>
      <c r="GT12" s="182"/>
      <c r="GU12" s="10"/>
      <c r="GV12" s="10"/>
      <c r="GW12" s="10"/>
      <c r="GX12" s="10"/>
      <c r="GY12" s="183"/>
      <c r="GZ12" s="126"/>
      <c r="HA12" s="182"/>
      <c r="HB12" s="182"/>
      <c r="HC12" s="182"/>
      <c r="HD12" s="182"/>
      <c r="HE12" s="182"/>
      <c r="HF12" s="183"/>
      <c r="HG12" s="126"/>
      <c r="HH12" s="182"/>
      <c r="HI12" s="125"/>
      <c r="HJ12" s="125"/>
      <c r="HK12" s="154"/>
      <c r="HL12" s="182"/>
      <c r="HM12" s="139"/>
      <c r="HN12" s="126"/>
      <c r="HO12" s="154"/>
      <c r="HP12" s="125"/>
      <c r="HQ12" s="154"/>
      <c r="HR12" s="191"/>
      <c r="HS12" s="154"/>
      <c r="HT12" s="139"/>
      <c r="HU12" s="126"/>
      <c r="HV12" s="182"/>
      <c r="HW12" s="10"/>
      <c r="HX12" s="182"/>
      <c r="HY12" s="10"/>
      <c r="HZ12" s="182"/>
      <c r="IA12" s="183"/>
      <c r="IB12" s="126"/>
      <c r="IC12" s="182"/>
      <c r="ID12" s="10"/>
      <c r="IE12" s="182"/>
      <c r="IF12" s="10"/>
      <c r="IG12" s="182"/>
      <c r="IH12" s="183"/>
      <c r="II12" s="126"/>
      <c r="IJ12" s="182"/>
      <c r="IK12" s="10"/>
      <c r="IL12" s="182"/>
      <c r="IM12" s="10"/>
      <c r="IN12" s="182"/>
      <c r="IO12" s="183"/>
      <c r="IP12" s="126"/>
      <c r="IQ12" s="182"/>
      <c r="IV12" s="72"/>
      <c r="IW12" s="72"/>
      <c r="KY12" s="191"/>
      <c r="KZ12" s="189"/>
      <c r="LA12" s="189"/>
      <c r="LB12" s="191"/>
      <c r="LC12" s="191"/>
      <c r="LD12" s="191"/>
      <c r="LE12" s="191"/>
      <c r="LF12" s="191"/>
      <c r="LG12" s="189"/>
      <c r="LH12" s="189"/>
      <c r="LI12" s="191"/>
      <c r="LJ12" s="189"/>
      <c r="LK12" s="189"/>
      <c r="LL12" s="189"/>
      <c r="LM12" s="189"/>
      <c r="LN12" s="189"/>
      <c r="LO12" s="191"/>
      <c r="LP12" s="191"/>
      <c r="LQ12" s="191"/>
      <c r="LR12" s="191"/>
      <c r="LS12" s="191"/>
      <c r="LT12" s="191"/>
      <c r="LU12" s="191"/>
      <c r="LV12" s="191"/>
      <c r="LW12" s="191"/>
      <c r="LX12" s="189"/>
      <c r="LY12" s="191"/>
      <c r="LZ12" s="191"/>
      <c r="MA12" s="191"/>
      <c r="MB12" s="189"/>
      <c r="MC12" s="191"/>
      <c r="MD12" s="191"/>
      <c r="ME12" s="191"/>
      <c r="MF12" s="191"/>
      <c r="MG12" s="189"/>
      <c r="MH12" s="189"/>
      <c r="MI12" s="191"/>
      <c r="MJ12" s="189"/>
      <c r="MK12" s="191"/>
      <c r="ML12" s="191"/>
      <c r="MM12" s="191"/>
      <c r="MN12" s="208"/>
      <c r="MO12" s="191"/>
      <c r="MP12" s="156"/>
      <c r="MQ12" s="156"/>
      <c r="MR12" s="156"/>
      <c r="MS12" s="125"/>
      <c r="MT12" s="191"/>
      <c r="MU12" s="125"/>
      <c r="MV12" s="156"/>
      <c r="MW12" s="156"/>
      <c r="MX12" s="156"/>
      <c r="MY12" s="191"/>
      <c r="MZ12" s="191"/>
      <c r="NA12" s="191"/>
      <c r="NB12" s="191"/>
      <c r="NC12" s="191"/>
      <c r="ND12" s="191"/>
      <c r="NE12" s="189"/>
      <c r="NF12" s="191"/>
      <c r="NG12" s="191"/>
      <c r="NH12" s="189"/>
      <c r="NI12" s="191"/>
      <c r="NJ12" s="191"/>
      <c r="NK12" s="189"/>
      <c r="NL12" s="189"/>
      <c r="NM12" s="189"/>
      <c r="NN12" s="191"/>
      <c r="NO12" s="191"/>
      <c r="NP12" s="191"/>
      <c r="NQ12" s="191"/>
      <c r="NR12" s="189"/>
      <c r="NS12" s="189"/>
      <c r="NT12" s="191"/>
      <c r="NU12" s="191"/>
      <c r="NV12" s="191"/>
      <c r="NW12" s="191"/>
      <c r="NX12" s="191"/>
      <c r="NY12" s="189"/>
      <c r="NZ12" s="189"/>
      <c r="OA12" s="189"/>
      <c r="OB12" s="191"/>
      <c r="OC12" s="191"/>
      <c r="OD12" s="191"/>
      <c r="OE12" s="191"/>
      <c r="OF12" s="189"/>
      <c r="OG12" s="189"/>
      <c r="OH12" s="191"/>
      <c r="OI12" s="191"/>
      <c r="OJ12" s="191"/>
      <c r="OK12" s="191"/>
      <c r="OL12" s="189"/>
      <c r="ON12" s="191"/>
      <c r="OO12" s="191"/>
      <c r="OP12" s="191"/>
      <c r="OQ12" s="191"/>
      <c r="OR12" s="189"/>
      <c r="OS12" s="125"/>
      <c r="OT12" s="125"/>
      <c r="OU12" s="191"/>
      <c r="OV12" s="125"/>
      <c r="OW12" s="125"/>
      <c r="OX12" s="125"/>
      <c r="OY12" s="191"/>
      <c r="OZ12" s="125"/>
      <c r="PA12" s="125"/>
      <c r="PB12" s="191"/>
      <c r="PC12" s="125"/>
      <c r="PD12" s="125"/>
      <c r="PE12" s="125"/>
      <c r="PF12" s="125"/>
      <c r="PG12" s="125"/>
      <c r="PH12" s="125"/>
      <c r="PI12" s="125"/>
      <c r="PJ12" s="336"/>
      <c r="PK12" s="125" t="s">
        <v>188</v>
      </c>
      <c r="PL12" s="226"/>
      <c r="PM12" s="226"/>
      <c r="PN12" s="226"/>
      <c r="PO12" s="226"/>
      <c r="PP12" s="226"/>
      <c r="PQ12" s="226"/>
      <c r="PR12" s="226"/>
      <c r="PS12" s="226"/>
      <c r="PT12" s="226"/>
      <c r="PU12" s="226"/>
      <c r="PV12" s="226"/>
      <c r="PW12" s="226"/>
      <c r="PX12" s="226"/>
      <c r="PY12" s="226"/>
      <c r="PZ12" s="226"/>
      <c r="QA12" s="226"/>
      <c r="QB12" s="226"/>
      <c r="QC12" s="226"/>
      <c r="QD12" s="226"/>
      <c r="QE12" s="226"/>
    </row>
    <row r="13" spans="1:455" ht="43.5" customHeight="1">
      <c r="A13" s="143" t="s">
        <v>41</v>
      </c>
      <c r="B13" s="66" t="s">
        <v>276</v>
      </c>
      <c r="C13" s="65" t="s">
        <v>249</v>
      </c>
      <c r="D13" s="69"/>
      <c r="E13" s="144"/>
      <c r="F13" s="144"/>
      <c r="G13" s="144"/>
      <c r="H13" s="144"/>
      <c r="I13" s="69"/>
      <c r="J13" s="144"/>
      <c r="K13" s="69"/>
      <c r="L13" s="144"/>
      <c r="M13" s="144"/>
      <c r="N13" s="144"/>
      <c r="O13" s="144"/>
      <c r="P13" s="69"/>
      <c r="Q13" s="144"/>
      <c r="R13" s="69"/>
      <c r="S13" s="144"/>
      <c r="T13" s="144"/>
      <c r="U13" s="144"/>
      <c r="V13" s="144"/>
      <c r="W13" s="69"/>
      <c r="X13" s="69"/>
      <c r="Y13" s="144"/>
      <c r="Z13" s="144"/>
      <c r="AA13" s="144"/>
      <c r="AB13" s="144"/>
      <c r="AC13" s="144"/>
      <c r="AD13" s="69"/>
      <c r="AE13" s="144"/>
      <c r="AF13" s="69"/>
      <c r="AG13" s="144"/>
      <c r="AH13" s="69"/>
      <c r="AI13" s="144"/>
      <c r="AJ13" s="144"/>
      <c r="AK13" s="69"/>
      <c r="AL13" s="144"/>
      <c r="AM13" s="144"/>
      <c r="AN13" s="144"/>
      <c r="AO13" s="144"/>
      <c r="AP13" s="61"/>
      <c r="AQ13" s="144"/>
      <c r="AR13" s="61"/>
      <c r="AS13" s="61"/>
      <c r="AT13" s="61"/>
      <c r="AU13" s="144"/>
      <c r="AV13" s="144"/>
      <c r="AW13" s="144"/>
      <c r="AX13" s="144"/>
      <c r="AY13" s="61"/>
      <c r="AZ13" s="144"/>
      <c r="BA13" s="61"/>
      <c r="BB13" s="61"/>
      <c r="BC13" s="61"/>
      <c r="BD13" s="144"/>
      <c r="BE13" s="144"/>
      <c r="BF13" s="144"/>
      <c r="BG13" s="61"/>
      <c r="BH13" s="61"/>
      <c r="BI13" s="144"/>
      <c r="BJ13" s="144"/>
      <c r="BK13" s="144"/>
      <c r="BL13" s="144"/>
      <c r="BM13" s="144"/>
      <c r="BN13" s="69"/>
      <c r="BO13" s="69"/>
      <c r="BP13" s="144"/>
      <c r="BQ13" s="144"/>
      <c r="BR13" s="144"/>
      <c r="BS13" s="144"/>
      <c r="BT13" s="61"/>
      <c r="BU13" s="144"/>
      <c r="BV13" s="61"/>
      <c r="BW13" s="144"/>
      <c r="BX13" s="144"/>
      <c r="BY13" s="144"/>
      <c r="BZ13" s="61"/>
      <c r="CA13" s="144"/>
      <c r="CB13" s="61"/>
      <c r="CC13" s="61"/>
      <c r="CD13" s="144"/>
      <c r="CE13" s="144"/>
      <c r="CF13" s="144"/>
      <c r="CG13" s="144"/>
      <c r="CH13" s="61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  <c r="CT13" s="144"/>
      <c r="CU13" s="144"/>
      <c r="CV13" s="84"/>
      <c r="CW13" s="84"/>
      <c r="CX13" s="144"/>
      <c r="CY13" s="144"/>
      <c r="CZ13" s="144"/>
      <c r="DA13" s="144"/>
      <c r="DB13" s="144"/>
      <c r="DC13" s="84"/>
      <c r="DD13" s="84"/>
      <c r="DE13" s="144"/>
      <c r="DF13" s="144"/>
      <c r="DG13" s="144"/>
      <c r="DH13" s="144"/>
      <c r="DI13" s="144"/>
      <c r="DJ13" s="60"/>
      <c r="DK13" s="60"/>
      <c r="DL13" s="60"/>
      <c r="DM13" s="60"/>
      <c r="DN13" s="60"/>
      <c r="DO13" s="144"/>
      <c r="DP13" s="144"/>
      <c r="DQ13" s="84"/>
      <c r="DR13" s="84"/>
      <c r="DS13" s="144"/>
      <c r="DT13" s="144"/>
      <c r="DU13" s="144"/>
      <c r="DV13" s="144"/>
      <c r="DW13" s="61"/>
      <c r="DX13" s="144"/>
      <c r="DY13" s="84"/>
      <c r="DZ13" s="67"/>
      <c r="EA13" s="67"/>
      <c r="EB13" s="144"/>
      <c r="EC13" s="144"/>
      <c r="ED13" s="144"/>
      <c r="EE13" s="144"/>
      <c r="EF13" s="68"/>
      <c r="EG13" s="68"/>
      <c r="EH13" s="67"/>
      <c r="EI13" s="144"/>
      <c r="EJ13" s="144"/>
      <c r="EK13" s="144"/>
      <c r="EL13" s="144"/>
      <c r="EM13" s="68"/>
      <c r="EN13" s="68"/>
      <c r="EO13" s="144"/>
      <c r="EP13" s="144"/>
      <c r="EQ13" s="144"/>
      <c r="ER13" s="61"/>
      <c r="ES13" s="144"/>
      <c r="ET13" s="84"/>
      <c r="EU13" s="67"/>
      <c r="EV13" s="61"/>
      <c r="EW13" s="144"/>
      <c r="EX13" s="144"/>
      <c r="EY13" s="144"/>
      <c r="EZ13" s="144"/>
      <c r="FA13" s="85"/>
      <c r="FB13" s="71"/>
      <c r="FC13" s="69"/>
      <c r="FD13" s="69"/>
      <c r="FE13" s="144"/>
      <c r="FF13" s="144"/>
      <c r="FG13" s="144"/>
      <c r="FH13" s="144"/>
      <c r="FI13" s="71"/>
      <c r="FJ13" s="69"/>
      <c r="FK13" s="144"/>
      <c r="FL13" s="144"/>
      <c r="FM13" s="144"/>
      <c r="FN13" s="144"/>
      <c r="FO13" s="144"/>
      <c r="FP13" s="71"/>
      <c r="FQ13" s="69"/>
      <c r="FR13" s="144"/>
      <c r="FS13" s="144"/>
      <c r="FT13" s="144"/>
      <c r="FU13" s="144"/>
      <c r="FV13" s="144"/>
      <c r="FW13" s="71"/>
      <c r="FX13" s="69"/>
      <c r="FY13" s="144"/>
      <c r="FZ13" s="144"/>
      <c r="GA13" s="144"/>
      <c r="GB13" s="144"/>
      <c r="GC13" s="144"/>
      <c r="GD13" s="71"/>
      <c r="GE13" s="69"/>
      <c r="GF13" s="144"/>
      <c r="GG13" s="107"/>
      <c r="GH13" s="125"/>
      <c r="GI13" s="125"/>
      <c r="GJ13" s="125"/>
      <c r="GK13" s="139"/>
      <c r="GL13" s="126"/>
      <c r="GM13" s="127"/>
      <c r="GN13" s="125"/>
      <c r="GO13" s="125"/>
      <c r="GP13" s="125"/>
      <c r="GQ13" s="125"/>
      <c r="GR13" s="139"/>
      <c r="GS13" s="126"/>
      <c r="GT13" s="127"/>
      <c r="GU13" s="125"/>
      <c r="GV13" s="125"/>
      <c r="GW13" s="125"/>
      <c r="GX13" s="125"/>
      <c r="GY13" s="138"/>
      <c r="GZ13" s="126"/>
      <c r="HA13" s="127"/>
      <c r="HB13" s="137"/>
      <c r="HC13" s="137"/>
      <c r="HD13" s="137"/>
      <c r="HE13" s="137"/>
      <c r="HF13" s="138"/>
      <c r="HG13" s="126"/>
      <c r="HH13" s="127"/>
      <c r="HI13" s="125"/>
      <c r="HJ13" s="125"/>
      <c r="HK13" s="125"/>
      <c r="HL13" s="125"/>
      <c r="HM13" s="126"/>
      <c r="HN13" s="126"/>
      <c r="HO13" s="125" t="s">
        <v>255</v>
      </c>
      <c r="HP13" s="125" t="s">
        <v>255</v>
      </c>
      <c r="HQ13" s="125" t="s">
        <v>255</v>
      </c>
      <c r="HR13" s="125" t="s">
        <v>255</v>
      </c>
      <c r="HS13" s="125" t="s">
        <v>255</v>
      </c>
      <c r="HT13" s="126"/>
      <c r="HU13" s="126"/>
      <c r="HV13" s="125" t="s">
        <v>188</v>
      </c>
      <c r="HW13" s="125" t="s">
        <v>188</v>
      </c>
      <c r="HX13" s="125" t="s">
        <v>188</v>
      </c>
      <c r="HY13" s="125" t="s">
        <v>188</v>
      </c>
      <c r="HZ13" s="125" t="s">
        <v>188</v>
      </c>
      <c r="IA13" s="126"/>
      <c r="IB13" s="126"/>
      <c r="IC13" s="125" t="s">
        <v>188</v>
      </c>
      <c r="ID13" s="125" t="s">
        <v>188</v>
      </c>
      <c r="IE13" s="125" t="s">
        <v>188</v>
      </c>
      <c r="IF13" s="125" t="s">
        <v>188</v>
      </c>
      <c r="IG13" s="125" t="s">
        <v>188</v>
      </c>
      <c r="IH13" s="126"/>
      <c r="II13" s="126"/>
      <c r="IJ13" s="125" t="s">
        <v>188</v>
      </c>
      <c r="IK13" s="125" t="s">
        <v>188</v>
      </c>
      <c r="IL13" s="125" t="s">
        <v>188</v>
      </c>
      <c r="IM13" s="125" t="s">
        <v>188</v>
      </c>
      <c r="IN13" s="156"/>
      <c r="IO13" s="126"/>
      <c r="IP13" s="126"/>
      <c r="IQ13" s="156"/>
      <c r="IR13" s="156"/>
      <c r="IS13" s="156"/>
      <c r="IT13" s="125" t="s">
        <v>188</v>
      </c>
      <c r="IU13" s="125" t="s">
        <v>188</v>
      </c>
      <c r="IV13" s="126"/>
      <c r="IW13" s="126"/>
      <c r="IX13" s="190" t="s">
        <v>273</v>
      </c>
      <c r="IY13" s="190" t="s">
        <v>273</v>
      </c>
      <c r="IZ13" s="190" t="s">
        <v>273</v>
      </c>
      <c r="JA13" s="190" t="s">
        <v>273</v>
      </c>
      <c r="JB13" s="190" t="s">
        <v>273</v>
      </c>
      <c r="JC13" s="126"/>
      <c r="JD13" s="126"/>
      <c r="JE13" s="190" t="s">
        <v>273</v>
      </c>
      <c r="JF13" s="190" t="s">
        <v>273</v>
      </c>
      <c r="JG13" s="190" t="s">
        <v>273</v>
      </c>
      <c r="JH13" s="190" t="s">
        <v>273</v>
      </c>
      <c r="JI13" s="190" t="s">
        <v>273</v>
      </c>
      <c r="JJ13" s="126"/>
      <c r="JK13" s="126"/>
      <c r="JL13" s="156"/>
      <c r="JM13" s="156"/>
      <c r="JN13" s="156"/>
      <c r="JO13" s="156"/>
      <c r="JP13" s="156"/>
      <c r="JQ13" s="126"/>
      <c r="JR13" s="126"/>
      <c r="JS13" s="125" t="s">
        <v>188</v>
      </c>
      <c r="JT13" s="125" t="s">
        <v>188</v>
      </c>
      <c r="JU13" s="125" t="s">
        <v>188</v>
      </c>
      <c r="JV13" s="125" t="s">
        <v>188</v>
      </c>
      <c r="JW13" s="125" t="s">
        <v>188</v>
      </c>
      <c r="JX13" s="126"/>
      <c r="JY13" s="126"/>
      <c r="JZ13" s="125" t="s">
        <v>188</v>
      </c>
      <c r="KA13" s="125" t="s">
        <v>188</v>
      </c>
      <c r="KB13" s="156"/>
      <c r="KC13" s="125" t="s">
        <v>188</v>
      </c>
      <c r="KD13" s="125" t="s">
        <v>188</v>
      </c>
      <c r="KE13" s="126"/>
      <c r="KF13" s="126"/>
      <c r="KG13" s="125" t="s">
        <v>188</v>
      </c>
      <c r="KH13" s="125" t="s">
        <v>188</v>
      </c>
      <c r="KI13" s="125" t="s">
        <v>188</v>
      </c>
      <c r="KJ13" s="125" t="s">
        <v>188</v>
      </c>
      <c r="KK13" s="125" t="s">
        <v>188</v>
      </c>
      <c r="KL13" s="126"/>
      <c r="KM13" s="126"/>
      <c r="KN13" s="125" t="s">
        <v>188</v>
      </c>
      <c r="KO13" s="125" t="s">
        <v>188</v>
      </c>
      <c r="KP13" s="125" t="s">
        <v>188</v>
      </c>
      <c r="KQ13" s="125" t="s">
        <v>188</v>
      </c>
      <c r="KR13" s="189"/>
      <c r="KS13" s="126"/>
      <c r="KT13" s="126"/>
      <c r="KU13" s="125" t="s">
        <v>188</v>
      </c>
      <c r="KV13" s="125" t="s">
        <v>188</v>
      </c>
      <c r="KW13" s="125" t="s">
        <v>188</v>
      </c>
      <c r="KX13" s="125" t="s">
        <v>188</v>
      </c>
      <c r="KY13" s="125" t="s">
        <v>188</v>
      </c>
      <c r="KZ13" s="156"/>
      <c r="LA13" s="156"/>
      <c r="LB13" s="125" t="s">
        <v>188</v>
      </c>
      <c r="LC13" s="125" t="s">
        <v>188</v>
      </c>
      <c r="LD13" s="125" t="s">
        <v>188</v>
      </c>
      <c r="LE13" s="125" t="s">
        <v>188</v>
      </c>
      <c r="LF13" s="125" t="s">
        <v>188</v>
      </c>
      <c r="LG13" s="156"/>
      <c r="LH13" s="156"/>
      <c r="LI13" s="125" t="s">
        <v>188</v>
      </c>
      <c r="LJ13" s="156"/>
      <c r="LK13" s="156"/>
      <c r="LL13" s="156"/>
      <c r="LM13" s="156"/>
      <c r="LN13" s="156"/>
      <c r="LO13" s="125" t="s">
        <v>188</v>
      </c>
      <c r="LP13" s="125" t="s">
        <v>188</v>
      </c>
      <c r="LQ13" s="125" t="s">
        <v>188</v>
      </c>
      <c r="LR13" s="125" t="s">
        <v>188</v>
      </c>
      <c r="LS13" s="125" t="s">
        <v>188</v>
      </c>
      <c r="LT13" s="125" t="s">
        <v>188</v>
      </c>
      <c r="LU13" s="125" t="s">
        <v>188</v>
      </c>
      <c r="LV13" s="125" t="s">
        <v>188</v>
      </c>
      <c r="LW13" s="125" t="s">
        <v>188</v>
      </c>
      <c r="LX13" s="156"/>
      <c r="LY13" s="125" t="s">
        <v>188</v>
      </c>
      <c r="LZ13" s="125" t="s">
        <v>188</v>
      </c>
      <c r="MA13" s="125" t="s">
        <v>188</v>
      </c>
      <c r="MB13" s="156"/>
      <c r="MC13" s="125" t="s">
        <v>188</v>
      </c>
      <c r="MD13" s="125" t="s">
        <v>188</v>
      </c>
      <c r="ME13" s="125" t="s">
        <v>188</v>
      </c>
      <c r="MF13" s="125" t="s">
        <v>188</v>
      </c>
      <c r="MG13" s="156"/>
      <c r="MH13" s="156"/>
      <c r="MI13" s="125" t="s">
        <v>188</v>
      </c>
      <c r="MJ13" s="156"/>
      <c r="MK13" s="125" t="s">
        <v>188</v>
      </c>
      <c r="ML13" s="125" t="s">
        <v>188</v>
      </c>
      <c r="MM13" s="125" t="s">
        <v>188</v>
      </c>
      <c r="MN13" s="125" t="s">
        <v>188</v>
      </c>
      <c r="MO13" s="125" t="s">
        <v>188</v>
      </c>
      <c r="MP13" s="156"/>
      <c r="MQ13" s="156"/>
      <c r="MR13" s="156"/>
      <c r="MS13" s="125" t="s">
        <v>188</v>
      </c>
      <c r="MT13" s="125" t="s">
        <v>188</v>
      </c>
      <c r="MU13" s="125" t="s">
        <v>188</v>
      </c>
      <c r="MV13" s="156"/>
      <c r="MW13" s="156"/>
      <c r="MX13" s="156"/>
      <c r="MY13" s="125" t="s">
        <v>188</v>
      </c>
      <c r="MZ13" s="125" t="s">
        <v>188</v>
      </c>
      <c r="NA13" s="125" t="s">
        <v>188</v>
      </c>
      <c r="NB13" s="125" t="s">
        <v>188</v>
      </c>
      <c r="NC13" s="125" t="s">
        <v>188</v>
      </c>
      <c r="ND13" s="125" t="s">
        <v>188</v>
      </c>
      <c r="NE13" s="156"/>
      <c r="NF13" s="125" t="s">
        <v>188</v>
      </c>
      <c r="NG13" s="125" t="s">
        <v>188</v>
      </c>
      <c r="NH13" s="156"/>
      <c r="NI13" s="125" t="s">
        <v>188</v>
      </c>
      <c r="NJ13" s="125" t="s">
        <v>188</v>
      </c>
      <c r="NK13" s="156"/>
      <c r="NL13" s="156"/>
      <c r="NM13" s="156"/>
      <c r="NN13" s="125" t="s">
        <v>188</v>
      </c>
      <c r="NO13" s="125" t="s">
        <v>188</v>
      </c>
      <c r="NP13" s="125" t="s">
        <v>188</v>
      </c>
      <c r="NQ13" s="125" t="s">
        <v>188</v>
      </c>
      <c r="NR13" s="156"/>
      <c r="NS13" s="156"/>
      <c r="NT13" s="125" t="s">
        <v>188</v>
      </c>
      <c r="NU13" s="125" t="s">
        <v>188</v>
      </c>
      <c r="NV13" s="125" t="s">
        <v>188</v>
      </c>
      <c r="NW13" s="125" t="s">
        <v>188</v>
      </c>
      <c r="NX13" s="125" t="s">
        <v>188</v>
      </c>
      <c r="NY13" s="156"/>
      <c r="NZ13" s="156"/>
      <c r="OA13" s="156"/>
      <c r="OB13" s="125" t="s">
        <v>188</v>
      </c>
      <c r="OC13" s="125" t="s">
        <v>188</v>
      </c>
      <c r="OD13" s="125" t="s">
        <v>188</v>
      </c>
      <c r="OE13" s="125" t="s">
        <v>188</v>
      </c>
      <c r="OF13" s="156"/>
      <c r="OG13" s="156"/>
      <c r="OH13" s="125" t="s">
        <v>188</v>
      </c>
      <c r="OI13" s="125" t="s">
        <v>188</v>
      </c>
      <c r="OJ13" s="125" t="s">
        <v>188</v>
      </c>
      <c r="OK13" s="125" t="s">
        <v>188</v>
      </c>
      <c r="OL13" s="125" t="s">
        <v>188</v>
      </c>
      <c r="OM13" s="156"/>
      <c r="ON13" s="125" t="s">
        <v>188</v>
      </c>
      <c r="OO13" s="125" t="s">
        <v>188</v>
      </c>
      <c r="OP13" s="125" t="s">
        <v>188</v>
      </c>
      <c r="OQ13" s="125" t="s">
        <v>188</v>
      </c>
      <c r="OR13" s="156"/>
      <c r="OS13" s="156"/>
      <c r="OT13" s="125" t="s">
        <v>188</v>
      </c>
      <c r="OU13" s="156"/>
      <c r="OV13" s="125" t="s">
        <v>188</v>
      </c>
      <c r="OW13" s="125" t="s">
        <v>188</v>
      </c>
      <c r="OX13" s="125" t="s">
        <v>188</v>
      </c>
      <c r="OY13" s="156"/>
      <c r="OZ13" s="125" t="s">
        <v>188</v>
      </c>
      <c r="PA13" s="125" t="s">
        <v>188</v>
      </c>
      <c r="PB13" s="156"/>
      <c r="PC13" s="125" t="s">
        <v>188</v>
      </c>
      <c r="PD13" s="125" t="s">
        <v>188</v>
      </c>
      <c r="PE13" s="125" t="s">
        <v>188</v>
      </c>
      <c r="PF13" s="125" t="s">
        <v>188</v>
      </c>
      <c r="PG13" s="125" t="s">
        <v>188</v>
      </c>
      <c r="PH13" s="125" t="s">
        <v>188</v>
      </c>
      <c r="PI13" s="125" t="s">
        <v>188</v>
      </c>
      <c r="PJ13" s="125" t="s">
        <v>188</v>
      </c>
      <c r="PK13" s="125" t="s">
        <v>188</v>
      </c>
      <c r="PL13" s="226"/>
      <c r="PM13" s="226"/>
      <c r="PN13" s="226"/>
      <c r="PO13" s="226"/>
      <c r="PP13" s="226"/>
      <c r="PQ13" s="226"/>
      <c r="PR13" s="226"/>
      <c r="PS13" s="226"/>
      <c r="PT13" s="226"/>
      <c r="PU13" s="226"/>
      <c r="PV13" s="226"/>
      <c r="PW13" s="226"/>
      <c r="PX13" s="226"/>
      <c r="PY13" s="226"/>
      <c r="PZ13" s="226"/>
      <c r="QA13" s="226"/>
      <c r="QB13" s="226"/>
      <c r="QC13" s="226"/>
      <c r="QD13" s="226"/>
      <c r="QE13" s="226"/>
    </row>
    <row r="14" spans="1:455" ht="43.5" customHeight="1">
      <c r="A14" s="227" t="s">
        <v>41</v>
      </c>
      <c r="B14" s="10" t="s">
        <v>27</v>
      </c>
      <c r="C14" s="65" t="s">
        <v>246</v>
      </c>
      <c r="D14" s="69"/>
      <c r="E14" s="83"/>
      <c r="F14" s="83"/>
      <c r="G14" s="83"/>
      <c r="H14" s="83"/>
      <c r="I14" s="69"/>
      <c r="J14" s="83"/>
      <c r="K14" s="69"/>
      <c r="L14" s="83"/>
      <c r="M14" s="83"/>
      <c r="N14" s="83"/>
      <c r="O14" s="83"/>
      <c r="P14" s="69"/>
      <c r="Q14" s="83"/>
      <c r="R14" s="69"/>
      <c r="S14" s="83"/>
      <c r="T14" s="83"/>
      <c r="U14" s="83"/>
      <c r="V14" s="83"/>
      <c r="W14" s="69"/>
      <c r="X14" s="69"/>
      <c r="Y14" s="83"/>
      <c r="Z14" s="83"/>
      <c r="AA14" s="83"/>
      <c r="AB14" s="83"/>
      <c r="AC14" s="83"/>
      <c r="AD14" s="69" t="s">
        <v>23</v>
      </c>
      <c r="AE14" s="83"/>
      <c r="AF14" s="69"/>
      <c r="AG14" s="83"/>
      <c r="AH14" s="69"/>
      <c r="AI14" s="83"/>
      <c r="AJ14" s="83"/>
      <c r="AK14" s="69"/>
      <c r="AL14" s="83"/>
      <c r="AM14" s="83"/>
      <c r="AN14" s="83"/>
      <c r="AO14" s="83"/>
      <c r="AP14" s="61"/>
      <c r="AQ14" s="83"/>
      <c r="AR14" s="61"/>
      <c r="AS14" s="61"/>
      <c r="AT14" s="61"/>
      <c r="AU14" s="83"/>
      <c r="AV14" s="83"/>
      <c r="AW14" s="83"/>
      <c r="AX14" s="83"/>
      <c r="AY14" s="61"/>
      <c r="AZ14" s="83"/>
      <c r="BA14" s="61"/>
      <c r="BB14" s="61"/>
      <c r="BC14" s="61"/>
      <c r="BD14" s="83"/>
      <c r="BE14" s="83"/>
      <c r="BF14" s="83"/>
      <c r="BG14" s="61"/>
      <c r="BH14" s="61"/>
      <c r="BI14" s="83"/>
      <c r="BJ14" s="83"/>
      <c r="BK14" s="83"/>
      <c r="BL14" s="83"/>
      <c r="BM14" s="83"/>
      <c r="BN14" s="69"/>
      <c r="BO14" s="69"/>
      <c r="BP14" s="83"/>
      <c r="BQ14" s="83"/>
      <c r="BR14" s="83"/>
      <c r="BS14" s="83"/>
      <c r="BT14" s="61"/>
      <c r="BU14" s="83"/>
      <c r="BV14" s="61"/>
      <c r="BW14" s="83"/>
      <c r="BX14" s="83"/>
      <c r="BY14" s="83"/>
      <c r="BZ14" s="61"/>
      <c r="CA14" s="83"/>
      <c r="CB14" s="61"/>
      <c r="CC14" s="61"/>
      <c r="CD14" s="83"/>
      <c r="CE14" s="83"/>
      <c r="CF14" s="83"/>
      <c r="CG14" s="83"/>
      <c r="CH14" s="61"/>
      <c r="CI14" s="83"/>
      <c r="CJ14" s="83"/>
      <c r="CK14" s="83"/>
      <c r="CL14" s="83"/>
      <c r="CM14" s="83"/>
      <c r="CN14" s="83"/>
      <c r="CO14" s="83"/>
      <c r="CP14" s="83"/>
      <c r="CQ14" s="83"/>
      <c r="CR14" s="83"/>
      <c r="CS14" s="83"/>
      <c r="CT14" s="83"/>
      <c r="CU14" s="83"/>
      <c r="CV14" s="84"/>
      <c r="CW14" s="84"/>
      <c r="CX14" s="83"/>
      <c r="CY14" s="83"/>
      <c r="CZ14" s="83"/>
      <c r="DA14" s="83"/>
      <c r="DB14" s="83"/>
      <c r="DC14" s="84"/>
      <c r="DD14" s="84"/>
      <c r="DE14" s="83"/>
      <c r="DF14" s="83"/>
      <c r="DG14" s="83"/>
      <c r="DH14" s="83"/>
      <c r="DI14" s="83"/>
      <c r="DJ14" s="60" t="s">
        <v>129</v>
      </c>
      <c r="DK14" s="60" t="s">
        <v>129</v>
      </c>
      <c r="DL14" s="60" t="s">
        <v>129</v>
      </c>
      <c r="DM14" s="60" t="s">
        <v>129</v>
      </c>
      <c r="DN14" s="60" t="s">
        <v>129</v>
      </c>
      <c r="DO14" s="83"/>
      <c r="DP14" s="83"/>
      <c r="DQ14" s="84"/>
      <c r="DR14" s="84"/>
      <c r="DS14" s="83"/>
      <c r="DT14" s="83"/>
      <c r="DU14" s="83"/>
      <c r="DV14" s="83"/>
      <c r="DW14" s="61"/>
      <c r="DX14" s="83"/>
      <c r="DY14" s="84"/>
      <c r="DZ14" s="67" t="s">
        <v>129</v>
      </c>
      <c r="EA14" s="67" t="s">
        <v>129</v>
      </c>
      <c r="EB14" s="83"/>
      <c r="EC14" s="83"/>
      <c r="ED14" s="83"/>
      <c r="EE14" s="83"/>
      <c r="EF14" s="68" t="s">
        <v>136</v>
      </c>
      <c r="EG14" s="68" t="s">
        <v>136</v>
      </c>
      <c r="EH14" s="67" t="s">
        <v>129</v>
      </c>
      <c r="EI14" s="83"/>
      <c r="EJ14" s="83"/>
      <c r="EK14" s="83"/>
      <c r="EL14" s="83"/>
      <c r="EM14" s="68" t="s">
        <v>136</v>
      </c>
      <c r="EN14" s="68" t="s">
        <v>136</v>
      </c>
      <c r="EO14" s="83"/>
      <c r="EP14" s="83"/>
      <c r="EQ14" s="83"/>
      <c r="ER14" s="61" t="s">
        <v>129</v>
      </c>
      <c r="ES14" s="83"/>
      <c r="ET14" s="84"/>
      <c r="EU14" s="67" t="s">
        <v>136</v>
      </c>
      <c r="EV14" s="61" t="s">
        <v>136</v>
      </c>
      <c r="EW14" s="83"/>
      <c r="EX14" s="83"/>
      <c r="EY14" s="83"/>
      <c r="EZ14" s="83"/>
      <c r="FA14" s="85"/>
      <c r="FB14" s="71" t="s">
        <v>136</v>
      </c>
      <c r="FC14" s="69" t="s">
        <v>136</v>
      </c>
      <c r="FD14" s="69" t="s">
        <v>141</v>
      </c>
      <c r="FE14" s="103"/>
      <c r="FF14" s="103"/>
      <c r="FG14" s="103"/>
      <c r="FH14" s="103"/>
      <c r="FI14" s="71" t="s">
        <v>136</v>
      </c>
      <c r="FJ14" s="69" t="s">
        <v>136</v>
      </c>
      <c r="FK14" s="103"/>
      <c r="FL14" s="103"/>
      <c r="FM14" s="103"/>
      <c r="FN14" s="103"/>
      <c r="FO14" s="103"/>
      <c r="FP14" s="71" t="s">
        <v>136</v>
      </c>
      <c r="FQ14" s="69" t="s">
        <v>136</v>
      </c>
      <c r="FR14" s="103"/>
      <c r="FS14" s="103"/>
      <c r="FT14" s="103"/>
      <c r="FU14" s="103"/>
      <c r="FV14" s="103"/>
      <c r="FW14" s="71" t="s">
        <v>136</v>
      </c>
      <c r="FX14" s="69" t="s">
        <v>136</v>
      </c>
      <c r="FY14" s="103"/>
      <c r="FZ14" s="103"/>
      <c r="GA14" s="103"/>
      <c r="GB14" s="103"/>
      <c r="GC14" s="103"/>
      <c r="GD14" s="71" t="s">
        <v>136</v>
      </c>
      <c r="GE14" s="69" t="s">
        <v>136</v>
      </c>
      <c r="GF14" s="103"/>
      <c r="GG14" s="107"/>
      <c r="GH14" s="125" t="s">
        <v>188</v>
      </c>
      <c r="GI14" s="125" t="s">
        <v>188</v>
      </c>
      <c r="GJ14" s="125" t="s">
        <v>188</v>
      </c>
      <c r="GK14" s="139" t="s">
        <v>227</v>
      </c>
      <c r="GL14" s="126"/>
      <c r="GM14" s="127"/>
      <c r="GN14" s="125" t="s">
        <v>188</v>
      </c>
      <c r="GO14" s="125" t="s">
        <v>188</v>
      </c>
      <c r="GP14" s="125" t="s">
        <v>188</v>
      </c>
      <c r="GQ14" s="125" t="s">
        <v>188</v>
      </c>
      <c r="GR14" s="139" t="s">
        <v>188</v>
      </c>
      <c r="GS14" s="126"/>
      <c r="GT14" s="127"/>
      <c r="GU14" s="125" t="s">
        <v>188</v>
      </c>
      <c r="GV14" s="125" t="s">
        <v>188</v>
      </c>
      <c r="GW14" s="125" t="s">
        <v>188</v>
      </c>
      <c r="GX14" s="125" t="s">
        <v>188</v>
      </c>
      <c r="GY14" s="138"/>
      <c r="GZ14" s="126"/>
      <c r="HA14" s="127"/>
      <c r="HB14" s="137"/>
      <c r="HC14" s="137"/>
      <c r="HD14" s="137"/>
      <c r="HE14" s="137"/>
      <c r="HF14" s="138"/>
      <c r="HG14" s="126"/>
      <c r="HH14" s="127"/>
      <c r="HI14" s="125" t="s">
        <v>188</v>
      </c>
      <c r="HJ14" s="125" t="s">
        <v>188</v>
      </c>
      <c r="HK14" s="125" t="s">
        <v>188</v>
      </c>
      <c r="HL14" s="125" t="s">
        <v>188</v>
      </c>
      <c r="HM14" s="139" t="s">
        <v>252</v>
      </c>
      <c r="HN14" s="126"/>
      <c r="HO14" s="127"/>
      <c r="HP14" s="125" t="s">
        <v>255</v>
      </c>
      <c r="HQ14" s="125" t="s">
        <v>255</v>
      </c>
      <c r="HR14" s="125" t="s">
        <v>255</v>
      </c>
      <c r="HS14" s="125" t="s">
        <v>255</v>
      </c>
      <c r="HT14" s="155"/>
      <c r="HU14" s="126"/>
      <c r="HV14" s="127"/>
      <c r="HW14" s="125" t="s">
        <v>188</v>
      </c>
      <c r="HX14" s="125" t="s">
        <v>188</v>
      </c>
      <c r="HY14" s="125" t="s">
        <v>188</v>
      </c>
      <c r="HZ14" s="125" t="s">
        <v>188</v>
      </c>
      <c r="IA14" s="139" t="s">
        <v>188</v>
      </c>
      <c r="IB14" s="126"/>
      <c r="IC14" s="127"/>
      <c r="ID14" s="125" t="s">
        <v>188</v>
      </c>
      <c r="IE14" s="125" t="s">
        <v>188</v>
      </c>
      <c r="IF14" s="125" t="s">
        <v>188</v>
      </c>
      <c r="IG14" s="125" t="s">
        <v>188</v>
      </c>
      <c r="IH14" s="139" t="s">
        <v>188</v>
      </c>
      <c r="II14" s="126"/>
      <c r="IJ14" s="127"/>
      <c r="IK14" s="125" t="s">
        <v>188</v>
      </c>
      <c r="IL14" s="125" t="s">
        <v>188</v>
      </c>
      <c r="IM14" s="125" t="s">
        <v>188</v>
      </c>
      <c r="IN14" s="125" t="s">
        <v>188</v>
      </c>
      <c r="IO14" s="139" t="s">
        <v>188</v>
      </c>
      <c r="IP14" s="126"/>
      <c r="IQ14" s="127"/>
      <c r="IR14" s="156"/>
      <c r="IS14" s="125" t="s">
        <v>188</v>
      </c>
      <c r="IT14" s="125" t="s">
        <v>188</v>
      </c>
      <c r="IU14" s="125" t="s">
        <v>188</v>
      </c>
      <c r="IV14" s="139" t="s">
        <v>188</v>
      </c>
      <c r="IW14" s="126"/>
      <c r="IX14" s="127"/>
      <c r="IY14" s="125" t="s">
        <v>188</v>
      </c>
      <c r="IZ14" s="125" t="s">
        <v>188</v>
      </c>
      <c r="JA14" s="156"/>
      <c r="JB14" s="156"/>
      <c r="JC14" s="155"/>
      <c r="JD14" s="126"/>
      <c r="JE14" s="127"/>
      <c r="JF14" s="190" t="s">
        <v>273</v>
      </c>
      <c r="JG14" s="190" t="s">
        <v>273</v>
      </c>
      <c r="JH14" s="190" t="s">
        <v>273</v>
      </c>
      <c r="JI14" s="190" t="s">
        <v>273</v>
      </c>
      <c r="JJ14" s="139" t="s">
        <v>188</v>
      </c>
      <c r="JK14" s="126"/>
      <c r="JL14" s="127"/>
      <c r="JM14" s="156"/>
      <c r="JN14" s="156"/>
      <c r="JO14" s="156"/>
      <c r="JP14" s="156"/>
      <c r="JQ14" s="155"/>
      <c r="JR14" s="126"/>
      <c r="JS14" s="127"/>
      <c r="JT14" s="125" t="s">
        <v>188</v>
      </c>
      <c r="JU14" s="125" t="s">
        <v>188</v>
      </c>
      <c r="JV14" s="125" t="s">
        <v>188</v>
      </c>
      <c r="JW14" s="125" t="s">
        <v>188</v>
      </c>
      <c r="JX14" s="126"/>
      <c r="JY14" s="126"/>
      <c r="JZ14" s="125" t="s">
        <v>188</v>
      </c>
      <c r="KA14" s="125" t="s">
        <v>188</v>
      </c>
      <c r="KB14" s="156"/>
      <c r="KC14" s="125" t="s">
        <v>188</v>
      </c>
      <c r="KD14" s="125" t="s">
        <v>188</v>
      </c>
      <c r="KE14" s="126"/>
      <c r="KF14" s="126"/>
      <c r="KG14" s="125" t="s">
        <v>188</v>
      </c>
      <c r="KH14" s="125" t="s">
        <v>188</v>
      </c>
      <c r="KI14" s="125" t="s">
        <v>188</v>
      </c>
      <c r="KJ14" s="125" t="s">
        <v>188</v>
      </c>
      <c r="KK14" s="125" t="s">
        <v>188</v>
      </c>
      <c r="KL14" s="126"/>
      <c r="KM14" s="126"/>
      <c r="KN14" s="125" t="s">
        <v>188</v>
      </c>
      <c r="KO14" s="125" t="s">
        <v>188</v>
      </c>
      <c r="KP14" s="125" t="s">
        <v>188</v>
      </c>
      <c r="KQ14" s="125" t="s">
        <v>188</v>
      </c>
      <c r="KR14" s="125" t="s">
        <v>188</v>
      </c>
      <c r="KS14" s="139"/>
      <c r="KT14" s="139"/>
      <c r="KU14" s="125" t="s">
        <v>188</v>
      </c>
      <c r="KV14" s="125" t="s">
        <v>188</v>
      </c>
      <c r="KW14" s="125" t="s">
        <v>188</v>
      </c>
      <c r="KX14" s="125" t="s">
        <v>188</v>
      </c>
      <c r="KY14" s="125" t="s">
        <v>188</v>
      </c>
      <c r="KZ14" s="125" t="s">
        <v>188</v>
      </c>
      <c r="LA14" s="156"/>
      <c r="LB14" s="125" t="s">
        <v>188</v>
      </c>
      <c r="LC14" s="125" t="s">
        <v>188</v>
      </c>
      <c r="LD14" s="125" t="s">
        <v>188</v>
      </c>
      <c r="LE14" s="125" t="s">
        <v>188</v>
      </c>
      <c r="LF14" s="125" t="s">
        <v>188</v>
      </c>
      <c r="LG14" s="156"/>
      <c r="LH14" s="156"/>
      <c r="LI14" s="125" t="s">
        <v>188</v>
      </c>
      <c r="LJ14" s="125" t="s">
        <v>188</v>
      </c>
      <c r="LK14" s="125" t="s">
        <v>188</v>
      </c>
      <c r="LL14" s="125" t="s">
        <v>188</v>
      </c>
      <c r="LM14" s="125" t="s">
        <v>188</v>
      </c>
      <c r="LN14" s="156"/>
      <c r="LO14" s="156"/>
      <c r="LP14" s="125" t="s">
        <v>188</v>
      </c>
      <c r="LQ14" s="125" t="s">
        <v>188</v>
      </c>
      <c r="LR14" s="125" t="s">
        <v>188</v>
      </c>
      <c r="LS14" s="125" t="s">
        <v>188</v>
      </c>
      <c r="LT14" s="125" t="s">
        <v>188</v>
      </c>
      <c r="LU14" s="156"/>
      <c r="LV14" s="156"/>
      <c r="LW14" s="125" t="s">
        <v>188</v>
      </c>
      <c r="LX14" s="125" t="s">
        <v>188</v>
      </c>
      <c r="LY14" s="125" t="s">
        <v>188</v>
      </c>
      <c r="LZ14" s="125" t="s">
        <v>188</v>
      </c>
      <c r="MA14" s="156"/>
      <c r="MB14" s="156"/>
      <c r="MC14" s="125" t="s">
        <v>188</v>
      </c>
      <c r="MD14" s="156"/>
      <c r="ME14" s="125" t="s">
        <v>188</v>
      </c>
      <c r="MF14" s="156"/>
      <c r="MG14" s="156"/>
      <c r="MH14" s="156"/>
      <c r="MI14" s="125" t="s">
        <v>188</v>
      </c>
      <c r="MJ14" s="125" t="s">
        <v>188</v>
      </c>
      <c r="MK14" s="125" t="s">
        <v>188</v>
      </c>
      <c r="ML14" s="125" t="s">
        <v>188</v>
      </c>
      <c r="MM14" s="125" t="s">
        <v>188</v>
      </c>
      <c r="MN14" s="125" t="s">
        <v>188</v>
      </c>
      <c r="MO14" s="125" t="s">
        <v>188</v>
      </c>
      <c r="MP14" s="156"/>
      <c r="MQ14" s="156"/>
      <c r="MR14" s="125" t="s">
        <v>188</v>
      </c>
      <c r="MS14" s="125" t="s">
        <v>188</v>
      </c>
      <c r="MT14" s="125" t="s">
        <v>188</v>
      </c>
      <c r="MU14" s="125" t="s">
        <v>188</v>
      </c>
      <c r="MV14" s="156"/>
      <c r="MW14" s="125" t="s">
        <v>188</v>
      </c>
      <c r="MX14" s="156"/>
      <c r="MY14" s="125" t="s">
        <v>188</v>
      </c>
      <c r="MZ14" s="125" t="s">
        <v>188</v>
      </c>
      <c r="NA14" s="125" t="s">
        <v>188</v>
      </c>
      <c r="NB14" s="125" t="s">
        <v>188</v>
      </c>
      <c r="NC14" s="125" t="s">
        <v>188</v>
      </c>
      <c r="ND14" s="156"/>
      <c r="NE14" s="156"/>
      <c r="NF14" s="125" t="s">
        <v>188</v>
      </c>
      <c r="NG14" s="125" t="s">
        <v>188</v>
      </c>
      <c r="NH14" s="156"/>
      <c r="NI14" s="125" t="s">
        <v>188</v>
      </c>
      <c r="NJ14" s="156"/>
      <c r="NK14" s="125" t="s">
        <v>188</v>
      </c>
      <c r="NL14" s="156"/>
      <c r="NM14" s="156"/>
      <c r="NN14" s="156"/>
      <c r="NO14" s="125" t="s">
        <v>188</v>
      </c>
      <c r="NP14" s="125" t="s">
        <v>188</v>
      </c>
      <c r="NQ14" s="125" t="s">
        <v>188</v>
      </c>
      <c r="NR14" s="156"/>
      <c r="NS14" s="156"/>
      <c r="NT14" s="125" t="s">
        <v>188</v>
      </c>
      <c r="NU14" s="156"/>
      <c r="NV14" s="125" t="s">
        <v>188</v>
      </c>
      <c r="NW14" s="125" t="s">
        <v>188</v>
      </c>
      <c r="NX14" s="156"/>
      <c r="NY14" s="156"/>
      <c r="NZ14" s="156"/>
      <c r="OA14" s="125" t="s">
        <v>188</v>
      </c>
      <c r="OB14" s="125" t="s">
        <v>188</v>
      </c>
      <c r="OC14" s="125" t="s">
        <v>188</v>
      </c>
      <c r="OD14" s="125" t="s">
        <v>188</v>
      </c>
      <c r="OE14" s="125" t="s">
        <v>188</v>
      </c>
      <c r="OF14" s="156"/>
      <c r="OG14" s="156"/>
      <c r="OH14" s="125" t="s">
        <v>188</v>
      </c>
      <c r="OI14" s="125" t="s">
        <v>188</v>
      </c>
      <c r="OJ14" s="125" t="s">
        <v>188</v>
      </c>
      <c r="OK14" s="125" t="s">
        <v>188</v>
      </c>
      <c r="OL14" s="125" t="s">
        <v>188</v>
      </c>
      <c r="OM14" s="156"/>
      <c r="ON14" s="156"/>
      <c r="OO14" s="125" t="s">
        <v>188</v>
      </c>
      <c r="OP14" s="125" t="s">
        <v>188</v>
      </c>
      <c r="OQ14" s="156"/>
      <c r="OR14" s="156"/>
      <c r="OS14" s="156"/>
      <c r="OT14" s="125" t="s">
        <v>188</v>
      </c>
      <c r="OU14" s="125" t="s">
        <v>188</v>
      </c>
      <c r="OV14" s="125" t="s">
        <v>188</v>
      </c>
      <c r="OW14" s="125" t="s">
        <v>188</v>
      </c>
      <c r="OX14" s="125" t="s">
        <v>188</v>
      </c>
      <c r="OY14" s="125" t="s">
        <v>188</v>
      </c>
      <c r="OZ14" s="125" t="s">
        <v>188</v>
      </c>
      <c r="PA14" s="156"/>
      <c r="PB14" s="156"/>
      <c r="PC14" s="125" t="s">
        <v>188</v>
      </c>
      <c r="PD14" s="125" t="s">
        <v>188</v>
      </c>
      <c r="PE14" s="125" t="s">
        <v>188</v>
      </c>
      <c r="PF14" s="125" t="s">
        <v>188</v>
      </c>
      <c r="PG14" s="125" t="s">
        <v>188</v>
      </c>
      <c r="PH14" s="156"/>
      <c r="PI14" s="156"/>
      <c r="PJ14" s="125" t="s">
        <v>188</v>
      </c>
      <c r="PK14" s="125" t="s">
        <v>188</v>
      </c>
      <c r="PL14" s="125"/>
      <c r="PM14" s="125"/>
      <c r="PN14" s="125"/>
      <c r="PO14" s="125"/>
      <c r="PP14" s="125"/>
      <c r="PQ14" s="125"/>
      <c r="PR14" s="125"/>
      <c r="PS14" s="125"/>
      <c r="PT14" s="125"/>
      <c r="PU14" s="125"/>
      <c r="PV14" s="125"/>
      <c r="PW14" s="125"/>
      <c r="PX14" s="125"/>
      <c r="PY14" s="125"/>
      <c r="PZ14" s="125"/>
      <c r="QA14" s="125"/>
      <c r="QB14" s="125"/>
      <c r="QC14" s="125"/>
      <c r="QD14" s="125"/>
    </row>
    <row r="15" spans="1:455" ht="43.5" customHeight="1">
      <c r="A15" s="227" t="s">
        <v>41</v>
      </c>
      <c r="B15" s="10" t="s">
        <v>45</v>
      </c>
      <c r="C15" s="229" t="s">
        <v>331</v>
      </c>
      <c r="D15" s="326" t="s">
        <v>16</v>
      </c>
      <c r="E15" s="326"/>
      <c r="F15" s="326"/>
      <c r="G15" s="326"/>
      <c r="H15" s="326"/>
      <c r="I15" s="326"/>
      <c r="J15" s="326"/>
      <c r="K15" s="326" t="s">
        <v>75</v>
      </c>
      <c r="L15" s="326"/>
      <c r="M15" s="326"/>
      <c r="N15" s="326"/>
      <c r="O15" s="326"/>
      <c r="P15" s="326"/>
      <c r="Q15" s="326"/>
      <c r="R15" s="326" t="s">
        <v>83</v>
      </c>
      <c r="S15" s="326"/>
      <c r="T15" s="326"/>
      <c r="U15" s="326"/>
      <c r="V15" s="326"/>
      <c r="W15" s="326"/>
      <c r="X15" s="326"/>
      <c r="Y15" s="325" t="s">
        <v>88</v>
      </c>
      <c r="Z15" s="326"/>
      <c r="AA15" s="326"/>
      <c r="AB15" s="326"/>
      <c r="AC15" s="326"/>
      <c r="AD15" s="326"/>
      <c r="AE15" s="326"/>
      <c r="AF15" s="325" t="s">
        <v>32</v>
      </c>
      <c r="AG15" s="326"/>
      <c r="AH15" s="326"/>
      <c r="AI15" s="326"/>
      <c r="AJ15" s="326"/>
      <c r="AK15" s="326"/>
      <c r="AL15" s="326"/>
      <c r="AM15" s="325" t="s">
        <v>44</v>
      </c>
      <c r="AN15" s="326"/>
      <c r="AO15" s="326"/>
      <c r="AP15" s="326"/>
      <c r="AQ15" s="326"/>
      <c r="AR15" s="326"/>
      <c r="AS15" s="326"/>
      <c r="AT15" s="325" t="s">
        <v>52</v>
      </c>
      <c r="AU15" s="326"/>
      <c r="AV15" s="326"/>
      <c r="AW15" s="326"/>
      <c r="AX15" s="326"/>
      <c r="AY15" s="326"/>
      <c r="AZ15" s="326"/>
      <c r="BA15" s="325" t="s">
        <v>58</v>
      </c>
      <c r="BB15" s="326"/>
      <c r="BC15" s="326"/>
      <c r="BD15" s="326"/>
      <c r="BE15" s="326"/>
      <c r="BF15" s="326"/>
      <c r="BG15" s="326"/>
      <c r="BH15" s="325" t="s">
        <v>93</v>
      </c>
      <c r="BI15" s="326"/>
      <c r="BJ15" s="326"/>
      <c r="BK15" s="326"/>
      <c r="BL15" s="326"/>
      <c r="BM15" s="326"/>
      <c r="BN15" s="326"/>
      <c r="BO15" s="325" t="s">
        <v>73</v>
      </c>
      <c r="BP15" s="326"/>
      <c r="BQ15" s="326"/>
      <c r="BR15" s="326"/>
      <c r="BS15" s="326"/>
      <c r="BT15" s="326"/>
      <c r="BU15" s="326"/>
      <c r="BV15" s="325" t="s">
        <v>0</v>
      </c>
      <c r="BW15" s="326"/>
      <c r="BX15" s="326"/>
      <c r="BY15" s="326"/>
      <c r="BZ15" s="326"/>
      <c r="CA15" s="326"/>
      <c r="CB15" s="326"/>
      <c r="CC15" s="325" t="s">
        <v>74</v>
      </c>
      <c r="CD15" s="326"/>
      <c r="CE15" s="326"/>
      <c r="CF15" s="326"/>
      <c r="CG15" s="326"/>
      <c r="CH15" s="326"/>
      <c r="CI15" s="326"/>
      <c r="CJ15" s="325" t="s">
        <v>17</v>
      </c>
      <c r="CK15" s="326"/>
      <c r="CL15" s="326"/>
      <c r="CM15" s="326"/>
      <c r="CN15" s="326"/>
      <c r="CO15" s="326"/>
      <c r="CP15" s="326"/>
      <c r="CQ15" s="325" t="s">
        <v>80</v>
      </c>
      <c r="CR15" s="326"/>
      <c r="CS15" s="326"/>
      <c r="CT15" s="326"/>
      <c r="CU15" s="326"/>
      <c r="CV15" s="326"/>
      <c r="CW15" s="326"/>
      <c r="CX15" s="325" t="s">
        <v>124</v>
      </c>
      <c r="CY15" s="326"/>
      <c r="CZ15" s="326"/>
      <c r="DA15" s="326"/>
      <c r="DB15" s="326"/>
      <c r="DC15" s="326"/>
      <c r="DD15" s="326"/>
      <c r="DE15" s="325" t="s">
        <v>94</v>
      </c>
      <c r="DF15" s="326"/>
      <c r="DG15" s="326"/>
      <c r="DH15" s="326"/>
      <c r="DI15" s="326"/>
      <c r="DJ15" s="326"/>
      <c r="DK15" s="326"/>
      <c r="DL15" s="325" t="s">
        <v>130</v>
      </c>
      <c r="DM15" s="326"/>
      <c r="DN15" s="326"/>
      <c r="DO15" s="326"/>
      <c r="DP15" s="326"/>
      <c r="DQ15" s="326"/>
      <c r="DR15" s="326"/>
      <c r="DS15" s="328" t="s">
        <v>129</v>
      </c>
      <c r="DT15" s="329"/>
      <c r="DU15" s="329"/>
      <c r="DV15" s="329"/>
      <c r="DW15" s="329"/>
      <c r="DX15" s="329"/>
      <c r="DY15" s="329"/>
      <c r="DZ15" s="324" t="s">
        <v>131</v>
      </c>
      <c r="EA15" s="315"/>
      <c r="EB15" s="315"/>
      <c r="EC15" s="315"/>
      <c r="ED15" s="315"/>
      <c r="EE15" s="315"/>
      <c r="EF15" s="315"/>
      <c r="EG15" s="314" t="s">
        <v>133</v>
      </c>
      <c r="EH15" s="315"/>
      <c r="EI15" s="315"/>
      <c r="EJ15" s="315"/>
      <c r="EK15" s="315"/>
      <c r="EL15" s="315"/>
      <c r="EM15" s="315"/>
      <c r="EN15" s="314" t="s">
        <v>134</v>
      </c>
      <c r="EO15" s="315"/>
      <c r="EP15" s="315"/>
      <c r="EQ15" s="315"/>
      <c r="ER15" s="315"/>
      <c r="ES15" s="315"/>
      <c r="ET15" s="315"/>
      <c r="EU15" s="314" t="s">
        <v>135</v>
      </c>
      <c r="EV15" s="315"/>
      <c r="EW15" s="315"/>
      <c r="EX15" s="315"/>
      <c r="EY15" s="315"/>
      <c r="EZ15" s="315"/>
      <c r="FA15" s="315"/>
      <c r="FB15" s="321" t="s">
        <v>146</v>
      </c>
      <c r="FC15" s="322"/>
      <c r="FD15" s="322"/>
      <c r="FE15" s="322"/>
      <c r="FF15" s="322"/>
      <c r="FG15" s="322"/>
      <c r="FH15" s="323"/>
      <c r="FI15" s="304" t="s">
        <v>144</v>
      </c>
      <c r="FJ15" s="265"/>
      <c r="FK15" s="265"/>
      <c r="FL15" s="265"/>
      <c r="FM15" s="265"/>
      <c r="FN15" s="265"/>
      <c r="FO15" s="320"/>
      <c r="FP15" s="304" t="s">
        <v>144</v>
      </c>
      <c r="FQ15" s="265"/>
      <c r="FR15" s="265"/>
      <c r="FS15" s="265"/>
      <c r="FT15" s="265"/>
      <c r="FU15" s="265"/>
      <c r="FV15" s="320"/>
      <c r="FW15" s="321" t="s">
        <v>145</v>
      </c>
      <c r="FX15" s="322"/>
      <c r="FY15" s="322"/>
      <c r="FZ15" s="322"/>
      <c r="GA15" s="322"/>
      <c r="GB15" s="322"/>
      <c r="GC15" s="323"/>
      <c r="GD15" s="304" t="s">
        <v>144</v>
      </c>
      <c r="GE15" s="265"/>
      <c r="GF15" s="265"/>
      <c r="GG15" s="265"/>
      <c r="GH15" s="266"/>
      <c r="GI15" s="266"/>
      <c r="GJ15" s="267"/>
      <c r="GK15" s="301" t="s">
        <v>226</v>
      </c>
      <c r="GL15" s="302"/>
      <c r="GM15" s="302"/>
      <c r="GN15" s="302"/>
      <c r="GO15" s="302"/>
      <c r="GP15" s="302"/>
      <c r="GQ15" s="303"/>
      <c r="GR15" s="304" t="s">
        <v>129</v>
      </c>
      <c r="GS15" s="265"/>
      <c r="GT15" s="265"/>
      <c r="GU15" s="265"/>
      <c r="GV15" s="266"/>
      <c r="GW15" s="266"/>
      <c r="GX15" s="267"/>
      <c r="GY15" s="304" t="s">
        <v>129</v>
      </c>
      <c r="GZ15" s="265"/>
      <c r="HA15" s="265"/>
      <c r="HB15" s="265"/>
      <c r="HC15" s="266"/>
      <c r="HD15" s="266"/>
      <c r="HE15" s="267"/>
      <c r="HF15" s="305" t="s">
        <v>239</v>
      </c>
      <c r="HG15" s="266"/>
      <c r="HH15" s="266"/>
      <c r="HI15" s="266"/>
      <c r="HJ15" s="266"/>
      <c r="HK15" s="266"/>
      <c r="HL15" s="267"/>
      <c r="HM15" s="277" t="s">
        <v>228</v>
      </c>
      <c r="HN15" s="266"/>
      <c r="HO15" s="266"/>
      <c r="HP15" s="266"/>
      <c r="HQ15" s="266"/>
      <c r="HR15" s="266"/>
      <c r="HS15" s="267"/>
      <c r="HT15" s="264" t="s">
        <v>256</v>
      </c>
      <c r="HU15" s="265"/>
      <c r="HV15" s="265"/>
      <c r="HW15" s="265"/>
      <c r="HX15" s="266"/>
      <c r="HY15" s="266"/>
      <c r="HZ15" s="267"/>
      <c r="IA15" s="295" t="s">
        <v>257</v>
      </c>
      <c r="IB15" s="265"/>
      <c r="IC15" s="265"/>
      <c r="ID15" s="265"/>
      <c r="IE15" s="266"/>
      <c r="IF15" s="266"/>
      <c r="IG15" s="267"/>
      <c r="IH15" s="268"/>
      <c r="II15" s="269"/>
      <c r="IJ15" s="269"/>
      <c r="IK15" s="269"/>
      <c r="IL15" s="270"/>
      <c r="IM15" s="270"/>
      <c r="IN15" s="271"/>
      <c r="IO15" s="268"/>
      <c r="IP15" s="269"/>
      <c r="IQ15" s="269"/>
      <c r="IR15" s="269"/>
      <c r="IS15" s="270"/>
      <c r="IT15" s="270"/>
      <c r="IU15" s="271"/>
      <c r="IV15" s="268"/>
      <c r="IW15" s="269"/>
      <c r="IX15" s="269"/>
      <c r="IY15" s="269"/>
      <c r="IZ15" s="270"/>
      <c r="JA15" s="270"/>
      <c r="JB15" s="271"/>
      <c r="JC15" s="268"/>
      <c r="JD15" s="269"/>
      <c r="JE15" s="269"/>
      <c r="JF15" s="269"/>
      <c r="JG15" s="270"/>
      <c r="JH15" s="270"/>
      <c r="JI15" s="271"/>
      <c r="JJ15" s="268"/>
      <c r="JK15" s="269"/>
      <c r="JL15" s="269"/>
      <c r="JM15" s="269"/>
      <c r="JN15" s="270"/>
      <c r="JO15" s="270"/>
      <c r="JP15" s="271"/>
      <c r="JQ15" s="268"/>
      <c r="JR15" s="269"/>
      <c r="JS15" s="269"/>
      <c r="JT15" s="269"/>
      <c r="JU15" s="270"/>
      <c r="JV15" s="270"/>
      <c r="JW15" s="271"/>
      <c r="JX15" s="268"/>
      <c r="JY15" s="269"/>
      <c r="JZ15" s="269"/>
      <c r="KA15" s="269"/>
      <c r="KB15" s="270"/>
      <c r="KC15" s="270"/>
      <c r="KD15" s="271"/>
      <c r="KE15" s="268"/>
      <c r="KF15" s="269"/>
      <c r="KG15" s="269"/>
      <c r="KH15" s="269"/>
      <c r="KI15" s="270"/>
      <c r="KJ15" s="270"/>
      <c r="KK15" s="271"/>
      <c r="KL15" s="286" t="s">
        <v>305</v>
      </c>
      <c r="KM15" s="287"/>
      <c r="KN15" s="287"/>
      <c r="KO15" s="287"/>
      <c r="KP15" s="287"/>
      <c r="KQ15" s="287"/>
      <c r="KR15" s="288"/>
      <c r="KS15" s="264" t="s">
        <v>324</v>
      </c>
      <c r="KT15" s="289"/>
      <c r="KU15" s="289"/>
      <c r="KV15" s="289"/>
      <c r="KW15" s="290"/>
      <c r="KX15" s="290"/>
      <c r="KY15" s="291"/>
      <c r="KZ15" s="268"/>
      <c r="LA15" s="269"/>
      <c r="LB15" s="269"/>
      <c r="LC15" s="269"/>
      <c r="LD15" s="270"/>
      <c r="LE15" s="270"/>
      <c r="LF15" s="271"/>
      <c r="LG15" s="264" t="s">
        <v>326</v>
      </c>
      <c r="LH15" s="265"/>
      <c r="LI15" s="265"/>
      <c r="LJ15" s="265"/>
      <c r="LK15" s="266"/>
      <c r="LL15" s="266"/>
      <c r="LM15" s="267"/>
      <c r="LN15" s="264" t="s">
        <v>327</v>
      </c>
      <c r="LO15" s="265"/>
      <c r="LP15" s="265"/>
      <c r="LQ15" s="265"/>
      <c r="LR15" s="266"/>
      <c r="LS15" s="266"/>
      <c r="LT15" s="267"/>
      <c r="LU15" s="264" t="s">
        <v>333</v>
      </c>
      <c r="LV15" s="265"/>
      <c r="LW15" s="265"/>
      <c r="LX15" s="265"/>
      <c r="LY15" s="266"/>
      <c r="LZ15" s="266"/>
      <c r="MA15" s="267"/>
      <c r="MB15" s="272" t="s">
        <v>345</v>
      </c>
      <c r="MC15" s="265"/>
      <c r="MD15" s="265"/>
      <c r="ME15" s="265"/>
      <c r="MF15" s="266"/>
      <c r="MG15" s="266"/>
      <c r="MH15" s="267"/>
      <c r="MI15" s="264" t="s">
        <v>346</v>
      </c>
      <c r="MJ15" s="265"/>
      <c r="MK15" s="265"/>
      <c r="ML15" s="265"/>
      <c r="MM15" s="266"/>
      <c r="MN15" s="266"/>
      <c r="MO15" s="267"/>
      <c r="MP15" s="264" t="s">
        <v>347</v>
      </c>
      <c r="MQ15" s="265"/>
      <c r="MR15" s="265"/>
      <c r="MS15" s="265"/>
      <c r="MT15" s="266"/>
      <c r="MU15" s="266"/>
      <c r="MV15" s="267"/>
      <c r="MW15" s="268"/>
      <c r="MX15" s="269"/>
      <c r="MY15" s="269"/>
      <c r="MZ15" s="269"/>
      <c r="NA15" s="270"/>
      <c r="NB15" s="270"/>
      <c r="NC15" s="271"/>
      <c r="ND15" s="268"/>
      <c r="NE15" s="269"/>
      <c r="NF15" s="269"/>
      <c r="NG15" s="269"/>
      <c r="NH15" s="270"/>
      <c r="NI15" s="270"/>
      <c r="NJ15" s="271"/>
      <c r="NK15" s="264" t="s">
        <v>374</v>
      </c>
      <c r="NL15" s="289"/>
      <c r="NM15" s="289"/>
      <c r="NN15" s="289"/>
      <c r="NO15" s="290"/>
      <c r="NP15" s="290"/>
      <c r="NQ15" s="291"/>
      <c r="NR15" s="264" t="s">
        <v>375</v>
      </c>
      <c r="NS15" s="265"/>
      <c r="NT15" s="265"/>
      <c r="NU15" s="265"/>
      <c r="NV15" s="266"/>
      <c r="NW15" s="266"/>
      <c r="NX15" s="267"/>
      <c r="NY15" s="268"/>
      <c r="NZ15" s="269"/>
      <c r="OA15" s="269"/>
      <c r="OB15" s="269"/>
      <c r="OC15" s="270"/>
      <c r="OD15" s="270"/>
      <c r="OE15" s="271"/>
      <c r="OF15" s="272" t="s">
        <v>376</v>
      </c>
      <c r="OG15" s="265"/>
      <c r="OH15" s="265"/>
      <c r="OI15" s="265"/>
      <c r="OJ15" s="266"/>
      <c r="OK15" s="266"/>
      <c r="OL15" s="267"/>
      <c r="OM15" s="268"/>
      <c r="ON15" s="269"/>
      <c r="OO15" s="269"/>
      <c r="OP15" s="269"/>
      <c r="OQ15" s="270"/>
      <c r="OR15" s="270"/>
      <c r="OS15" s="271"/>
      <c r="OT15" s="268"/>
      <c r="OU15" s="269"/>
      <c r="OV15" s="269"/>
      <c r="OW15" s="269"/>
      <c r="OX15" s="270"/>
      <c r="OY15" s="270"/>
      <c r="OZ15" s="271"/>
      <c r="PA15" s="268"/>
      <c r="PB15" s="269"/>
      <c r="PC15" s="269"/>
      <c r="PD15" s="269"/>
      <c r="PE15" s="270"/>
      <c r="PF15" s="270"/>
      <c r="PG15" s="271"/>
      <c r="PH15" s="264"/>
      <c r="PI15" s="265"/>
      <c r="PJ15" s="265"/>
      <c r="PK15" s="265"/>
      <c r="PL15" s="266"/>
      <c r="PM15" s="266"/>
      <c r="PN15" s="267"/>
      <c r="PO15" s="264"/>
      <c r="PP15" s="265"/>
      <c r="PQ15" s="265"/>
      <c r="PR15" s="265"/>
      <c r="PS15" s="266"/>
      <c r="PT15" s="266"/>
      <c r="PU15" s="267"/>
      <c r="PV15" s="264"/>
      <c r="PW15" s="265"/>
      <c r="PX15" s="265"/>
      <c r="PY15" s="265"/>
      <c r="PZ15" s="266"/>
      <c r="QA15" s="266"/>
      <c r="QB15" s="267"/>
    </row>
    <row r="16" spans="1:455" ht="43.5" customHeight="1">
      <c r="A16" s="148" t="s">
        <v>152</v>
      </c>
      <c r="B16" s="250" t="s">
        <v>377</v>
      </c>
      <c r="C16" s="65" t="s">
        <v>138</v>
      </c>
      <c r="D16" s="228"/>
      <c r="E16" s="86"/>
      <c r="F16" s="228"/>
      <c r="G16" s="228"/>
      <c r="H16" s="228"/>
      <c r="I16" s="86"/>
      <c r="J16" s="228"/>
      <c r="K16" s="86"/>
      <c r="L16" s="86"/>
      <c r="M16" s="228"/>
      <c r="N16" s="228"/>
      <c r="O16" s="228"/>
      <c r="P16" s="86"/>
      <c r="Q16" s="228"/>
      <c r="R16" s="86"/>
      <c r="S16" s="228"/>
      <c r="T16" s="228"/>
      <c r="U16" s="228"/>
      <c r="V16" s="228"/>
      <c r="W16" s="86"/>
      <c r="X16" s="86"/>
      <c r="Y16" s="228"/>
      <c r="Z16" s="228"/>
      <c r="AA16" s="228"/>
      <c r="AB16" s="150"/>
      <c r="AC16" s="150"/>
      <c r="AD16" s="86"/>
      <c r="AE16" s="150"/>
      <c r="AF16" s="86"/>
      <c r="AG16" s="150"/>
      <c r="AH16" s="86"/>
      <c r="AI16" s="150"/>
      <c r="AJ16" s="150"/>
      <c r="AK16" s="86"/>
      <c r="AL16" s="150"/>
      <c r="AM16" s="150"/>
      <c r="AN16" s="151"/>
      <c r="AO16" s="151"/>
      <c r="AP16" s="88"/>
      <c r="AQ16" s="151"/>
      <c r="AR16" s="88"/>
      <c r="AS16" s="88"/>
      <c r="AT16" s="88"/>
      <c r="AU16" s="151"/>
      <c r="AV16" s="151"/>
      <c r="AW16" s="151"/>
      <c r="AX16" s="151"/>
      <c r="AY16" s="88"/>
      <c r="AZ16" s="151"/>
      <c r="BA16" s="88"/>
      <c r="BB16" s="88"/>
      <c r="BC16" s="88"/>
      <c r="BD16" s="151"/>
      <c r="BE16" s="151"/>
      <c r="BF16" s="88"/>
      <c r="BG16" s="88"/>
      <c r="BH16" s="88"/>
      <c r="BI16" s="151"/>
      <c r="BJ16" s="151"/>
      <c r="BK16" s="151"/>
      <c r="BL16" s="151"/>
      <c r="BM16" s="151"/>
      <c r="BN16" s="87"/>
      <c r="BO16" s="87"/>
      <c r="BP16" s="151"/>
      <c r="BQ16" s="151"/>
      <c r="BR16" s="151"/>
      <c r="BS16" s="151"/>
      <c r="BT16" s="87"/>
      <c r="BU16" s="151"/>
      <c r="BV16" s="151"/>
      <c r="BW16" s="151"/>
      <c r="BX16" s="151"/>
      <c r="BY16" s="151"/>
      <c r="BZ16" s="87"/>
      <c r="CA16" s="151"/>
      <c r="CB16" s="87"/>
      <c r="CC16" s="87"/>
      <c r="CD16" s="151"/>
      <c r="CE16" s="151"/>
      <c r="CF16" s="151"/>
      <c r="CG16" s="151"/>
      <c r="CH16" s="87"/>
      <c r="CI16" s="151"/>
      <c r="CJ16" s="151"/>
      <c r="CK16" s="87"/>
      <c r="CL16" s="151"/>
      <c r="CM16" s="151"/>
      <c r="CN16" s="87"/>
      <c r="CO16" s="87"/>
      <c r="CP16" s="151"/>
      <c r="CQ16" s="151"/>
      <c r="CR16" s="151"/>
      <c r="CS16" s="151"/>
      <c r="CT16" s="151"/>
      <c r="CU16" s="151"/>
      <c r="CV16" s="152"/>
      <c r="CW16" s="89"/>
      <c r="CX16" s="151"/>
      <c r="CY16" s="87"/>
      <c r="CZ16" s="151"/>
      <c r="DA16" s="151"/>
      <c r="DB16" s="151"/>
      <c r="DC16" s="152"/>
      <c r="DD16" s="89"/>
      <c r="DE16" s="151"/>
      <c r="DF16" s="151"/>
      <c r="DG16" s="151"/>
      <c r="DH16" s="151"/>
      <c r="DI16" s="87"/>
      <c r="DJ16" s="89"/>
      <c r="DK16" s="89"/>
      <c r="DL16" s="89"/>
      <c r="DM16" s="152"/>
      <c r="DN16" s="89"/>
      <c r="DO16" s="151"/>
      <c r="DP16" s="151"/>
      <c r="DQ16" s="89"/>
      <c r="DR16" s="152"/>
      <c r="DS16" s="88"/>
      <c r="DT16" s="151"/>
      <c r="DU16" s="151"/>
      <c r="DV16" s="151"/>
      <c r="DW16" s="88"/>
      <c r="DX16" s="228"/>
      <c r="DY16" s="84"/>
      <c r="DZ16" s="67"/>
      <c r="EA16" s="84"/>
      <c r="EB16" s="228"/>
      <c r="EC16" s="228"/>
      <c r="ED16" s="61"/>
      <c r="EE16" s="228"/>
      <c r="EF16" s="67"/>
      <c r="EG16" s="67"/>
      <c r="EH16" s="67"/>
      <c r="EI16" s="153"/>
      <c r="EJ16" s="228"/>
      <c r="EK16" s="228"/>
      <c r="EL16" s="61"/>
      <c r="EM16" s="67"/>
      <c r="EN16" s="84"/>
      <c r="EO16" s="153"/>
      <c r="EP16" s="228"/>
      <c r="EQ16" s="61"/>
      <c r="ER16" s="228"/>
      <c r="ES16" s="61"/>
      <c r="ET16" s="84"/>
      <c r="EU16" s="67"/>
      <c r="EV16" s="228"/>
      <c r="EW16" s="153"/>
      <c r="EX16" s="228"/>
      <c r="EY16" s="61"/>
      <c r="EZ16" s="228"/>
      <c r="FA16" s="85"/>
      <c r="FB16" s="71"/>
      <c r="FC16" s="228"/>
      <c r="FD16" s="228"/>
      <c r="FE16" s="228"/>
      <c r="FF16" s="228"/>
      <c r="FG16" s="228"/>
      <c r="FH16" s="228"/>
      <c r="FI16" s="71"/>
      <c r="FJ16" s="69"/>
      <c r="FK16" s="228"/>
      <c r="FL16" s="228"/>
      <c r="FM16" s="228"/>
      <c r="FN16" s="228"/>
      <c r="FO16" s="71"/>
      <c r="FP16" s="71"/>
      <c r="FQ16" s="69"/>
      <c r="FR16" s="228"/>
      <c r="FS16" s="69"/>
      <c r="FT16" s="69"/>
      <c r="FU16" s="228"/>
      <c r="FV16" s="71"/>
      <c r="FW16" s="71"/>
      <c r="FX16" s="228"/>
      <c r="FY16" s="228"/>
      <c r="FZ16" s="69"/>
      <c r="GA16" s="228"/>
      <c r="GB16" s="228"/>
      <c r="GC16" s="228"/>
      <c r="GD16" s="71"/>
      <c r="GE16" s="69"/>
      <c r="GF16" s="228"/>
      <c r="GG16" s="94"/>
      <c r="GH16" s="125"/>
      <c r="GI16" s="154"/>
      <c r="GJ16" s="137"/>
      <c r="GK16" s="138"/>
      <c r="GL16" s="126"/>
      <c r="GM16" s="154"/>
      <c r="GN16" s="154"/>
      <c r="GO16" s="154"/>
      <c r="GP16" s="125"/>
      <c r="GQ16" s="125"/>
      <c r="GR16" s="139"/>
      <c r="GS16" s="126"/>
      <c r="GT16" s="125"/>
      <c r="GU16" s="125"/>
      <c r="GV16" s="125"/>
      <c r="GW16" s="137"/>
      <c r="GX16" s="137"/>
      <c r="GY16" s="139"/>
      <c r="GZ16" s="126"/>
      <c r="HA16" s="137"/>
      <c r="HB16" s="137"/>
      <c r="HC16" s="137"/>
      <c r="HD16" s="137"/>
      <c r="HE16" s="137"/>
      <c r="HF16" s="138"/>
      <c r="HG16" s="126"/>
      <c r="HH16" s="137"/>
      <c r="HI16" s="137"/>
      <c r="HJ16" s="125"/>
      <c r="HK16" s="125"/>
      <c r="HL16" s="125"/>
      <c r="HM16" s="139"/>
      <c r="HN16" s="126"/>
      <c r="HO16" s="125"/>
      <c r="HP16" s="125"/>
      <c r="HQ16" s="125"/>
      <c r="HR16" s="125"/>
      <c r="HS16" s="125"/>
      <c r="HT16" s="155"/>
      <c r="HU16" s="126"/>
      <c r="HV16" s="125"/>
      <c r="HW16" s="125"/>
      <c r="HX16" s="191"/>
      <c r="HY16" s="125"/>
      <c r="HZ16" s="125"/>
      <c r="IA16" s="155"/>
      <c r="IB16" s="126"/>
      <c r="IC16" s="125"/>
      <c r="ID16" s="191"/>
      <c r="IE16" s="191"/>
      <c r="IF16" s="191"/>
      <c r="IG16" s="191"/>
      <c r="IH16" s="192"/>
      <c r="II16" s="126"/>
      <c r="IJ16" s="191"/>
      <c r="IK16" s="191"/>
      <c r="IL16" s="191"/>
      <c r="IM16" s="191"/>
      <c r="IN16" s="191"/>
      <c r="IO16" s="192"/>
      <c r="IP16" s="126"/>
      <c r="IQ16" s="156"/>
      <c r="IR16" s="156"/>
      <c r="IS16" s="191"/>
      <c r="IT16" s="191"/>
      <c r="IU16" s="191"/>
      <c r="IV16" s="155"/>
      <c r="IW16" s="126"/>
      <c r="IX16" s="191"/>
      <c r="IY16" s="190"/>
      <c r="IZ16" s="156"/>
      <c r="JA16" s="156"/>
      <c r="JB16" s="190"/>
      <c r="JC16" s="192"/>
      <c r="JD16" s="126"/>
      <c r="JE16" s="190"/>
      <c r="JF16" s="223"/>
      <c r="JG16" s="190"/>
      <c r="JH16" s="223"/>
      <c r="JI16" s="190"/>
      <c r="JJ16" s="192"/>
      <c r="JK16" s="126"/>
      <c r="JL16" s="156"/>
      <c r="JM16" s="224"/>
      <c r="JN16" s="156"/>
      <c r="JO16" s="224"/>
      <c r="JP16" s="156"/>
      <c r="JQ16" s="192"/>
      <c r="JR16" s="126"/>
      <c r="JS16" s="125"/>
      <c r="JT16" s="154"/>
      <c r="JU16" s="125"/>
      <c r="JV16" s="154"/>
      <c r="JW16" s="191"/>
      <c r="JX16" s="139"/>
      <c r="JY16" s="126"/>
      <c r="JZ16" s="191"/>
      <c r="KA16" s="154"/>
      <c r="KB16" s="191"/>
      <c r="KC16" s="154"/>
      <c r="KD16" s="191"/>
      <c r="KE16" s="139"/>
      <c r="KF16" s="126"/>
      <c r="KG16" s="191"/>
      <c r="KH16" s="154"/>
      <c r="KI16" s="191"/>
      <c r="KJ16" s="154"/>
      <c r="KK16" s="191"/>
      <c r="KL16" s="139"/>
      <c r="KM16" s="126"/>
      <c r="KN16" s="191"/>
      <c r="KO16" s="154"/>
      <c r="KP16" s="191"/>
      <c r="KQ16" s="154"/>
      <c r="KR16" s="191"/>
      <c r="KS16" s="154"/>
      <c r="KT16" s="154"/>
      <c r="KU16" s="225"/>
      <c r="KV16" s="125"/>
      <c r="KW16" s="225"/>
      <c r="KX16" s="225"/>
      <c r="KY16" s="191"/>
      <c r="KZ16" s="191"/>
      <c r="LA16" s="191"/>
      <c r="LB16" s="125"/>
      <c r="LC16" s="125"/>
      <c r="LD16" s="225"/>
      <c r="LE16" s="225"/>
      <c r="LF16" s="225"/>
      <c r="LG16" s="225"/>
      <c r="LH16" s="226"/>
      <c r="LI16" s="225"/>
      <c r="LJ16" s="226"/>
      <c r="LK16" s="226"/>
      <c r="LL16" s="226"/>
      <c r="LM16" s="226"/>
      <c r="LN16" s="226"/>
      <c r="LO16" s="226"/>
      <c r="LP16" s="226"/>
      <c r="LQ16" s="226"/>
      <c r="LR16" s="226"/>
      <c r="LS16" s="226"/>
      <c r="LT16" s="226"/>
      <c r="LU16" s="226"/>
      <c r="LV16" s="226"/>
      <c r="LW16" s="208"/>
      <c r="LX16" s="125" t="s">
        <v>188</v>
      </c>
      <c r="LY16" s="125" t="s">
        <v>188</v>
      </c>
      <c r="LZ16" s="125" t="s">
        <v>188</v>
      </c>
      <c r="MA16" s="125" t="s">
        <v>188</v>
      </c>
      <c r="MB16" s="125" t="s">
        <v>188</v>
      </c>
      <c r="MC16" s="125" t="s">
        <v>188</v>
      </c>
      <c r="MD16" s="125" t="s">
        <v>188</v>
      </c>
      <c r="ME16" s="125" t="s">
        <v>188</v>
      </c>
      <c r="MF16" s="125" t="s">
        <v>339</v>
      </c>
      <c r="MG16" s="156"/>
      <c r="MH16" s="156"/>
      <c r="MI16" s="125" t="s">
        <v>340</v>
      </c>
      <c r="MJ16" s="125" t="s">
        <v>188</v>
      </c>
      <c r="MK16" s="125" t="s">
        <v>188</v>
      </c>
      <c r="ML16" s="125" t="s">
        <v>188</v>
      </c>
      <c r="MM16" s="125" t="s">
        <v>341</v>
      </c>
      <c r="MN16" s="125" t="s">
        <v>342</v>
      </c>
      <c r="MO16" s="125" t="s">
        <v>343</v>
      </c>
      <c r="MP16" s="125" t="s">
        <v>188</v>
      </c>
      <c r="MQ16" s="156"/>
      <c r="MR16" s="156"/>
      <c r="MS16" s="125" t="s">
        <v>188</v>
      </c>
      <c r="MT16" s="125" t="s">
        <v>344</v>
      </c>
      <c r="MU16" s="125" t="s">
        <v>188</v>
      </c>
      <c r="MV16" s="156"/>
      <c r="MW16" s="125" t="s">
        <v>188</v>
      </c>
      <c r="MX16" s="125" t="s">
        <v>188</v>
      </c>
      <c r="MY16" s="156"/>
      <c r="MZ16" s="125" t="s">
        <v>369</v>
      </c>
      <c r="NA16" s="125" t="s">
        <v>188</v>
      </c>
      <c r="NB16" s="156"/>
      <c r="NC16" s="125" t="s">
        <v>370</v>
      </c>
      <c r="ND16" s="125" t="s">
        <v>188</v>
      </c>
      <c r="NE16" s="125" t="s">
        <v>371</v>
      </c>
      <c r="NF16" s="156"/>
      <c r="NG16" s="156"/>
      <c r="NH16" s="156"/>
      <c r="NI16" s="125" t="s">
        <v>372</v>
      </c>
      <c r="NJ16" s="156"/>
      <c r="NK16" s="156"/>
      <c r="NL16" s="156"/>
      <c r="NM16" s="156"/>
      <c r="NN16" s="156"/>
      <c r="NO16" s="156"/>
      <c r="NP16" s="156"/>
      <c r="NQ16" s="156"/>
      <c r="NR16" s="156"/>
      <c r="NS16" s="156"/>
      <c r="NT16" s="156"/>
      <c r="NU16" s="156"/>
      <c r="NV16" s="156"/>
      <c r="NW16" s="156"/>
      <c r="NX16" s="156"/>
      <c r="NY16" s="156"/>
      <c r="NZ16" s="156"/>
      <c r="OA16" s="156"/>
      <c r="OB16" s="156"/>
      <c r="OC16" s="156"/>
      <c r="OD16" s="156"/>
      <c r="OE16" s="156"/>
      <c r="OF16" s="156"/>
      <c r="OG16" s="156"/>
      <c r="OH16" s="156"/>
      <c r="OI16" s="156"/>
      <c r="OJ16" s="156"/>
      <c r="OK16" s="156"/>
      <c r="OL16" s="208"/>
      <c r="OM16" s="226"/>
      <c r="ON16" s="226"/>
      <c r="OO16" s="226"/>
      <c r="OP16" s="226"/>
      <c r="OQ16" s="226"/>
      <c r="OR16" s="226"/>
      <c r="OS16" s="226"/>
      <c r="OT16" s="226"/>
      <c r="OU16" s="226"/>
      <c r="OV16" s="226"/>
      <c r="OW16" s="226"/>
      <c r="OX16" s="226"/>
      <c r="OY16" s="226"/>
      <c r="OZ16" s="226"/>
      <c r="PA16" s="226"/>
      <c r="PB16" s="226"/>
      <c r="PC16" s="226"/>
      <c r="PD16" s="226"/>
      <c r="PE16" s="226"/>
      <c r="PF16" s="226"/>
      <c r="PG16" s="226"/>
      <c r="PH16" s="226"/>
      <c r="PI16" s="226"/>
      <c r="PJ16" s="226"/>
      <c r="PK16" s="226"/>
      <c r="PL16" s="226"/>
      <c r="PM16" s="226"/>
      <c r="PN16" s="226"/>
      <c r="PO16" s="226"/>
      <c r="PP16" s="226"/>
      <c r="PQ16" s="226"/>
      <c r="PR16" s="226"/>
      <c r="PS16" s="226"/>
      <c r="PT16" s="226"/>
      <c r="PU16" s="226"/>
      <c r="PV16" s="226"/>
      <c r="PW16" s="226"/>
      <c r="PX16" s="226"/>
      <c r="PY16" s="226"/>
      <c r="PZ16" s="226"/>
      <c r="QA16" s="226"/>
      <c r="QB16" s="226"/>
      <c r="QC16" s="226"/>
      <c r="QD16" s="226"/>
      <c r="QE16" s="226"/>
    </row>
    <row r="17" spans="1:446" ht="43.5" customHeight="1">
      <c r="A17" s="148" t="s">
        <v>152</v>
      </c>
      <c r="B17" s="66" t="s">
        <v>224</v>
      </c>
      <c r="C17" s="65" t="s">
        <v>223</v>
      </c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87"/>
      <c r="BW17" s="87"/>
      <c r="BX17" s="87"/>
      <c r="BY17" s="87"/>
      <c r="BZ17" s="87"/>
      <c r="CA17" s="87"/>
      <c r="CB17" s="87"/>
      <c r="CC17" s="87"/>
      <c r="CD17" s="87"/>
      <c r="CE17" s="87"/>
      <c r="CF17" s="87"/>
      <c r="CG17" s="87"/>
      <c r="CH17" s="87"/>
      <c r="CI17" s="87"/>
      <c r="CJ17" s="87"/>
      <c r="CK17" s="87"/>
      <c r="CL17" s="87"/>
      <c r="CM17" s="87"/>
      <c r="CN17" s="87"/>
      <c r="CO17" s="87"/>
      <c r="CP17" s="87"/>
      <c r="CQ17" s="87"/>
      <c r="CR17" s="87"/>
      <c r="CS17" s="88"/>
      <c r="CT17" s="88"/>
      <c r="CU17" s="88"/>
      <c r="CV17" s="89"/>
      <c r="CW17" s="89"/>
      <c r="CX17" s="88"/>
      <c r="CY17" s="88"/>
      <c r="CZ17" s="88"/>
      <c r="DA17" s="88"/>
      <c r="DB17" s="88"/>
      <c r="DC17" s="89"/>
      <c r="DD17" s="89"/>
      <c r="DE17" s="88"/>
      <c r="DF17" s="88"/>
      <c r="DG17" s="88"/>
      <c r="DH17" s="88"/>
      <c r="DI17" s="88"/>
      <c r="DJ17" s="89"/>
      <c r="DK17" s="89"/>
      <c r="DL17" s="89"/>
      <c r="DM17" s="89"/>
      <c r="DN17" s="89"/>
      <c r="DO17" s="88"/>
      <c r="DP17" s="88"/>
      <c r="DQ17" s="89"/>
      <c r="DR17" s="89"/>
      <c r="DS17" s="88"/>
      <c r="DT17" s="88"/>
      <c r="DU17" s="88"/>
      <c r="DV17" s="88"/>
      <c r="DW17" s="88"/>
      <c r="DX17" s="61"/>
      <c r="DY17" s="67"/>
      <c r="DZ17" s="67"/>
      <c r="EA17" s="68"/>
      <c r="EB17" s="61"/>
      <c r="EC17" s="61"/>
      <c r="ED17" s="61"/>
      <c r="EE17" s="64"/>
      <c r="EF17" s="68"/>
      <c r="EG17" s="68"/>
      <c r="EH17" s="68"/>
      <c r="EI17" s="61"/>
      <c r="EJ17" s="61"/>
      <c r="EK17" s="61"/>
      <c r="EL17" s="64"/>
      <c r="EM17" s="68"/>
      <c r="EN17" s="68"/>
      <c r="EO17" s="61"/>
      <c r="EP17" s="61"/>
      <c r="EQ17" s="61"/>
      <c r="ER17" s="61"/>
      <c r="ES17" s="61"/>
      <c r="ET17" s="68"/>
      <c r="EU17" s="68"/>
      <c r="EV17" s="76"/>
      <c r="EW17" s="76"/>
      <c r="EX17" s="61" t="s">
        <v>141</v>
      </c>
      <c r="EY17" s="76"/>
      <c r="EZ17" s="76"/>
      <c r="FA17" s="71" t="s">
        <v>141</v>
      </c>
      <c r="FB17" s="76"/>
      <c r="FC17" s="76"/>
      <c r="FD17" s="76"/>
      <c r="FE17" s="69" t="s">
        <v>144</v>
      </c>
      <c r="FF17" s="103"/>
      <c r="FG17" s="103"/>
      <c r="FH17" s="71" t="s">
        <v>144</v>
      </c>
      <c r="FI17" s="71" t="s">
        <v>144</v>
      </c>
      <c r="FJ17" s="103"/>
      <c r="FK17" s="103"/>
      <c r="FL17" s="103"/>
      <c r="FM17" s="103"/>
      <c r="FN17" s="69" t="s">
        <v>144</v>
      </c>
      <c r="FO17" s="103"/>
      <c r="FP17" s="71" t="s">
        <v>144</v>
      </c>
      <c r="FQ17" s="103"/>
      <c r="FR17" s="69" t="s">
        <v>144</v>
      </c>
      <c r="FS17" s="69" t="s">
        <v>144</v>
      </c>
      <c r="FT17" s="103"/>
      <c r="FU17" s="69" t="s">
        <v>144</v>
      </c>
      <c r="FV17" s="71" t="s">
        <v>144</v>
      </c>
      <c r="FW17" s="71" t="s">
        <v>144</v>
      </c>
      <c r="FX17" s="103"/>
      <c r="FY17" s="69" t="s">
        <v>144</v>
      </c>
      <c r="FZ17" s="103"/>
      <c r="GA17" s="103"/>
      <c r="GB17" s="103"/>
      <c r="GC17" s="71" t="s">
        <v>144</v>
      </c>
      <c r="GD17" s="103"/>
      <c r="GE17" s="69" t="s">
        <v>144</v>
      </c>
      <c r="GF17" s="103"/>
      <c r="GG17" s="106"/>
      <c r="GH17" s="125" t="s">
        <v>188</v>
      </c>
      <c r="GI17" s="137"/>
      <c r="GJ17" s="137"/>
      <c r="GK17" s="126"/>
      <c r="GL17" s="139" t="s">
        <v>227</v>
      </c>
      <c r="GM17" s="125" t="s">
        <v>188</v>
      </c>
      <c r="GN17" s="125" t="s">
        <v>188</v>
      </c>
      <c r="GO17" s="125" t="s">
        <v>188</v>
      </c>
      <c r="GP17" s="125" t="s">
        <v>188</v>
      </c>
      <c r="GQ17" s="137"/>
      <c r="GR17" s="126"/>
      <c r="GS17" s="139" t="s">
        <v>188</v>
      </c>
      <c r="GT17" s="125" t="s">
        <v>188</v>
      </c>
      <c r="GU17" s="125" t="s">
        <v>188</v>
      </c>
      <c r="GV17" s="125" t="s">
        <v>188</v>
      </c>
      <c r="GW17" s="137"/>
      <c r="GX17" s="125" t="s">
        <v>188</v>
      </c>
      <c r="GY17" s="126"/>
      <c r="GZ17" s="139" t="s">
        <v>188</v>
      </c>
      <c r="HA17" s="125" t="s">
        <v>188</v>
      </c>
      <c r="HB17" s="125" t="s">
        <v>188</v>
      </c>
      <c r="HC17" s="125" t="s">
        <v>188</v>
      </c>
      <c r="HD17" s="125" t="s">
        <v>188</v>
      </c>
      <c r="HE17" s="125" t="s">
        <v>188</v>
      </c>
      <c r="HF17" s="126"/>
      <c r="HG17" s="138"/>
      <c r="HH17" s="137"/>
      <c r="HI17" s="125" t="s">
        <v>188</v>
      </c>
      <c r="HJ17" s="125" t="s">
        <v>188</v>
      </c>
      <c r="HK17" s="125" t="s">
        <v>188</v>
      </c>
      <c r="HL17" s="137"/>
      <c r="HM17" s="126"/>
      <c r="HN17" s="139" t="s">
        <v>188</v>
      </c>
      <c r="HO17" s="125" t="s">
        <v>255</v>
      </c>
      <c r="HP17" s="125" t="s">
        <v>255</v>
      </c>
      <c r="HQ17" s="125" t="s">
        <v>255</v>
      </c>
      <c r="HR17" s="125" t="s">
        <v>255</v>
      </c>
      <c r="HS17" s="156"/>
      <c r="HT17" s="126"/>
      <c r="HU17" s="139" t="s">
        <v>188</v>
      </c>
      <c r="HV17" s="125" t="s">
        <v>188</v>
      </c>
      <c r="HW17" s="156"/>
      <c r="HX17" s="156"/>
      <c r="HY17" s="125" t="s">
        <v>188</v>
      </c>
      <c r="HZ17" s="156"/>
      <c r="IA17" s="126"/>
      <c r="IB17" s="139" t="s">
        <v>188</v>
      </c>
      <c r="IC17" s="125" t="s">
        <v>188</v>
      </c>
      <c r="ID17" s="125" t="s">
        <v>188</v>
      </c>
      <c r="IE17" s="125" t="s">
        <v>188</v>
      </c>
      <c r="IF17" s="125" t="s">
        <v>188</v>
      </c>
      <c r="IG17" s="156"/>
      <c r="IH17" s="126"/>
      <c r="II17" s="139" t="s">
        <v>188</v>
      </c>
      <c r="IJ17" s="125" t="s">
        <v>188</v>
      </c>
      <c r="IK17" s="125" t="s">
        <v>188</v>
      </c>
      <c r="IL17" s="125" t="s">
        <v>188</v>
      </c>
      <c r="IM17" s="125" t="s">
        <v>188</v>
      </c>
      <c r="IN17" s="125" t="s">
        <v>188</v>
      </c>
      <c r="IO17" s="126"/>
      <c r="IP17" s="155"/>
      <c r="IQ17" s="156"/>
      <c r="IR17" s="125" t="s">
        <v>188</v>
      </c>
      <c r="IS17" s="156"/>
      <c r="IT17" s="125" t="s">
        <v>188</v>
      </c>
      <c r="IU17" s="125" t="s">
        <v>188</v>
      </c>
      <c r="IV17" s="126"/>
      <c r="IW17" s="155"/>
      <c r="IX17" s="190" t="s">
        <v>273</v>
      </c>
      <c r="IY17" s="190" t="s">
        <v>273</v>
      </c>
      <c r="IZ17" s="190" t="s">
        <v>273</v>
      </c>
      <c r="JA17" s="190" t="s">
        <v>273</v>
      </c>
      <c r="JB17" s="190" t="s">
        <v>273</v>
      </c>
      <c r="JC17" s="126"/>
      <c r="JD17" s="139" t="s">
        <v>273</v>
      </c>
      <c r="JE17" s="190" t="s">
        <v>188</v>
      </c>
      <c r="JF17" s="190" t="s">
        <v>188</v>
      </c>
      <c r="JG17" s="190" t="s">
        <v>188</v>
      </c>
      <c r="JH17" s="190" t="s">
        <v>188</v>
      </c>
      <c r="JI17" s="190" t="s">
        <v>188</v>
      </c>
      <c r="JJ17" s="126"/>
      <c r="JK17" s="155"/>
      <c r="JL17" s="156"/>
      <c r="JM17" s="156"/>
      <c r="JN17" s="156"/>
      <c r="JO17" s="156"/>
      <c r="JP17" s="156"/>
      <c r="JQ17" s="126"/>
      <c r="JR17" s="139"/>
      <c r="JS17" s="125" t="s">
        <v>188</v>
      </c>
      <c r="JT17" s="125" t="s">
        <v>188</v>
      </c>
      <c r="JU17" s="125" t="s">
        <v>188</v>
      </c>
      <c r="JV17" s="125" t="s">
        <v>188</v>
      </c>
      <c r="JW17" s="156"/>
      <c r="JX17" s="126"/>
      <c r="JY17" s="139" t="s">
        <v>273</v>
      </c>
      <c r="JZ17" s="125" t="s">
        <v>188</v>
      </c>
      <c r="KA17" s="156"/>
      <c r="KB17" s="156"/>
      <c r="KC17" s="125" t="s">
        <v>188</v>
      </c>
      <c r="KD17" s="125" t="s">
        <v>188</v>
      </c>
      <c r="KE17" s="126"/>
      <c r="KF17" s="139" t="s">
        <v>273</v>
      </c>
      <c r="KG17" s="125" t="s">
        <v>188</v>
      </c>
      <c r="KH17" s="125" t="s">
        <v>188</v>
      </c>
      <c r="KI17" s="125" t="s">
        <v>188</v>
      </c>
      <c r="KJ17" s="156"/>
      <c r="KK17" s="125" t="s">
        <v>188</v>
      </c>
      <c r="KL17" s="126"/>
      <c r="KM17" s="139" t="s">
        <v>273</v>
      </c>
      <c r="KN17" s="125" t="s">
        <v>188</v>
      </c>
      <c r="KO17" s="125" t="s">
        <v>188</v>
      </c>
      <c r="KP17" s="156"/>
      <c r="KQ17" s="125" t="s">
        <v>188</v>
      </c>
      <c r="KR17" s="125"/>
      <c r="KS17" s="139"/>
      <c r="KT17" s="139"/>
      <c r="KU17" s="125" t="s">
        <v>188</v>
      </c>
      <c r="KV17" s="156"/>
      <c r="KW17" s="125" t="s">
        <v>188</v>
      </c>
      <c r="KX17" s="125" t="s">
        <v>188</v>
      </c>
      <c r="KY17" s="156"/>
      <c r="KZ17" s="156"/>
      <c r="LA17" s="125" t="s">
        <v>188</v>
      </c>
      <c r="LB17" s="156"/>
      <c r="LC17" s="125" t="s">
        <v>188</v>
      </c>
      <c r="LD17" s="125" t="s">
        <v>188</v>
      </c>
      <c r="LE17" s="125" t="s">
        <v>188</v>
      </c>
      <c r="LF17" s="125" t="s">
        <v>188</v>
      </c>
      <c r="LG17" s="156"/>
      <c r="LH17" s="125" t="s">
        <v>188</v>
      </c>
      <c r="LI17" s="125" t="s">
        <v>188</v>
      </c>
      <c r="LJ17" s="125" t="s">
        <v>188</v>
      </c>
      <c r="LK17" s="125" t="s">
        <v>188</v>
      </c>
      <c r="LL17" s="156"/>
      <c r="LM17" s="125" t="s">
        <v>188</v>
      </c>
      <c r="LN17" s="156"/>
      <c r="LO17" s="125" t="s">
        <v>188</v>
      </c>
      <c r="LP17" s="125" t="s">
        <v>188</v>
      </c>
      <c r="LQ17" s="156"/>
      <c r="LR17" s="125" t="s">
        <v>188</v>
      </c>
      <c r="LS17" s="125" t="s">
        <v>188</v>
      </c>
      <c r="LT17" s="156"/>
      <c r="LU17" s="125" t="s">
        <v>188</v>
      </c>
      <c r="LV17" s="125" t="s">
        <v>188</v>
      </c>
      <c r="LW17" s="125" t="s">
        <v>188</v>
      </c>
      <c r="LX17" s="156"/>
      <c r="LY17" s="125" t="s">
        <v>188</v>
      </c>
      <c r="LZ17" s="156"/>
      <c r="MA17" s="125" t="s">
        <v>188</v>
      </c>
      <c r="MB17" s="156"/>
      <c r="MC17" s="156"/>
      <c r="MD17" s="125" t="s">
        <v>188</v>
      </c>
      <c r="ME17" s="125" t="s">
        <v>188</v>
      </c>
      <c r="MF17" s="156"/>
      <c r="MG17" s="156"/>
      <c r="MH17" s="156"/>
      <c r="MI17" s="156"/>
      <c r="MJ17" s="156"/>
      <c r="MK17" s="125" t="s">
        <v>188</v>
      </c>
      <c r="ML17" s="156"/>
      <c r="MM17" s="125" t="s">
        <v>188</v>
      </c>
      <c r="MN17" s="156"/>
      <c r="MO17" s="156"/>
      <c r="MP17" s="156"/>
      <c r="MQ17" s="156"/>
      <c r="MR17" s="125" t="s">
        <v>188</v>
      </c>
      <c r="MS17" s="156"/>
      <c r="MT17" s="125" t="s">
        <v>188</v>
      </c>
      <c r="MU17" s="156"/>
      <c r="MV17" s="156"/>
      <c r="MW17" s="125" t="s">
        <v>188</v>
      </c>
      <c r="MX17" s="156"/>
      <c r="MY17" s="125" t="s">
        <v>188</v>
      </c>
      <c r="MZ17" s="125" t="s">
        <v>188</v>
      </c>
      <c r="NA17" s="156"/>
      <c r="NB17" s="125" t="s">
        <v>188</v>
      </c>
      <c r="NC17" s="125" t="s">
        <v>188</v>
      </c>
      <c r="ND17" s="156"/>
      <c r="NE17" s="125" t="s">
        <v>188</v>
      </c>
      <c r="NF17" s="125" t="s">
        <v>188</v>
      </c>
      <c r="NG17" s="156"/>
      <c r="NH17" s="125" t="s">
        <v>188</v>
      </c>
      <c r="NI17" s="156"/>
      <c r="NJ17" s="156"/>
      <c r="NK17" s="156"/>
      <c r="NL17" s="125" t="s">
        <v>188</v>
      </c>
      <c r="NM17" s="156"/>
      <c r="NN17" s="125" t="s">
        <v>188</v>
      </c>
      <c r="NO17" s="156"/>
      <c r="NP17" s="125" t="s">
        <v>188</v>
      </c>
      <c r="NQ17" s="125" t="s">
        <v>188</v>
      </c>
      <c r="NR17" s="156"/>
      <c r="NS17" s="125" t="s">
        <v>188</v>
      </c>
      <c r="NT17" s="125" t="s">
        <v>188</v>
      </c>
      <c r="NU17" s="156"/>
      <c r="NV17" s="125" t="s">
        <v>188</v>
      </c>
      <c r="NW17" s="125" t="s">
        <v>188</v>
      </c>
      <c r="NX17" s="156"/>
      <c r="NY17" s="156"/>
      <c r="NZ17" s="125" t="s">
        <v>188</v>
      </c>
      <c r="OA17" s="156"/>
      <c r="OB17" s="125" t="s">
        <v>188</v>
      </c>
      <c r="OC17" s="125" t="s">
        <v>188</v>
      </c>
      <c r="OD17" s="156"/>
      <c r="OE17" s="125" t="s">
        <v>188</v>
      </c>
      <c r="OF17" s="156"/>
      <c r="OG17" s="125" t="s">
        <v>188</v>
      </c>
      <c r="OH17" s="125" t="s">
        <v>188</v>
      </c>
      <c r="OI17" s="125" t="s">
        <v>188</v>
      </c>
      <c r="OJ17" s="156"/>
      <c r="OK17" s="125" t="s">
        <v>188</v>
      </c>
      <c r="OL17" s="125" t="s">
        <v>188</v>
      </c>
      <c r="OM17" s="156"/>
      <c r="ON17" s="156"/>
      <c r="OO17" s="156"/>
      <c r="OP17" s="125" t="s">
        <v>188</v>
      </c>
      <c r="OQ17" s="125" t="s">
        <v>188</v>
      </c>
      <c r="OR17" s="125" t="s">
        <v>188</v>
      </c>
      <c r="OS17" s="125" t="s">
        <v>188</v>
      </c>
      <c r="OT17" s="156"/>
      <c r="OU17" s="125" t="s">
        <v>188</v>
      </c>
      <c r="OV17" s="156"/>
      <c r="OW17" s="156"/>
      <c r="OX17" s="156"/>
      <c r="OY17" s="125" t="s">
        <v>188</v>
      </c>
      <c r="OZ17" s="156"/>
      <c r="PA17" s="156"/>
      <c r="PB17" s="125" t="s">
        <v>188</v>
      </c>
      <c r="PC17" s="125" t="s">
        <v>188</v>
      </c>
      <c r="PD17" s="156"/>
      <c r="PE17" s="156"/>
      <c r="PF17" s="156"/>
      <c r="PG17" s="156"/>
      <c r="PH17" s="156"/>
      <c r="PI17" s="125" t="s">
        <v>188</v>
      </c>
      <c r="PJ17" s="125" t="s">
        <v>188</v>
      </c>
      <c r="PK17" s="125"/>
      <c r="PL17" s="125"/>
      <c r="PM17" s="125"/>
      <c r="PN17" s="125"/>
      <c r="PO17" s="125"/>
      <c r="PP17" s="125"/>
      <c r="PQ17" s="125"/>
      <c r="PR17" s="125"/>
      <c r="PS17" s="125"/>
      <c r="PT17" s="125"/>
      <c r="PU17" s="125"/>
      <c r="PV17" s="125"/>
      <c r="PW17" s="125"/>
      <c r="PX17" s="125"/>
      <c r="PY17" s="125"/>
      <c r="PZ17" s="125"/>
      <c r="QA17" s="125"/>
      <c r="QB17" s="125"/>
      <c r="QC17" s="125"/>
      <c r="QD17" s="125"/>
    </row>
    <row r="18" spans="1:446" ht="43.5" hidden="1" customHeight="1">
      <c r="A18" s="128"/>
      <c r="B18" s="66" t="s">
        <v>225</v>
      </c>
      <c r="C18" s="65" t="s">
        <v>223</v>
      </c>
      <c r="D18" s="129"/>
      <c r="E18" s="86"/>
      <c r="F18" s="129"/>
      <c r="G18" s="129"/>
      <c r="H18" s="129"/>
      <c r="I18" s="86"/>
      <c r="J18" s="129"/>
      <c r="K18" s="86"/>
      <c r="L18" s="86"/>
      <c r="M18" s="129"/>
      <c r="N18" s="129"/>
      <c r="O18" s="129"/>
      <c r="P18" s="86"/>
      <c r="Q18" s="129"/>
      <c r="R18" s="86"/>
      <c r="S18" s="129"/>
      <c r="T18" s="129"/>
      <c r="U18" s="129"/>
      <c r="V18" s="129"/>
      <c r="W18" s="86"/>
      <c r="X18" s="86"/>
      <c r="Y18" s="129"/>
      <c r="Z18" s="129"/>
      <c r="AA18" s="129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87"/>
      <c r="BW18" s="87"/>
      <c r="BX18" s="87"/>
      <c r="BY18" s="87"/>
      <c r="BZ18" s="87"/>
      <c r="CA18" s="87"/>
      <c r="CB18" s="87"/>
      <c r="CC18" s="87"/>
      <c r="CD18" s="87"/>
      <c r="CE18" s="87"/>
      <c r="CF18" s="87"/>
      <c r="CG18" s="87"/>
      <c r="CH18" s="87"/>
      <c r="CI18" s="87"/>
      <c r="CJ18" s="87"/>
      <c r="CK18" s="87"/>
      <c r="CL18" s="87"/>
      <c r="CM18" s="87"/>
      <c r="CN18" s="87"/>
      <c r="CO18" s="87"/>
      <c r="CP18" s="87"/>
      <c r="CQ18" s="87"/>
      <c r="CR18" s="87"/>
      <c r="CS18" s="88"/>
      <c r="CT18" s="88"/>
      <c r="CU18" s="88"/>
      <c r="CV18" s="89"/>
      <c r="CW18" s="89"/>
      <c r="CX18" s="88"/>
      <c r="CY18" s="88"/>
      <c r="CZ18" s="88"/>
      <c r="DA18" s="88"/>
      <c r="DB18" s="88"/>
      <c r="DC18" s="89"/>
      <c r="DD18" s="89"/>
      <c r="DE18" s="88"/>
      <c r="DF18" s="88"/>
      <c r="DG18" s="88"/>
      <c r="DH18" s="88"/>
      <c r="DI18" s="88"/>
      <c r="DJ18" s="89"/>
      <c r="DK18" s="89"/>
      <c r="DL18" s="89"/>
      <c r="DM18" s="89"/>
      <c r="DN18" s="89"/>
      <c r="DO18" s="88"/>
      <c r="DP18" s="88"/>
      <c r="DQ18" s="89"/>
      <c r="DR18" s="89"/>
      <c r="DS18" s="88"/>
      <c r="DT18" s="88"/>
      <c r="DU18" s="88"/>
      <c r="DV18" s="88"/>
      <c r="DW18" s="88"/>
      <c r="DX18" s="61"/>
      <c r="DY18" s="67"/>
      <c r="DZ18" s="67"/>
      <c r="EA18" s="68"/>
      <c r="EB18" s="61"/>
      <c r="EC18" s="61"/>
      <c r="ED18" s="61"/>
      <c r="EE18" s="64"/>
      <c r="EF18" s="68"/>
      <c r="EG18" s="68"/>
      <c r="EH18" s="68"/>
      <c r="EI18" s="76"/>
      <c r="EJ18" s="61"/>
      <c r="EK18" s="61"/>
      <c r="EL18" s="64"/>
      <c r="EM18" s="68"/>
      <c r="EN18" s="68"/>
      <c r="EO18" s="76"/>
      <c r="EP18" s="61"/>
      <c r="EQ18" s="61"/>
      <c r="ER18" s="61"/>
      <c r="ES18" s="61"/>
      <c r="ET18" s="90"/>
      <c r="EU18" s="68"/>
      <c r="EV18" s="61" t="s">
        <v>136</v>
      </c>
      <c r="EW18" s="76"/>
      <c r="EX18" s="61" t="s">
        <v>129</v>
      </c>
      <c r="EY18" s="61" t="s">
        <v>129</v>
      </c>
      <c r="EZ18" s="61" t="s">
        <v>129</v>
      </c>
      <c r="FA18" s="71" t="s">
        <v>129</v>
      </c>
      <c r="FB18" s="71" t="s">
        <v>129</v>
      </c>
      <c r="FC18" s="69" t="s">
        <v>129</v>
      </c>
      <c r="FD18" s="69" t="s">
        <v>129</v>
      </c>
      <c r="FE18" s="69" t="s">
        <v>129</v>
      </c>
      <c r="FF18" s="69" t="s">
        <v>129</v>
      </c>
      <c r="FG18" s="69" t="s">
        <v>129</v>
      </c>
      <c r="FH18" s="71" t="s">
        <v>129</v>
      </c>
      <c r="FI18" s="71" t="s">
        <v>129</v>
      </c>
      <c r="FJ18" s="69" t="s">
        <v>129</v>
      </c>
      <c r="FK18" s="69" t="s">
        <v>129</v>
      </c>
      <c r="FL18" s="69" t="s">
        <v>129</v>
      </c>
      <c r="FM18" s="69" t="s">
        <v>129</v>
      </c>
      <c r="FN18" s="69" t="s">
        <v>129</v>
      </c>
      <c r="FO18" s="71" t="s">
        <v>129</v>
      </c>
      <c r="FP18" s="129"/>
      <c r="FQ18" s="69" t="s">
        <v>129</v>
      </c>
      <c r="FR18" s="69" t="s">
        <v>129</v>
      </c>
      <c r="FS18" s="69" t="s">
        <v>129</v>
      </c>
      <c r="FT18" s="69" t="s">
        <v>129</v>
      </c>
      <c r="FU18" s="129"/>
      <c r="FV18" s="71" t="s">
        <v>129</v>
      </c>
      <c r="FW18" s="71" t="s">
        <v>129</v>
      </c>
      <c r="FX18" s="129"/>
      <c r="FY18" s="69" t="s">
        <v>129</v>
      </c>
      <c r="FZ18" s="69" t="s">
        <v>129</v>
      </c>
      <c r="GA18" s="69" t="s">
        <v>129</v>
      </c>
      <c r="GB18" s="129"/>
      <c r="GC18" s="71" t="s">
        <v>129</v>
      </c>
      <c r="GD18" s="71" t="s">
        <v>129</v>
      </c>
      <c r="GE18" s="69" t="s">
        <v>129</v>
      </c>
      <c r="GF18" s="69" t="s">
        <v>129</v>
      </c>
      <c r="GG18" s="94"/>
      <c r="GH18" s="137"/>
      <c r="GI18" s="127"/>
      <c r="GJ18" s="137"/>
      <c r="GK18" s="126"/>
      <c r="GL18" s="126"/>
      <c r="GM18" s="137"/>
      <c r="GN18" s="127"/>
      <c r="GO18" s="137"/>
      <c r="GP18" s="127"/>
      <c r="GQ18" s="137"/>
      <c r="GR18" s="126"/>
      <c r="GS18" s="126"/>
      <c r="GT18" s="137"/>
      <c r="GU18" s="127"/>
      <c r="GV18" s="137"/>
      <c r="GW18" s="127"/>
      <c r="GX18" s="137"/>
      <c r="GY18" s="126"/>
      <c r="GZ18" s="126"/>
      <c r="HA18" s="137"/>
      <c r="HB18" s="127"/>
      <c r="HC18" s="137"/>
      <c r="HD18" s="127"/>
      <c r="HE18" s="137"/>
      <c r="HF18" s="126"/>
      <c r="HG18" s="126"/>
      <c r="HH18" s="137"/>
      <c r="HI18" s="127"/>
      <c r="HJ18" s="137"/>
      <c r="HK18" s="127"/>
      <c r="HL18" s="137"/>
      <c r="HM18" s="126"/>
      <c r="HN18" s="126"/>
      <c r="HO18" s="127"/>
      <c r="HP18" s="127"/>
      <c r="HQ18" s="127"/>
      <c r="HR18" s="127"/>
      <c r="HS18" s="127"/>
      <c r="HT18" s="126"/>
      <c r="HU18" s="126"/>
      <c r="HV18" s="127"/>
      <c r="HW18" s="127"/>
      <c r="HX18" s="127"/>
      <c r="HY18" s="127"/>
      <c r="HZ18" s="127"/>
      <c r="IA18" s="126"/>
      <c r="IB18" s="126"/>
      <c r="IC18" s="127"/>
      <c r="ID18" s="127"/>
      <c r="IE18" s="127"/>
      <c r="IF18" s="127"/>
      <c r="IG18" s="127"/>
      <c r="IH18" s="126"/>
      <c r="II18" s="126"/>
      <c r="IJ18" s="127"/>
      <c r="IK18" s="127"/>
      <c r="IL18" s="127"/>
      <c r="IM18" s="127"/>
      <c r="IN18" s="127"/>
      <c r="IO18" s="126"/>
      <c r="IP18" s="126"/>
      <c r="IQ18" s="127"/>
      <c r="IV18" s="72"/>
      <c r="IW18" s="72"/>
      <c r="JT18" s="182"/>
      <c r="JU18" s="182"/>
      <c r="JV18" s="182"/>
      <c r="JW18" s="182"/>
      <c r="JX18" s="182"/>
      <c r="JY18" s="182"/>
      <c r="JZ18" s="182"/>
      <c r="KA18" s="182"/>
      <c r="KB18" s="182"/>
      <c r="KC18" s="182"/>
      <c r="KD18" s="182"/>
      <c r="KE18" s="182"/>
      <c r="KF18" s="182"/>
      <c r="KG18" s="182"/>
      <c r="KH18" s="182"/>
      <c r="KI18" s="182"/>
      <c r="KJ18" s="182"/>
      <c r="KK18" s="182"/>
      <c r="KL18" s="182"/>
      <c r="KM18" s="182"/>
      <c r="KN18" s="182"/>
      <c r="KO18" s="182"/>
      <c r="KP18" s="182"/>
      <c r="KQ18" s="182"/>
      <c r="KR18" s="182"/>
      <c r="KS18" s="182"/>
      <c r="KT18" s="182"/>
      <c r="KU18" s="182"/>
      <c r="KV18" s="182"/>
      <c r="KW18" s="182"/>
      <c r="KX18" s="182"/>
    </row>
    <row r="19" spans="1:446" ht="43.5" customHeight="1">
      <c r="A19" s="227" t="s">
        <v>41</v>
      </c>
      <c r="B19" s="66" t="s">
        <v>247</v>
      </c>
      <c r="C19" s="65" t="s">
        <v>248</v>
      </c>
      <c r="D19" s="69"/>
      <c r="E19" s="144"/>
      <c r="F19" s="144"/>
      <c r="G19" s="144"/>
      <c r="H19" s="144"/>
      <c r="I19" s="69"/>
      <c r="J19" s="144"/>
      <c r="K19" s="69"/>
      <c r="L19" s="144"/>
      <c r="M19" s="144"/>
      <c r="N19" s="144"/>
      <c r="O19" s="144"/>
      <c r="P19" s="69"/>
      <c r="Q19" s="144"/>
      <c r="R19" s="69"/>
      <c r="S19" s="144"/>
      <c r="T19" s="144"/>
      <c r="U19" s="144"/>
      <c r="V19" s="144"/>
      <c r="W19" s="69"/>
      <c r="X19" s="69"/>
      <c r="Y19" s="144"/>
      <c r="Z19" s="144"/>
      <c r="AA19" s="144"/>
      <c r="AB19" s="144"/>
      <c r="AC19" s="144"/>
      <c r="AD19" s="69"/>
      <c r="AE19" s="144"/>
      <c r="AF19" s="69"/>
      <c r="AG19" s="144"/>
      <c r="AH19" s="69"/>
      <c r="AI19" s="144"/>
      <c r="AJ19" s="144"/>
      <c r="AK19" s="69"/>
      <c r="AL19" s="144"/>
      <c r="AM19" s="144"/>
      <c r="AN19" s="144"/>
      <c r="AO19" s="144"/>
      <c r="AP19" s="61"/>
      <c r="AQ19" s="144"/>
      <c r="AR19" s="61"/>
      <c r="AS19" s="61"/>
      <c r="AT19" s="61"/>
      <c r="AU19" s="144"/>
      <c r="AV19" s="144"/>
      <c r="AW19" s="144"/>
      <c r="AX19" s="144"/>
      <c r="AY19" s="61"/>
      <c r="AZ19" s="144"/>
      <c r="BA19" s="61"/>
      <c r="BB19" s="61"/>
      <c r="BC19" s="61"/>
      <c r="BD19" s="144"/>
      <c r="BE19" s="144"/>
      <c r="BF19" s="144"/>
      <c r="BG19" s="61"/>
      <c r="BH19" s="61"/>
      <c r="BI19" s="144"/>
      <c r="BJ19" s="144"/>
      <c r="BK19" s="144"/>
      <c r="BL19" s="144"/>
      <c r="BM19" s="144"/>
      <c r="BN19" s="69"/>
      <c r="BO19" s="69"/>
      <c r="BP19" s="144"/>
      <c r="BQ19" s="144"/>
      <c r="BR19" s="144"/>
      <c r="BS19" s="144"/>
      <c r="BT19" s="61"/>
      <c r="BU19" s="144"/>
      <c r="BV19" s="61"/>
      <c r="BW19" s="144"/>
      <c r="BX19" s="144"/>
      <c r="BY19" s="144"/>
      <c r="BZ19" s="61"/>
      <c r="CA19" s="144"/>
      <c r="CB19" s="61"/>
      <c r="CC19" s="61"/>
      <c r="CD19" s="144"/>
      <c r="CE19" s="144"/>
      <c r="CF19" s="144"/>
      <c r="CG19" s="144"/>
      <c r="CH19" s="61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  <c r="CT19" s="144"/>
      <c r="CU19" s="144"/>
      <c r="CV19" s="84"/>
      <c r="CW19" s="84"/>
      <c r="CX19" s="144"/>
      <c r="CY19" s="144"/>
      <c r="CZ19" s="144"/>
      <c r="DA19" s="144"/>
      <c r="DB19" s="144"/>
      <c r="DC19" s="84"/>
      <c r="DD19" s="84"/>
      <c r="DE19" s="144"/>
      <c r="DF19" s="144"/>
      <c r="DG19" s="144"/>
      <c r="DH19" s="144"/>
      <c r="DI19" s="144"/>
      <c r="DJ19" s="60"/>
      <c r="DK19" s="60"/>
      <c r="DL19" s="60"/>
      <c r="DM19" s="60"/>
      <c r="DN19" s="60"/>
      <c r="DO19" s="144"/>
      <c r="DP19" s="144"/>
      <c r="DQ19" s="84"/>
      <c r="DR19" s="84"/>
      <c r="DS19" s="144"/>
      <c r="DT19" s="144"/>
      <c r="DU19" s="144"/>
      <c r="DV19" s="144"/>
      <c r="DW19" s="61"/>
      <c r="DX19" s="144"/>
      <c r="DY19" s="84"/>
      <c r="DZ19" s="67"/>
      <c r="EA19" s="67"/>
      <c r="EB19" s="144"/>
      <c r="EC19" s="144"/>
      <c r="ED19" s="144"/>
      <c r="EE19" s="144"/>
      <c r="EF19" s="68"/>
      <c r="EG19" s="68"/>
      <c r="EH19" s="67"/>
      <c r="EI19" s="144"/>
      <c r="EJ19" s="144"/>
      <c r="EK19" s="144"/>
      <c r="EL19" s="144"/>
      <c r="EM19" s="68"/>
      <c r="EN19" s="68"/>
      <c r="EO19" s="144"/>
      <c r="EP19" s="144"/>
      <c r="EQ19" s="144"/>
      <c r="ER19" s="61"/>
      <c r="ES19" s="144"/>
      <c r="ET19" s="84"/>
      <c r="EU19" s="67"/>
      <c r="EV19" s="61"/>
      <c r="EW19" s="144"/>
      <c r="EX19" s="144"/>
      <c r="EY19" s="144"/>
      <c r="EZ19" s="144"/>
      <c r="FA19" s="85"/>
      <c r="FB19" s="71"/>
      <c r="FC19" s="69"/>
      <c r="FD19" s="69"/>
      <c r="FE19" s="144"/>
      <c r="FF19" s="144"/>
      <c r="FG19" s="144"/>
      <c r="FH19" s="144"/>
      <c r="FI19" s="71"/>
      <c r="FJ19" s="69"/>
      <c r="FK19" s="144"/>
      <c r="FL19" s="144"/>
      <c r="FM19" s="144"/>
      <c r="FN19" s="144"/>
      <c r="FO19" s="144"/>
      <c r="FP19" s="71"/>
      <c r="FQ19" s="69"/>
      <c r="FR19" s="144"/>
      <c r="FS19" s="144"/>
      <c r="FT19" s="144"/>
      <c r="FU19" s="144"/>
      <c r="FV19" s="144"/>
      <c r="FW19" s="71"/>
      <c r="FX19" s="69"/>
      <c r="FY19" s="144"/>
      <c r="FZ19" s="144"/>
      <c r="GA19" s="144"/>
      <c r="GB19" s="144"/>
      <c r="GC19" s="144"/>
      <c r="GD19" s="71"/>
      <c r="GE19" s="69"/>
      <c r="GF19" s="144"/>
      <c r="GG19" s="107"/>
      <c r="GH19" s="125"/>
      <c r="GI19" s="125"/>
      <c r="GJ19" s="125"/>
      <c r="GK19" s="139"/>
      <c r="GL19" s="126"/>
      <c r="GM19" s="127"/>
      <c r="GN19" s="125"/>
      <c r="GO19" s="125"/>
      <c r="GP19" s="125"/>
      <c r="GQ19" s="125"/>
      <c r="GR19" s="139"/>
      <c r="GS19" s="126"/>
      <c r="GT19" s="127"/>
      <c r="GU19" s="125"/>
      <c r="GV19" s="125"/>
      <c r="GW19" s="125"/>
      <c r="GX19" s="125"/>
      <c r="GY19" s="138"/>
      <c r="GZ19" s="126"/>
      <c r="HA19" s="127"/>
      <c r="HB19" s="137"/>
      <c r="HC19" s="137"/>
      <c r="HD19" s="137"/>
      <c r="HE19" s="137"/>
      <c r="HF19" s="138"/>
      <c r="HG19" s="126"/>
      <c r="HH19" s="127"/>
      <c r="HI19" s="125"/>
      <c r="HJ19" s="125"/>
      <c r="HK19" s="125"/>
      <c r="HL19" s="125"/>
      <c r="HM19" s="126"/>
      <c r="HN19" s="126"/>
      <c r="HO19" s="127"/>
      <c r="HP19" s="127"/>
      <c r="HQ19" s="127"/>
      <c r="HR19" s="127"/>
      <c r="HS19" s="127"/>
      <c r="HT19" s="139" t="s">
        <v>188</v>
      </c>
      <c r="HU19" s="126"/>
      <c r="HV19" s="127"/>
      <c r="HW19" s="127"/>
      <c r="HX19" s="127"/>
      <c r="HY19" s="127"/>
      <c r="HZ19" s="127"/>
      <c r="IA19" s="139" t="s">
        <v>188</v>
      </c>
      <c r="IB19" s="126"/>
      <c r="IC19" s="127"/>
      <c r="ID19" s="127"/>
      <c r="IE19" s="127"/>
      <c r="IF19" s="127"/>
      <c r="IG19" s="127"/>
      <c r="IH19" s="139" t="s">
        <v>188</v>
      </c>
      <c r="II19" s="126"/>
      <c r="IJ19" s="127"/>
      <c r="IK19" s="127"/>
      <c r="IL19" s="127"/>
      <c r="IM19" s="127"/>
      <c r="IN19" s="127"/>
      <c r="IO19" s="139" t="s">
        <v>188</v>
      </c>
      <c r="IP19" s="126"/>
      <c r="IQ19" s="127"/>
      <c r="IR19" s="127"/>
      <c r="IS19" s="127"/>
      <c r="IT19" s="127"/>
      <c r="IU19" s="127"/>
      <c r="IV19" s="139" t="s">
        <v>188</v>
      </c>
      <c r="IW19" s="126"/>
      <c r="IX19" s="127"/>
      <c r="IY19" s="127"/>
      <c r="IZ19" s="127"/>
      <c r="JA19" s="127"/>
      <c r="JB19" s="127"/>
      <c r="JC19" s="155"/>
      <c r="JD19" s="126"/>
      <c r="JE19" s="127"/>
      <c r="JF19" s="127"/>
      <c r="JG19" s="127"/>
      <c r="JH19" s="127"/>
      <c r="JI19" s="127"/>
      <c r="JJ19" s="139" t="s">
        <v>188</v>
      </c>
      <c r="JK19" s="126"/>
      <c r="JL19" s="127"/>
      <c r="JM19" s="127"/>
      <c r="JN19" s="127"/>
      <c r="JO19" s="127"/>
      <c r="JP19" s="127"/>
      <c r="JQ19" s="139" t="s">
        <v>188</v>
      </c>
      <c r="JR19" s="126"/>
      <c r="JS19" s="127"/>
      <c r="JT19" s="127"/>
      <c r="JU19" s="127"/>
      <c r="JV19" s="127"/>
      <c r="JW19" s="127"/>
      <c r="JX19" s="139" t="s">
        <v>273</v>
      </c>
      <c r="JY19" s="126"/>
      <c r="JZ19" s="127"/>
      <c r="KA19" s="127"/>
      <c r="KB19" s="127"/>
      <c r="KC19" s="127"/>
      <c r="KD19" s="127"/>
      <c r="KE19" s="139" t="s">
        <v>273</v>
      </c>
      <c r="KF19" s="126"/>
      <c r="KG19" s="127"/>
      <c r="KH19" s="127"/>
      <c r="KI19" s="127"/>
      <c r="KJ19" s="127"/>
      <c r="KK19" s="127"/>
      <c r="KL19" s="139" t="s">
        <v>273</v>
      </c>
      <c r="KM19" s="126"/>
      <c r="KN19" s="127"/>
      <c r="KO19" s="127"/>
      <c r="KP19" s="127"/>
      <c r="KQ19" s="127"/>
      <c r="KR19" s="127"/>
      <c r="KS19" s="139" t="s">
        <v>273</v>
      </c>
      <c r="KT19" s="126"/>
      <c r="KU19" s="127"/>
      <c r="KV19" s="127"/>
      <c r="KW19" s="127"/>
      <c r="KX19" s="127"/>
      <c r="KY19" s="127"/>
      <c r="KZ19" s="139" t="s">
        <v>273</v>
      </c>
      <c r="LA19" s="126"/>
      <c r="LB19" s="127"/>
      <c r="LC19" s="127"/>
      <c r="LD19" s="127"/>
      <c r="LE19" s="127"/>
      <c r="LF19" s="127"/>
      <c r="LG19" s="139" t="s">
        <v>273</v>
      </c>
      <c r="LH19" s="126"/>
      <c r="LI19" s="127"/>
      <c r="LJ19" s="127"/>
      <c r="LK19" s="127"/>
      <c r="LL19" s="127"/>
      <c r="LM19" s="127"/>
      <c r="LN19" s="139" t="s">
        <v>273</v>
      </c>
      <c r="LO19" s="126"/>
      <c r="LP19" s="127"/>
      <c r="LQ19" s="127"/>
      <c r="LR19" s="127"/>
      <c r="LS19" s="127"/>
      <c r="LT19" s="127"/>
      <c r="LU19" s="139" t="s">
        <v>273</v>
      </c>
      <c r="LV19" s="126"/>
      <c r="LW19" s="127"/>
      <c r="LX19" s="127"/>
      <c r="LY19" s="127"/>
      <c r="LZ19" s="127"/>
      <c r="MA19" s="127"/>
      <c r="MB19" s="139" t="s">
        <v>273</v>
      </c>
      <c r="MC19" s="126"/>
      <c r="MD19" s="127"/>
      <c r="ME19" s="127"/>
      <c r="MF19" s="127"/>
      <c r="MG19" s="127"/>
      <c r="MH19" s="127"/>
      <c r="MI19" s="139" t="s">
        <v>273</v>
      </c>
      <c r="MJ19" s="126"/>
      <c r="MK19" s="127"/>
      <c r="ML19" s="127"/>
      <c r="MM19" s="127"/>
      <c r="MN19" s="127"/>
      <c r="MO19" s="127"/>
      <c r="MP19" s="139" t="s">
        <v>273</v>
      </c>
      <c r="MQ19" s="126"/>
      <c r="MR19" s="127"/>
      <c r="MS19" s="127"/>
      <c r="MT19" s="127"/>
      <c r="MU19" s="127"/>
      <c r="MV19" s="127"/>
      <c r="MW19" s="139" t="s">
        <v>273</v>
      </c>
      <c r="MX19" s="126"/>
      <c r="MY19" s="127"/>
      <c r="MZ19" s="127"/>
      <c r="NA19" s="127"/>
      <c r="NB19" s="127"/>
      <c r="NC19" s="127"/>
      <c r="ND19" s="139" t="s">
        <v>273</v>
      </c>
      <c r="NE19" s="126"/>
      <c r="NF19" s="127"/>
      <c r="NG19" s="127"/>
      <c r="NH19" s="127"/>
      <c r="NI19" s="127"/>
      <c r="NJ19" s="127"/>
      <c r="NK19" s="139" t="s">
        <v>273</v>
      </c>
      <c r="NL19" s="126"/>
      <c r="NM19" s="127"/>
      <c r="NN19" s="127"/>
      <c r="NO19" s="127"/>
      <c r="NP19" s="127"/>
      <c r="NQ19" s="127"/>
      <c r="NR19" s="139" t="s">
        <v>273</v>
      </c>
      <c r="NS19" s="126"/>
      <c r="NT19" s="127"/>
      <c r="NU19" s="127"/>
      <c r="NV19" s="127"/>
      <c r="NW19" s="127"/>
      <c r="NX19" s="127"/>
      <c r="NY19" s="139" t="s">
        <v>273</v>
      </c>
      <c r="NZ19" s="126"/>
      <c r="OA19" s="127"/>
      <c r="OB19" s="127"/>
      <c r="OC19" s="127"/>
      <c r="OD19" s="127"/>
      <c r="OE19" s="127"/>
      <c r="OF19" s="139" t="s">
        <v>273</v>
      </c>
      <c r="OG19" s="126"/>
      <c r="OH19" s="127"/>
      <c r="OI19" s="127"/>
      <c r="OJ19" s="127"/>
      <c r="OK19" s="127"/>
      <c r="OL19" s="127"/>
      <c r="OM19" s="139" t="s">
        <v>273</v>
      </c>
      <c r="ON19" s="126"/>
      <c r="OO19" s="127"/>
      <c r="OP19" s="127"/>
      <c r="OQ19" s="127"/>
      <c r="OR19" s="127"/>
      <c r="OS19" s="127"/>
      <c r="OT19" s="139" t="s">
        <v>273</v>
      </c>
      <c r="OU19" s="126"/>
      <c r="OV19" s="127"/>
      <c r="OW19" s="127"/>
      <c r="OX19" s="127"/>
      <c r="OY19" s="127"/>
      <c r="OZ19" s="127"/>
      <c r="PA19" s="139" t="s">
        <v>273</v>
      </c>
      <c r="PB19" s="126"/>
      <c r="PC19" s="127"/>
      <c r="PD19" s="127"/>
      <c r="PE19" s="127"/>
      <c r="PF19" s="127"/>
      <c r="PG19" s="127"/>
      <c r="PH19" s="139" t="s">
        <v>273</v>
      </c>
      <c r="PI19" s="126"/>
      <c r="PJ19" s="127"/>
      <c r="PK19" s="127"/>
      <c r="PL19" s="127"/>
      <c r="PM19" s="127"/>
      <c r="PN19" s="127"/>
      <c r="PO19" s="139"/>
      <c r="PP19" s="126"/>
      <c r="PQ19" s="127"/>
      <c r="PR19" s="127"/>
      <c r="PS19" s="127"/>
      <c r="PT19" s="127"/>
      <c r="PU19" s="127"/>
      <c r="PV19" s="139"/>
      <c r="PW19" s="126"/>
      <c r="PX19" s="127"/>
      <c r="PY19" s="127"/>
      <c r="PZ19" s="127"/>
      <c r="QA19" s="127"/>
      <c r="QB19" s="127"/>
      <c r="QC19" s="139"/>
      <c r="QD19" s="126"/>
    </row>
    <row r="20" spans="1:446" ht="43.5" hidden="1" customHeight="1">
      <c r="A20" s="102" t="s">
        <v>113</v>
      </c>
      <c r="B20" s="66" t="s">
        <v>147</v>
      </c>
      <c r="C20" s="65" t="s">
        <v>138</v>
      </c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  <c r="BQ20" s="69"/>
      <c r="BR20" s="69"/>
      <c r="BS20" s="69"/>
      <c r="BT20" s="69"/>
      <c r="BU20" s="69"/>
      <c r="BV20" s="69"/>
      <c r="BW20" s="69"/>
      <c r="BX20" s="69"/>
      <c r="BY20" s="69"/>
      <c r="BZ20" s="69"/>
      <c r="CA20" s="69"/>
      <c r="CB20" s="69"/>
      <c r="CC20" s="69"/>
      <c r="CD20" s="69"/>
      <c r="CE20" s="69"/>
      <c r="CF20" s="69"/>
      <c r="CG20" s="69"/>
      <c r="CH20" s="69"/>
      <c r="CI20" s="69"/>
      <c r="CJ20" s="69"/>
      <c r="CK20" s="69"/>
      <c r="CL20" s="69"/>
      <c r="CM20" s="69"/>
      <c r="CN20" s="69"/>
      <c r="CO20" s="69"/>
      <c r="CP20" s="69"/>
      <c r="CQ20" s="69"/>
      <c r="CR20" s="69"/>
      <c r="CS20" s="61"/>
      <c r="CT20" s="61"/>
      <c r="CU20" s="61"/>
      <c r="CV20" s="60"/>
      <c r="CW20" s="60"/>
      <c r="CX20" s="61"/>
      <c r="CY20" s="61"/>
      <c r="CZ20" s="61"/>
      <c r="DA20" s="61"/>
      <c r="DB20" s="61"/>
      <c r="DC20" s="60"/>
      <c r="DD20" s="60"/>
      <c r="DE20" s="61"/>
      <c r="DF20" s="61"/>
      <c r="DG20" s="61"/>
      <c r="DH20" s="61"/>
      <c r="DI20" s="61"/>
      <c r="DJ20" s="60"/>
      <c r="DK20" s="60"/>
      <c r="DL20" s="60"/>
      <c r="DM20" s="60"/>
      <c r="DN20" s="60"/>
      <c r="DO20" s="61"/>
      <c r="DP20" s="61"/>
      <c r="DQ20" s="60"/>
      <c r="DR20" s="60"/>
      <c r="DS20" s="61"/>
      <c r="DT20" s="61"/>
      <c r="DU20" s="61"/>
      <c r="DV20" s="61"/>
      <c r="DW20" s="61"/>
      <c r="DX20" s="95"/>
      <c r="DY20" s="96"/>
      <c r="DZ20" s="96"/>
      <c r="EA20" s="97"/>
      <c r="EB20" s="95"/>
      <c r="EC20" s="95"/>
      <c r="ED20" s="95"/>
      <c r="EE20" s="98"/>
      <c r="EF20" s="97"/>
      <c r="EG20" s="97"/>
      <c r="EH20" s="97"/>
      <c r="EI20" s="95"/>
      <c r="EJ20" s="95"/>
      <c r="EK20" s="95"/>
      <c r="EL20" s="98"/>
      <c r="EM20" s="97"/>
      <c r="EN20" s="97"/>
      <c r="EO20" s="95"/>
      <c r="EP20" s="95"/>
      <c r="EQ20" s="95"/>
      <c r="ER20" s="95"/>
      <c r="ES20" s="95"/>
      <c r="ET20" s="97"/>
      <c r="EU20" s="97"/>
      <c r="EV20" s="76"/>
      <c r="EW20" s="95"/>
      <c r="EX20" s="103"/>
      <c r="EY20" s="103"/>
      <c r="EZ20" s="95"/>
      <c r="FA20" s="93"/>
      <c r="FB20" s="93"/>
      <c r="FC20" s="101"/>
      <c r="FD20" s="101"/>
      <c r="FE20" s="101"/>
      <c r="FF20" s="79"/>
      <c r="FG20" s="69"/>
      <c r="FH20" s="71"/>
      <c r="FI20" s="71"/>
      <c r="FJ20" s="69"/>
      <c r="FK20" s="69"/>
      <c r="FL20" s="69"/>
      <c r="FM20" s="69"/>
      <c r="FN20" s="91"/>
      <c r="FO20" s="92"/>
      <c r="FP20" s="92"/>
      <c r="FQ20" s="91"/>
      <c r="FR20" s="91"/>
      <c r="FS20" s="91"/>
      <c r="FT20" s="91"/>
      <c r="FU20" s="91"/>
      <c r="FV20" s="92"/>
      <c r="FW20" s="92"/>
      <c r="FX20" s="91"/>
      <c r="FY20" s="91"/>
      <c r="FZ20" s="91"/>
      <c r="GA20" s="91"/>
      <c r="GB20" s="91"/>
      <c r="GC20" s="92"/>
      <c r="GD20" s="92"/>
      <c r="GE20" s="91"/>
      <c r="GF20" s="91"/>
      <c r="GG20" s="91"/>
      <c r="GH20" s="125" t="s">
        <v>188</v>
      </c>
      <c r="GI20" s="125" t="s">
        <v>188</v>
      </c>
      <c r="GJ20" s="137"/>
      <c r="GK20" s="139" t="s">
        <v>227</v>
      </c>
      <c r="GL20" s="126"/>
      <c r="GM20" s="125" t="s">
        <v>188</v>
      </c>
      <c r="GN20" s="137"/>
      <c r="GO20" s="10"/>
      <c r="GP20" s="10"/>
      <c r="GQ20" s="10"/>
      <c r="GR20" s="73"/>
      <c r="GS20" s="126"/>
      <c r="GT20" s="10"/>
      <c r="GU20" s="10"/>
      <c r="GV20" s="10"/>
      <c r="GW20" s="10"/>
      <c r="GX20" s="10"/>
      <c r="GY20" s="73"/>
      <c r="GZ20" s="126"/>
      <c r="HA20" s="10"/>
      <c r="HB20" s="10"/>
      <c r="HC20" s="10"/>
      <c r="HD20" s="10"/>
      <c r="HE20" s="10"/>
      <c r="HF20" s="73"/>
      <c r="HG20" s="126"/>
      <c r="HH20" s="10"/>
      <c r="HI20" s="10"/>
      <c r="HJ20" s="10"/>
      <c r="HK20" s="10"/>
      <c r="HL20" s="10"/>
      <c r="IV20" s="72"/>
      <c r="IW20" s="72"/>
    </row>
    <row r="21" spans="1:446" ht="43.5" hidden="1" customHeight="1">
      <c r="A21" s="102"/>
      <c r="B21" s="66" t="s">
        <v>148</v>
      </c>
      <c r="C21" s="65" t="s">
        <v>138</v>
      </c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69"/>
      <c r="BQ21" s="69"/>
      <c r="BR21" s="69"/>
      <c r="BS21" s="69"/>
      <c r="BT21" s="69"/>
      <c r="BU21" s="69"/>
      <c r="BV21" s="69"/>
      <c r="BW21" s="69"/>
      <c r="BX21" s="69"/>
      <c r="BY21" s="69"/>
      <c r="BZ21" s="69"/>
      <c r="CA21" s="69"/>
      <c r="CB21" s="69"/>
      <c r="CC21" s="69"/>
      <c r="CD21" s="69"/>
      <c r="CE21" s="69"/>
      <c r="CF21" s="69"/>
      <c r="CG21" s="69"/>
      <c r="CH21" s="69"/>
      <c r="CI21" s="69"/>
      <c r="CJ21" s="69"/>
      <c r="CK21" s="69"/>
      <c r="CL21" s="69"/>
      <c r="CM21" s="69"/>
      <c r="CN21" s="69"/>
      <c r="CO21" s="69"/>
      <c r="CP21" s="69"/>
      <c r="CQ21" s="69"/>
      <c r="CR21" s="69"/>
      <c r="CS21" s="61"/>
      <c r="CT21" s="61"/>
      <c r="CU21" s="61"/>
      <c r="CV21" s="60"/>
      <c r="CW21" s="60"/>
      <c r="CX21" s="61"/>
      <c r="CY21" s="61"/>
      <c r="CZ21" s="61"/>
      <c r="DA21" s="61"/>
      <c r="DB21" s="61"/>
      <c r="DC21" s="60"/>
      <c r="DD21" s="60"/>
      <c r="DE21" s="61"/>
      <c r="DF21" s="61"/>
      <c r="DG21" s="61"/>
      <c r="DH21" s="61"/>
      <c r="DI21" s="61"/>
      <c r="DJ21" s="60"/>
      <c r="DK21" s="60"/>
      <c r="DL21" s="60"/>
      <c r="DM21" s="60"/>
      <c r="DN21" s="60"/>
      <c r="DO21" s="61"/>
      <c r="DP21" s="61"/>
      <c r="DQ21" s="60"/>
      <c r="DR21" s="60"/>
      <c r="DS21" s="61"/>
      <c r="DT21" s="61"/>
      <c r="DU21" s="61"/>
      <c r="DV21" s="61"/>
      <c r="DW21" s="61"/>
      <c r="DX21" s="95"/>
      <c r="DY21" s="96"/>
      <c r="DZ21" s="96"/>
      <c r="EA21" s="97"/>
      <c r="EB21" s="95"/>
      <c r="EC21" s="95"/>
      <c r="ED21" s="95"/>
      <c r="EE21" s="98"/>
      <c r="EF21" s="97"/>
      <c r="EG21" s="97"/>
      <c r="EH21" s="97"/>
      <c r="EI21" s="95"/>
      <c r="EJ21" s="95"/>
      <c r="EK21" s="95"/>
      <c r="EL21" s="98"/>
      <c r="EM21" s="97"/>
      <c r="EN21" s="97"/>
      <c r="EO21" s="95"/>
      <c r="EP21" s="95"/>
      <c r="EQ21" s="95"/>
      <c r="ER21" s="95"/>
      <c r="ES21" s="95"/>
      <c r="ET21" s="97"/>
      <c r="EU21" s="97"/>
      <c r="EV21" s="76"/>
      <c r="EW21" s="95"/>
      <c r="EX21" s="103"/>
      <c r="EY21" s="103"/>
      <c r="EZ21" s="95"/>
      <c r="FA21" s="93"/>
      <c r="FB21" s="93"/>
      <c r="FC21" s="101"/>
      <c r="FD21" s="101"/>
      <c r="FE21" s="101"/>
      <c r="FF21" s="79"/>
      <c r="FG21" s="69"/>
      <c r="FH21" s="71"/>
      <c r="FI21" s="71"/>
      <c r="FJ21" s="69"/>
      <c r="FK21" s="69"/>
      <c r="FL21" s="69"/>
      <c r="FM21" s="69"/>
      <c r="FN21" s="91"/>
      <c r="FO21" s="92"/>
      <c r="FP21" s="92"/>
      <c r="FQ21" s="91"/>
      <c r="FR21" s="91"/>
      <c r="FS21" s="91"/>
      <c r="FT21" s="91"/>
      <c r="FU21" s="91"/>
      <c r="FV21" s="92"/>
      <c r="FW21" s="92"/>
      <c r="FX21" s="91"/>
      <c r="FY21" s="91"/>
      <c r="FZ21" s="91"/>
      <c r="GA21" s="91"/>
      <c r="GB21" s="91"/>
      <c r="GC21" s="92"/>
      <c r="GD21" s="92"/>
      <c r="GE21" s="91"/>
      <c r="GF21" s="91"/>
      <c r="GG21" s="91"/>
      <c r="GH21" s="99"/>
      <c r="GI21" s="99"/>
      <c r="GJ21" s="99"/>
      <c r="GK21" s="92"/>
      <c r="GL21" s="126"/>
      <c r="GM21" s="99"/>
      <c r="GN21" s="10"/>
      <c r="GO21" s="10"/>
      <c r="GP21" s="10"/>
      <c r="GQ21" s="10"/>
      <c r="GR21" s="73"/>
      <c r="GS21" s="126"/>
      <c r="GT21" s="10"/>
      <c r="GU21" s="10"/>
      <c r="GV21" s="10"/>
      <c r="GW21" s="10"/>
      <c r="GX21" s="10"/>
      <c r="GY21" s="73"/>
      <c r="GZ21" s="126"/>
      <c r="HA21" s="10"/>
      <c r="HB21" s="10"/>
      <c r="HC21" s="10"/>
      <c r="HD21" s="10"/>
      <c r="HE21" s="10"/>
      <c r="HF21" s="73"/>
      <c r="HG21" s="126"/>
      <c r="HH21" s="10"/>
      <c r="HI21" s="10"/>
      <c r="HJ21" s="10"/>
      <c r="HK21" s="10"/>
      <c r="HL21" s="10"/>
      <c r="IV21" s="72"/>
      <c r="IW21" s="72"/>
    </row>
    <row r="22" spans="1:446" ht="43.5" hidden="1" customHeight="1">
      <c r="A22" s="102"/>
      <c r="B22" s="66" t="s">
        <v>150</v>
      </c>
      <c r="C22" s="65" t="s">
        <v>138</v>
      </c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69"/>
      <c r="BI22" s="69"/>
      <c r="BJ22" s="69"/>
      <c r="BK22" s="69"/>
      <c r="BL22" s="69"/>
      <c r="BM22" s="69"/>
      <c r="BN22" s="69"/>
      <c r="BO22" s="69"/>
      <c r="BP22" s="69"/>
      <c r="BQ22" s="69"/>
      <c r="BR22" s="69"/>
      <c r="BS22" s="69"/>
      <c r="BT22" s="69"/>
      <c r="BU22" s="69"/>
      <c r="BV22" s="69"/>
      <c r="BW22" s="69"/>
      <c r="BX22" s="69"/>
      <c r="BY22" s="69"/>
      <c r="BZ22" s="69"/>
      <c r="CA22" s="69"/>
      <c r="CB22" s="69"/>
      <c r="CC22" s="69"/>
      <c r="CD22" s="69"/>
      <c r="CE22" s="69"/>
      <c r="CF22" s="69"/>
      <c r="CG22" s="69"/>
      <c r="CH22" s="69"/>
      <c r="CI22" s="69"/>
      <c r="CJ22" s="69"/>
      <c r="CK22" s="69"/>
      <c r="CL22" s="69"/>
      <c r="CM22" s="69"/>
      <c r="CN22" s="69"/>
      <c r="CO22" s="69"/>
      <c r="CP22" s="69"/>
      <c r="CQ22" s="69"/>
      <c r="CR22" s="69"/>
      <c r="CS22" s="61"/>
      <c r="CT22" s="61"/>
      <c r="CU22" s="61"/>
      <c r="CV22" s="60"/>
      <c r="CW22" s="60"/>
      <c r="CX22" s="61"/>
      <c r="CY22" s="61"/>
      <c r="CZ22" s="61"/>
      <c r="DA22" s="61"/>
      <c r="DB22" s="61"/>
      <c r="DC22" s="60"/>
      <c r="DD22" s="60"/>
      <c r="DE22" s="61"/>
      <c r="DF22" s="61"/>
      <c r="DG22" s="61"/>
      <c r="DH22" s="61"/>
      <c r="DI22" s="61"/>
      <c r="DJ22" s="60"/>
      <c r="DK22" s="60"/>
      <c r="DL22" s="60"/>
      <c r="DM22" s="60"/>
      <c r="DN22" s="60"/>
      <c r="DO22" s="61"/>
      <c r="DP22" s="61"/>
      <c r="DQ22" s="60"/>
      <c r="DR22" s="60"/>
      <c r="DS22" s="61"/>
      <c r="DT22" s="61"/>
      <c r="DU22" s="61"/>
      <c r="DV22" s="61"/>
      <c r="DW22" s="61"/>
      <c r="DX22" s="95"/>
      <c r="DY22" s="96"/>
      <c r="DZ22" s="96"/>
      <c r="EA22" s="97"/>
      <c r="EB22" s="95"/>
      <c r="EC22" s="95"/>
      <c r="ED22" s="95"/>
      <c r="EE22" s="98"/>
      <c r="EF22" s="97"/>
      <c r="EG22" s="97"/>
      <c r="EH22" s="97"/>
      <c r="EI22" s="95"/>
      <c r="EJ22" s="95"/>
      <c r="EK22" s="95"/>
      <c r="EL22" s="98"/>
      <c r="EM22" s="97"/>
      <c r="EN22" s="97"/>
      <c r="EO22" s="95"/>
      <c r="EP22" s="95"/>
      <c r="EQ22" s="95"/>
      <c r="ER22" s="95"/>
      <c r="ES22" s="95"/>
      <c r="ET22" s="97"/>
      <c r="EU22" s="97"/>
      <c r="EV22" s="76"/>
      <c r="EW22" s="95"/>
      <c r="EX22" s="103"/>
      <c r="EY22" s="103"/>
      <c r="EZ22" s="95"/>
      <c r="FA22" s="93"/>
      <c r="FB22" s="93"/>
      <c r="FC22" s="101"/>
      <c r="FD22" s="101"/>
      <c r="FE22" s="101"/>
      <c r="FF22" s="79"/>
      <c r="FG22" s="69"/>
      <c r="FH22" s="71"/>
      <c r="FI22" s="71"/>
      <c r="FJ22" s="69"/>
      <c r="FK22" s="69"/>
      <c r="FL22" s="69"/>
      <c r="FM22" s="69"/>
      <c r="FN22" s="91"/>
      <c r="FO22" s="92"/>
      <c r="FP22" s="92"/>
      <c r="FQ22" s="91"/>
      <c r="FR22" s="91"/>
      <c r="FS22" s="91"/>
      <c r="FT22" s="91"/>
      <c r="FU22" s="91"/>
      <c r="FV22" s="92"/>
      <c r="FW22" s="92"/>
      <c r="FX22" s="91"/>
      <c r="FY22" s="91"/>
      <c r="FZ22" s="91"/>
      <c r="GA22" s="91"/>
      <c r="GB22" s="91"/>
      <c r="GC22" s="92"/>
      <c r="GD22" s="92"/>
      <c r="GE22" s="91"/>
      <c r="GF22" s="91"/>
      <c r="GG22" s="91"/>
      <c r="GH22" s="99"/>
      <c r="GI22" s="99"/>
      <c r="GJ22" s="99"/>
      <c r="GK22" s="92"/>
      <c r="GL22" s="126"/>
      <c r="GM22" s="99"/>
      <c r="GN22" s="10"/>
      <c r="GO22" s="10"/>
      <c r="GP22" s="10"/>
      <c r="GQ22" s="10"/>
      <c r="GR22" s="73"/>
      <c r="GS22" s="126"/>
      <c r="GT22" s="10"/>
      <c r="GU22" s="10"/>
      <c r="GV22" s="10"/>
      <c r="GW22" s="10"/>
      <c r="GX22" s="10"/>
      <c r="GY22" s="73"/>
      <c r="GZ22" s="126"/>
      <c r="HA22" s="10"/>
      <c r="HB22" s="10"/>
      <c r="HC22" s="10"/>
      <c r="HD22" s="10"/>
      <c r="HE22" s="10"/>
      <c r="HF22" s="73"/>
      <c r="HG22" s="126"/>
      <c r="HH22" s="10"/>
      <c r="HI22" s="10"/>
      <c r="HJ22" s="10"/>
      <c r="HK22" s="10"/>
      <c r="HL22" s="10"/>
      <c r="IV22" s="72"/>
      <c r="IW22" s="72"/>
    </row>
    <row r="23" spans="1:446" ht="43.5" hidden="1" customHeight="1">
      <c r="A23" s="130"/>
      <c r="B23" s="66" t="s">
        <v>149</v>
      </c>
      <c r="C23" s="65" t="s">
        <v>138</v>
      </c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  <c r="BK23" s="69"/>
      <c r="BL23" s="69"/>
      <c r="BM23" s="69"/>
      <c r="BN23" s="69"/>
      <c r="BO23" s="69"/>
      <c r="BP23" s="69"/>
      <c r="BQ23" s="69"/>
      <c r="BR23" s="69"/>
      <c r="BS23" s="69"/>
      <c r="BT23" s="69"/>
      <c r="BU23" s="69"/>
      <c r="BV23" s="69"/>
      <c r="BW23" s="69"/>
      <c r="BX23" s="69"/>
      <c r="BY23" s="69"/>
      <c r="BZ23" s="69"/>
      <c r="CA23" s="69"/>
      <c r="CB23" s="69"/>
      <c r="CC23" s="69"/>
      <c r="CD23" s="69"/>
      <c r="CE23" s="69"/>
      <c r="CF23" s="69"/>
      <c r="CG23" s="69"/>
      <c r="CH23" s="69"/>
      <c r="CI23" s="69"/>
      <c r="CJ23" s="69"/>
      <c r="CK23" s="69"/>
      <c r="CL23" s="69"/>
      <c r="CM23" s="69"/>
      <c r="CN23" s="69"/>
      <c r="CO23" s="69"/>
      <c r="CP23" s="69"/>
      <c r="CQ23" s="69"/>
      <c r="CR23" s="69"/>
      <c r="CS23" s="61"/>
      <c r="CT23" s="61"/>
      <c r="CU23" s="61"/>
      <c r="CV23" s="60"/>
      <c r="CW23" s="60"/>
      <c r="CX23" s="61"/>
      <c r="CY23" s="61"/>
      <c r="CZ23" s="61"/>
      <c r="DA23" s="61"/>
      <c r="DB23" s="61"/>
      <c r="DC23" s="60"/>
      <c r="DD23" s="60"/>
      <c r="DE23" s="61"/>
      <c r="DF23" s="61"/>
      <c r="DG23" s="61"/>
      <c r="DH23" s="61"/>
      <c r="DI23" s="61"/>
      <c r="DJ23" s="60"/>
      <c r="DK23" s="60"/>
      <c r="DL23" s="60"/>
      <c r="DM23" s="60"/>
      <c r="DN23" s="60"/>
      <c r="DO23" s="61"/>
      <c r="DP23" s="61"/>
      <c r="DQ23" s="60"/>
      <c r="DR23" s="60"/>
      <c r="DS23" s="61"/>
      <c r="DT23" s="61"/>
      <c r="DU23" s="61"/>
      <c r="DV23" s="61"/>
      <c r="DW23" s="61"/>
      <c r="DX23" s="95"/>
      <c r="DY23" s="96"/>
      <c r="DZ23" s="96"/>
      <c r="EA23" s="97"/>
      <c r="EB23" s="95"/>
      <c r="EC23" s="95"/>
      <c r="ED23" s="95"/>
      <c r="EE23" s="98"/>
      <c r="EF23" s="97"/>
      <c r="EG23" s="97"/>
      <c r="EH23" s="97"/>
      <c r="EI23" s="95"/>
      <c r="EJ23" s="95"/>
      <c r="EK23" s="95"/>
      <c r="EL23" s="98"/>
      <c r="EM23" s="97"/>
      <c r="EN23" s="97"/>
      <c r="EO23" s="95"/>
      <c r="EP23" s="95"/>
      <c r="EQ23" s="95"/>
      <c r="ER23" s="95"/>
      <c r="ES23" s="95"/>
      <c r="ET23" s="97"/>
      <c r="EU23" s="97"/>
      <c r="EV23" s="76"/>
      <c r="EW23" s="95"/>
      <c r="EX23" s="131"/>
      <c r="EY23" s="131"/>
      <c r="EZ23" s="95"/>
      <c r="FA23" s="93"/>
      <c r="FB23" s="93"/>
      <c r="FC23" s="101"/>
      <c r="FD23" s="101"/>
      <c r="FE23" s="101"/>
      <c r="FF23" s="79"/>
      <c r="FG23" s="69"/>
      <c r="FH23" s="71"/>
      <c r="FI23" s="71"/>
      <c r="FJ23" s="69"/>
      <c r="FK23" s="69"/>
      <c r="FL23" s="69"/>
      <c r="FM23" s="69"/>
      <c r="FN23" s="91"/>
      <c r="FO23" s="92"/>
      <c r="FP23" s="92"/>
      <c r="FQ23" s="91"/>
      <c r="FR23" s="91"/>
      <c r="FS23" s="91"/>
      <c r="FT23" s="91"/>
      <c r="FU23" s="91"/>
      <c r="FV23" s="92"/>
      <c r="FW23" s="92"/>
      <c r="FX23" s="91"/>
      <c r="FY23" s="91"/>
      <c r="FZ23" s="91"/>
      <c r="GA23" s="91"/>
      <c r="GB23" s="91"/>
      <c r="GC23" s="92"/>
      <c r="GD23" s="92"/>
      <c r="GE23" s="91"/>
      <c r="GF23" s="91"/>
      <c r="GG23" s="91"/>
      <c r="GH23" s="99"/>
      <c r="GI23" s="99"/>
      <c r="GJ23" s="99"/>
      <c r="GK23" s="92"/>
      <c r="GL23" s="126"/>
      <c r="GM23" s="99"/>
      <c r="GN23" s="10"/>
      <c r="GO23" s="10"/>
      <c r="GP23" s="10"/>
      <c r="GQ23" s="10"/>
      <c r="GR23" s="73"/>
      <c r="GS23" s="126"/>
      <c r="GT23" s="10"/>
      <c r="GU23" s="10"/>
      <c r="GV23" s="10"/>
      <c r="GW23" s="10"/>
      <c r="GX23" s="10"/>
      <c r="GY23" s="73"/>
      <c r="GZ23" s="126"/>
      <c r="HA23" s="10"/>
      <c r="HB23" s="10"/>
      <c r="HC23" s="10"/>
      <c r="HD23" s="10"/>
      <c r="HE23" s="10"/>
      <c r="HF23" s="73"/>
      <c r="HG23" s="126"/>
      <c r="HH23" s="10"/>
      <c r="HI23" s="10"/>
      <c r="HJ23" s="10"/>
      <c r="HK23" s="10"/>
      <c r="HL23" s="10"/>
      <c r="IV23" s="72"/>
      <c r="IW23" s="72"/>
    </row>
    <row r="24" spans="1:446" ht="43.5" hidden="1" customHeight="1">
      <c r="B24" s="66" t="s">
        <v>237</v>
      </c>
      <c r="C24" s="65" t="s">
        <v>223</v>
      </c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69"/>
      <c r="BD24" s="69"/>
      <c r="BE24" s="69"/>
      <c r="BF24" s="69"/>
      <c r="BG24" s="69"/>
      <c r="BH24" s="69"/>
      <c r="BI24" s="69"/>
      <c r="BJ24" s="69"/>
      <c r="BK24" s="69"/>
      <c r="BL24" s="69"/>
      <c r="BM24" s="69"/>
      <c r="BN24" s="69"/>
      <c r="BO24" s="69"/>
      <c r="BP24" s="69"/>
      <c r="BQ24" s="69"/>
      <c r="BR24" s="69"/>
      <c r="BS24" s="69"/>
      <c r="BT24" s="69"/>
      <c r="BU24" s="69"/>
      <c r="BV24" s="69"/>
      <c r="BW24" s="69"/>
      <c r="BX24" s="69"/>
      <c r="BY24" s="69"/>
      <c r="BZ24" s="69"/>
      <c r="CA24" s="69"/>
      <c r="CB24" s="69"/>
      <c r="CC24" s="69"/>
      <c r="CD24" s="69"/>
      <c r="CE24" s="69"/>
      <c r="CF24" s="69"/>
      <c r="CG24" s="69"/>
      <c r="CH24" s="69"/>
      <c r="CI24" s="69"/>
      <c r="CJ24" s="69"/>
      <c r="CK24" s="69"/>
      <c r="CL24" s="69"/>
      <c r="CM24" s="69"/>
      <c r="CN24" s="69"/>
      <c r="CO24" s="69"/>
      <c r="CP24" s="69"/>
      <c r="CQ24" s="69"/>
      <c r="CR24" s="69"/>
      <c r="CS24" s="61"/>
      <c r="CT24" s="61"/>
      <c r="CU24" s="61"/>
      <c r="CV24" s="60"/>
      <c r="CW24" s="60"/>
      <c r="CX24" s="61"/>
      <c r="CY24" s="61"/>
      <c r="CZ24" s="61"/>
      <c r="DA24" s="61"/>
      <c r="DB24" s="61"/>
      <c r="DC24" s="60"/>
      <c r="DD24" s="60"/>
      <c r="DE24" s="61"/>
      <c r="DF24" s="61"/>
      <c r="DG24" s="61"/>
      <c r="DH24" s="61"/>
      <c r="DI24" s="61"/>
      <c r="DJ24" s="60"/>
      <c r="DK24" s="60"/>
      <c r="DL24" s="60"/>
      <c r="DM24" s="60"/>
      <c r="DN24" s="60"/>
      <c r="DO24" s="61"/>
      <c r="DP24" s="61"/>
      <c r="DQ24" s="60"/>
      <c r="DR24" s="60"/>
      <c r="DS24" s="61"/>
      <c r="DT24" s="61"/>
      <c r="DU24" s="61"/>
      <c r="DV24" s="61"/>
      <c r="DW24" s="61"/>
      <c r="DX24" s="95"/>
      <c r="DY24" s="96"/>
      <c r="DZ24" s="96"/>
      <c r="EA24" s="97"/>
      <c r="EB24" s="95"/>
      <c r="EC24" s="95"/>
      <c r="ED24" s="95"/>
      <c r="EE24" s="98"/>
      <c r="EF24" s="97"/>
      <c r="EG24" s="97"/>
      <c r="EH24" s="97"/>
      <c r="EI24" s="95"/>
      <c r="EJ24" s="95"/>
      <c r="EK24" s="95"/>
      <c r="EL24" s="98"/>
      <c r="EM24" s="97"/>
      <c r="EN24" s="97"/>
      <c r="EO24" s="95"/>
      <c r="EP24" s="95"/>
      <c r="EQ24" s="95"/>
      <c r="ER24" s="95"/>
      <c r="ES24" s="95"/>
      <c r="ET24" s="97"/>
      <c r="EU24" s="97"/>
      <c r="EV24" s="76"/>
      <c r="EW24" s="95"/>
      <c r="EX24" s="131"/>
      <c r="EY24" s="131"/>
      <c r="EZ24" s="95"/>
      <c r="FA24" s="93"/>
      <c r="FB24" s="93"/>
      <c r="FC24" s="101"/>
      <c r="FD24" s="101"/>
      <c r="FE24" s="101"/>
      <c r="FF24" s="79"/>
      <c r="FG24" s="69"/>
      <c r="FH24" s="71"/>
      <c r="FI24" s="71"/>
      <c r="FJ24" s="69"/>
      <c r="FK24" s="69"/>
      <c r="FL24" s="69"/>
      <c r="FM24" s="69"/>
      <c r="FN24" s="91"/>
      <c r="FO24" s="92"/>
      <c r="FP24" s="92"/>
      <c r="FQ24" s="91"/>
      <c r="FR24" s="91"/>
      <c r="FS24" s="91"/>
      <c r="FT24" s="91"/>
      <c r="FU24" s="91"/>
      <c r="FV24" s="92"/>
      <c r="FW24" s="92"/>
      <c r="FX24" s="91"/>
      <c r="FY24" s="91"/>
      <c r="FZ24" s="91"/>
      <c r="GA24" s="91"/>
      <c r="GB24" s="91"/>
      <c r="GC24" s="92"/>
      <c r="GD24" s="92"/>
      <c r="GE24" s="91"/>
      <c r="GF24" s="91"/>
      <c r="GG24" s="91"/>
      <c r="GH24" s="99"/>
      <c r="GI24" s="99"/>
      <c r="GJ24" s="99"/>
      <c r="GK24" s="92"/>
      <c r="GL24" s="126"/>
      <c r="GM24" s="99"/>
      <c r="GN24" s="10"/>
      <c r="GO24" s="10"/>
      <c r="GP24" s="10"/>
      <c r="GQ24" s="10"/>
      <c r="GR24" s="73"/>
      <c r="GS24" s="126"/>
      <c r="GT24" s="10"/>
      <c r="GU24" s="10"/>
      <c r="GV24" s="10"/>
      <c r="GW24" s="10"/>
      <c r="GX24" s="10"/>
      <c r="GY24" s="73"/>
      <c r="GZ24" s="126"/>
      <c r="HA24" s="10"/>
      <c r="HB24" s="10"/>
      <c r="HC24" s="10"/>
      <c r="HD24" s="10"/>
      <c r="HE24" s="10"/>
      <c r="HF24" s="73"/>
      <c r="HG24" s="126"/>
      <c r="HH24" s="10"/>
      <c r="HI24" s="125" t="s">
        <v>188</v>
      </c>
      <c r="HJ24" s="125" t="s">
        <v>188</v>
      </c>
      <c r="HK24" s="125" t="s">
        <v>188</v>
      </c>
      <c r="HL24" s="10"/>
      <c r="HM24" s="139" t="s">
        <v>252</v>
      </c>
      <c r="HN24" s="126"/>
      <c r="HO24" s="125" t="s">
        <v>255</v>
      </c>
      <c r="HP24" s="125" t="s">
        <v>255</v>
      </c>
      <c r="HQ24" s="125" t="s">
        <v>255</v>
      </c>
      <c r="HR24" s="125" t="s">
        <v>255</v>
      </c>
      <c r="HS24" s="125" t="s">
        <v>255</v>
      </c>
      <c r="HT24" s="139" t="s">
        <v>188</v>
      </c>
      <c r="HU24" s="126"/>
      <c r="HV24" s="10"/>
      <c r="HW24" s="10"/>
      <c r="HX24" s="10"/>
      <c r="HY24" s="10"/>
      <c r="HZ24" s="10"/>
      <c r="IA24" s="73"/>
      <c r="IB24" s="126"/>
      <c r="IC24" s="10"/>
      <c r="ID24" s="10"/>
      <c r="IE24" s="10"/>
      <c r="IF24" s="10"/>
      <c r="IG24" s="10"/>
      <c r="IH24" s="73"/>
      <c r="II24" s="126"/>
      <c r="IJ24" s="10"/>
      <c r="IK24" s="10"/>
      <c r="IL24" s="10"/>
      <c r="IM24" s="10"/>
      <c r="IN24" s="10"/>
      <c r="IO24" s="73"/>
      <c r="IP24" s="126"/>
      <c r="IQ24" s="10"/>
      <c r="IV24" s="72"/>
      <c r="IW24" s="72"/>
    </row>
    <row r="25" spans="1:446" ht="43.5" hidden="1" customHeight="1">
      <c r="B25" s="66" t="s">
        <v>279</v>
      </c>
      <c r="C25" s="65" t="s">
        <v>246</v>
      </c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69"/>
      <c r="BD25" s="69"/>
      <c r="BE25" s="69"/>
      <c r="BF25" s="69"/>
      <c r="BG25" s="69"/>
      <c r="BH25" s="69"/>
      <c r="BI25" s="69"/>
      <c r="BJ25" s="69"/>
      <c r="BK25" s="69"/>
      <c r="BL25" s="69"/>
      <c r="BM25" s="69"/>
      <c r="BN25" s="69"/>
      <c r="BO25" s="69"/>
      <c r="BP25" s="69"/>
      <c r="BQ25" s="69"/>
      <c r="BR25" s="69"/>
      <c r="BS25" s="69"/>
      <c r="BT25" s="69"/>
      <c r="BU25" s="69"/>
      <c r="BV25" s="69"/>
      <c r="BW25" s="69"/>
      <c r="BX25" s="69"/>
      <c r="BY25" s="69"/>
      <c r="BZ25" s="69"/>
      <c r="CA25" s="69"/>
      <c r="CB25" s="69"/>
      <c r="CC25" s="69"/>
      <c r="CD25" s="69"/>
      <c r="CE25" s="69"/>
      <c r="CF25" s="69"/>
      <c r="CG25" s="69"/>
      <c r="CH25" s="69"/>
      <c r="CI25" s="69"/>
      <c r="CJ25" s="69"/>
      <c r="CK25" s="69"/>
      <c r="CL25" s="69"/>
      <c r="CM25" s="69"/>
      <c r="CN25" s="69"/>
      <c r="CO25" s="69"/>
      <c r="CP25" s="69"/>
      <c r="CQ25" s="69"/>
      <c r="CR25" s="69"/>
      <c r="CS25" s="61"/>
      <c r="CT25" s="61"/>
      <c r="CU25" s="61"/>
      <c r="CV25" s="60"/>
      <c r="CW25" s="60"/>
      <c r="CX25" s="61"/>
      <c r="CY25" s="61"/>
      <c r="CZ25" s="61"/>
      <c r="DA25" s="61"/>
      <c r="DB25" s="61"/>
      <c r="DC25" s="60"/>
      <c r="DD25" s="60"/>
      <c r="DE25" s="61"/>
      <c r="DF25" s="61"/>
      <c r="DG25" s="61"/>
      <c r="DH25" s="61"/>
      <c r="DI25" s="61"/>
      <c r="DJ25" s="60"/>
      <c r="DK25" s="60"/>
      <c r="DL25" s="60"/>
      <c r="DM25" s="60"/>
      <c r="DN25" s="60"/>
      <c r="DO25" s="61"/>
      <c r="DP25" s="61"/>
      <c r="DQ25" s="60"/>
      <c r="DR25" s="60"/>
      <c r="DS25" s="61"/>
      <c r="DT25" s="61"/>
      <c r="DU25" s="61"/>
      <c r="DV25" s="61"/>
      <c r="DW25" s="61"/>
      <c r="DX25" s="95"/>
      <c r="DY25" s="96"/>
      <c r="DZ25" s="96"/>
      <c r="EA25" s="97"/>
      <c r="EB25" s="95"/>
      <c r="EC25" s="95"/>
      <c r="ED25" s="95"/>
      <c r="EE25" s="98"/>
      <c r="EF25" s="97"/>
      <c r="EG25" s="97"/>
      <c r="EH25" s="97"/>
      <c r="EI25" s="95"/>
      <c r="EJ25" s="95"/>
      <c r="EK25" s="95"/>
      <c r="EL25" s="98"/>
      <c r="EM25" s="97"/>
      <c r="EN25" s="97"/>
      <c r="EO25" s="95"/>
      <c r="EP25" s="95"/>
      <c r="EQ25" s="95"/>
      <c r="ER25" s="95"/>
      <c r="ES25" s="95"/>
      <c r="ET25" s="97"/>
      <c r="EU25" s="97"/>
      <c r="EV25" s="76"/>
      <c r="EW25" s="95"/>
      <c r="EX25" s="200"/>
      <c r="EY25" s="200"/>
      <c r="EZ25" s="95"/>
      <c r="FA25" s="93"/>
      <c r="FB25" s="93"/>
      <c r="FC25" s="101"/>
      <c r="FD25" s="101"/>
      <c r="FE25" s="101"/>
      <c r="FF25" s="79"/>
      <c r="FG25" s="69"/>
      <c r="FH25" s="71"/>
      <c r="FI25" s="71"/>
      <c r="FJ25" s="69"/>
      <c r="FK25" s="69"/>
      <c r="FL25" s="69"/>
      <c r="FM25" s="69"/>
      <c r="FN25" s="91"/>
      <c r="FO25" s="92"/>
      <c r="FP25" s="92"/>
      <c r="FQ25" s="91"/>
      <c r="FR25" s="91"/>
      <c r="FS25" s="91"/>
      <c r="FT25" s="91"/>
      <c r="FU25" s="91"/>
      <c r="FV25" s="92"/>
      <c r="FW25" s="92"/>
      <c r="FX25" s="91"/>
      <c r="FY25" s="91"/>
      <c r="FZ25" s="91"/>
      <c r="GA25" s="91"/>
      <c r="GB25" s="91"/>
      <c r="GC25" s="92"/>
      <c r="GD25" s="92"/>
      <c r="GE25" s="91"/>
      <c r="GF25" s="91"/>
      <c r="GG25" s="91"/>
      <c r="GH25" s="99"/>
      <c r="GI25" s="99"/>
      <c r="GJ25" s="99"/>
      <c r="GK25" s="92"/>
      <c r="GL25" s="126"/>
      <c r="GM25" s="99"/>
      <c r="GN25" s="10"/>
      <c r="GO25" s="10"/>
      <c r="GP25" s="10"/>
      <c r="GQ25" s="10"/>
      <c r="GR25" s="73"/>
      <c r="GS25" s="126"/>
      <c r="GT25" s="10"/>
      <c r="GU25" s="10"/>
      <c r="GV25" s="10"/>
      <c r="GW25" s="10"/>
      <c r="GX25" s="10"/>
      <c r="GY25" s="73"/>
      <c r="GZ25" s="126"/>
      <c r="HA25" s="10"/>
      <c r="HB25" s="10"/>
      <c r="HC25" s="10"/>
      <c r="HD25" s="10"/>
      <c r="HE25" s="10"/>
      <c r="HF25" s="73"/>
      <c r="HG25" s="126"/>
      <c r="HH25" s="10"/>
      <c r="HI25" s="125"/>
      <c r="HJ25" s="125"/>
      <c r="HK25" s="154"/>
      <c r="HL25" s="182"/>
      <c r="HM25" s="139"/>
      <c r="HN25" s="126"/>
      <c r="HO25" s="154"/>
      <c r="HP25" s="125"/>
      <c r="HQ25" s="154"/>
      <c r="HR25" s="191"/>
      <c r="HS25" s="154"/>
      <c r="HT25" s="139"/>
      <c r="HU25" s="126"/>
      <c r="HV25" s="182"/>
      <c r="HW25" s="10"/>
      <c r="HX25" s="182"/>
      <c r="HY25" s="10"/>
      <c r="HZ25" s="182"/>
      <c r="IA25" s="183"/>
      <c r="IB25" s="126"/>
      <c r="IC25" s="182"/>
      <c r="ID25" s="10"/>
      <c r="IE25" s="182"/>
      <c r="IF25" s="10"/>
      <c r="IG25" s="182"/>
      <c r="IH25" s="183"/>
      <c r="II25" s="126"/>
      <c r="IJ25" s="182"/>
      <c r="IK25" s="10"/>
      <c r="IL25" s="182"/>
      <c r="IM25" s="10"/>
      <c r="IN25" s="182"/>
      <c r="IO25" s="183"/>
      <c r="IP25" s="126"/>
      <c r="IQ25" s="182"/>
      <c r="IV25" s="72"/>
      <c r="IW25" s="72"/>
      <c r="KT25" s="208"/>
      <c r="KU25" s="125" t="s">
        <v>188</v>
      </c>
      <c r="KV25" s="125" t="s">
        <v>188</v>
      </c>
      <c r="KW25" s="125" t="s">
        <v>188</v>
      </c>
      <c r="KX25" s="125" t="s">
        <v>188</v>
      </c>
      <c r="KY25" s="125" t="s">
        <v>188</v>
      </c>
      <c r="KZ25" s="126"/>
      <c r="LA25" s="126"/>
      <c r="LB25" s="125" t="s">
        <v>188</v>
      </c>
      <c r="LC25" s="125" t="s">
        <v>188</v>
      </c>
      <c r="LD25" s="125" t="s">
        <v>188</v>
      </c>
      <c r="LE25" s="156"/>
      <c r="LF25" s="156"/>
      <c r="LG25" s="126"/>
      <c r="LH25" s="126"/>
      <c r="LI25" s="156"/>
      <c r="LJ25" s="156"/>
      <c r="LK25" s="156"/>
      <c r="LL25" s="156"/>
      <c r="LM25" s="156"/>
      <c r="LN25" s="126"/>
      <c r="LO25" s="126"/>
      <c r="LP25" s="208"/>
      <c r="LQ25" s="189"/>
      <c r="LR25" s="189"/>
      <c r="LS25" s="189"/>
      <c r="LT25" s="189"/>
      <c r="LU25" s="126"/>
      <c r="LV25" s="126"/>
      <c r="LW25" s="189"/>
      <c r="LX25" s="189"/>
      <c r="LY25" s="189"/>
      <c r="LZ25" s="189"/>
      <c r="MA25" s="189"/>
      <c r="MB25" s="126"/>
      <c r="MC25" s="126"/>
      <c r="MD25" s="189"/>
      <c r="ME25" s="189"/>
      <c r="MF25" s="189"/>
      <c r="MG25" s="189"/>
      <c r="MH25" s="189"/>
      <c r="MI25" s="126"/>
      <c r="MJ25" s="126"/>
      <c r="MK25" s="189"/>
      <c r="ML25" s="189"/>
      <c r="MM25" s="189"/>
      <c r="MN25" s="189"/>
      <c r="MO25" s="189"/>
      <c r="MP25" s="126"/>
      <c r="MQ25" s="126"/>
    </row>
    <row r="26" spans="1:446" s="181" customFormat="1" ht="43.5" hidden="1" customHeight="1">
      <c r="A26" s="185"/>
      <c r="B26" s="66" t="s">
        <v>281</v>
      </c>
      <c r="C26" s="195" t="s">
        <v>246</v>
      </c>
      <c r="D26" s="161"/>
      <c r="E26" s="161"/>
      <c r="F26" s="161"/>
      <c r="G26" s="161"/>
      <c r="H26" s="161"/>
      <c r="I26" s="161"/>
      <c r="J26" s="161"/>
      <c r="K26" s="161"/>
      <c r="L26" s="161"/>
      <c r="M26" s="161"/>
      <c r="N26" s="161"/>
      <c r="O26" s="161"/>
      <c r="P26" s="161"/>
      <c r="Q26" s="161"/>
      <c r="R26" s="161"/>
      <c r="S26" s="161"/>
      <c r="T26" s="161"/>
      <c r="U26" s="161"/>
      <c r="V26" s="161"/>
      <c r="W26" s="161"/>
      <c r="X26" s="161"/>
      <c r="Y26" s="161"/>
      <c r="Z26" s="161"/>
      <c r="AA26" s="161"/>
      <c r="AB26" s="161"/>
      <c r="AC26" s="161"/>
      <c r="AD26" s="161"/>
      <c r="AE26" s="161"/>
      <c r="AF26" s="161"/>
      <c r="AG26" s="161"/>
      <c r="AH26" s="161"/>
      <c r="AI26" s="161"/>
      <c r="AJ26" s="161"/>
      <c r="AK26" s="161"/>
      <c r="AL26" s="161"/>
      <c r="AM26" s="161"/>
      <c r="AN26" s="161"/>
      <c r="AO26" s="161"/>
      <c r="AP26" s="161"/>
      <c r="AQ26" s="161"/>
      <c r="AR26" s="161"/>
      <c r="AS26" s="161"/>
      <c r="AT26" s="161"/>
      <c r="AU26" s="161"/>
      <c r="AV26" s="161"/>
      <c r="AW26" s="161"/>
      <c r="AX26" s="161"/>
      <c r="AY26" s="161"/>
      <c r="AZ26" s="161"/>
      <c r="BA26" s="161"/>
      <c r="BB26" s="161"/>
      <c r="BC26" s="161"/>
      <c r="BD26" s="161"/>
      <c r="BE26" s="161"/>
      <c r="BF26" s="161"/>
      <c r="BG26" s="161"/>
      <c r="BH26" s="161"/>
      <c r="BI26" s="161"/>
      <c r="BJ26" s="161"/>
      <c r="BK26" s="161"/>
      <c r="BL26" s="161"/>
      <c r="BM26" s="161"/>
      <c r="BN26" s="161"/>
      <c r="BO26" s="161"/>
      <c r="BP26" s="161"/>
      <c r="BQ26" s="161"/>
      <c r="BR26" s="161"/>
      <c r="BS26" s="161"/>
      <c r="BT26" s="161"/>
      <c r="BU26" s="161"/>
      <c r="BV26" s="161"/>
      <c r="BW26" s="161"/>
      <c r="BX26" s="161"/>
      <c r="BY26" s="161"/>
      <c r="BZ26" s="161"/>
      <c r="CA26" s="161"/>
      <c r="CB26" s="161"/>
      <c r="CC26" s="161"/>
      <c r="CD26" s="161"/>
      <c r="CE26" s="161"/>
      <c r="CF26" s="161"/>
      <c r="CG26" s="161"/>
      <c r="CH26" s="161"/>
      <c r="CI26" s="161"/>
      <c r="CJ26" s="161"/>
      <c r="CK26" s="161"/>
      <c r="CL26" s="161"/>
      <c r="CM26" s="161"/>
      <c r="CN26" s="161"/>
      <c r="CO26" s="161"/>
      <c r="CP26" s="161"/>
      <c r="CQ26" s="161"/>
      <c r="CR26" s="161"/>
      <c r="CS26" s="160"/>
      <c r="CT26" s="160"/>
      <c r="CU26" s="160"/>
      <c r="CV26" s="162"/>
      <c r="CW26" s="162"/>
      <c r="CX26" s="160"/>
      <c r="CY26" s="160"/>
      <c r="CZ26" s="160"/>
      <c r="DA26" s="160"/>
      <c r="DB26" s="160"/>
      <c r="DC26" s="162"/>
      <c r="DD26" s="162"/>
      <c r="DE26" s="160"/>
      <c r="DF26" s="160"/>
      <c r="DG26" s="160"/>
      <c r="DH26" s="160"/>
      <c r="DI26" s="160"/>
      <c r="DJ26" s="162"/>
      <c r="DK26" s="162"/>
      <c r="DL26" s="162"/>
      <c r="DM26" s="162"/>
      <c r="DN26" s="162"/>
      <c r="DO26" s="160"/>
      <c r="DP26" s="160"/>
      <c r="DQ26" s="162"/>
      <c r="DR26" s="162"/>
      <c r="DS26" s="160"/>
      <c r="DT26" s="160"/>
      <c r="DU26" s="160"/>
      <c r="DV26" s="160"/>
      <c r="DW26" s="160"/>
      <c r="DX26" s="163"/>
      <c r="DY26" s="164"/>
      <c r="DZ26" s="164"/>
      <c r="EA26" s="165"/>
      <c r="EB26" s="163"/>
      <c r="EC26" s="163"/>
      <c r="ED26" s="163"/>
      <c r="EE26" s="166"/>
      <c r="EF26" s="165"/>
      <c r="EG26" s="165"/>
      <c r="EH26" s="165"/>
      <c r="EI26" s="163"/>
      <c r="EJ26" s="163"/>
      <c r="EK26" s="163"/>
      <c r="EL26" s="166"/>
      <c r="EM26" s="165"/>
      <c r="EN26" s="165"/>
      <c r="EO26" s="163"/>
      <c r="EP26" s="163"/>
      <c r="EQ26" s="163"/>
      <c r="ER26" s="163"/>
      <c r="ES26" s="163"/>
      <c r="ET26" s="165"/>
      <c r="EU26" s="165"/>
      <c r="EV26" s="167"/>
      <c r="EW26" s="163"/>
      <c r="EX26" s="168"/>
      <c r="EY26" s="168"/>
      <c r="EZ26" s="163"/>
      <c r="FA26" s="169"/>
      <c r="FB26" s="169"/>
      <c r="FC26" s="170"/>
      <c r="FD26" s="170"/>
      <c r="FE26" s="170"/>
      <c r="FF26" s="171"/>
      <c r="FG26" s="161"/>
      <c r="FH26" s="172"/>
      <c r="FI26" s="172"/>
      <c r="FJ26" s="161"/>
      <c r="FK26" s="161"/>
      <c r="FL26" s="161"/>
      <c r="FM26" s="161"/>
      <c r="FN26" s="173"/>
      <c r="FO26" s="174"/>
      <c r="FP26" s="174"/>
      <c r="FQ26" s="173"/>
      <c r="FR26" s="173"/>
      <c r="FS26" s="173"/>
      <c r="FT26" s="173"/>
      <c r="FU26" s="173"/>
      <c r="FV26" s="174"/>
      <c r="FW26" s="174"/>
      <c r="FX26" s="173"/>
      <c r="FY26" s="173"/>
      <c r="FZ26" s="173"/>
      <c r="GA26" s="173"/>
      <c r="GB26" s="173"/>
      <c r="GC26" s="174"/>
      <c r="GD26" s="174"/>
      <c r="GE26" s="173"/>
      <c r="GF26" s="173"/>
      <c r="GG26" s="173"/>
      <c r="GH26" s="175"/>
      <c r="GI26" s="175"/>
      <c r="GJ26" s="175"/>
      <c r="GK26" s="174"/>
      <c r="GL26" s="176"/>
      <c r="GM26" s="175"/>
      <c r="GN26" s="175"/>
      <c r="GO26" s="175"/>
      <c r="GP26" s="175"/>
      <c r="GQ26" s="175"/>
      <c r="GR26" s="174"/>
      <c r="GS26" s="176"/>
      <c r="GT26" s="175"/>
      <c r="GU26" s="175"/>
      <c r="GV26" s="175"/>
      <c r="GW26" s="175"/>
      <c r="GX26" s="175"/>
      <c r="GY26" s="174"/>
      <c r="GZ26" s="176"/>
      <c r="HA26" s="175"/>
      <c r="HB26" s="175"/>
      <c r="HC26" s="175"/>
      <c r="HD26" s="175"/>
      <c r="HE26" s="175"/>
      <c r="HF26" s="174"/>
      <c r="HG26" s="176"/>
      <c r="HH26" s="175"/>
      <c r="HI26" s="177" t="s">
        <v>188</v>
      </c>
      <c r="HJ26" s="177" t="s">
        <v>188</v>
      </c>
      <c r="HK26" s="178"/>
      <c r="HL26" s="178"/>
      <c r="HM26" s="176"/>
      <c r="HN26" s="176"/>
      <c r="HO26" s="179"/>
      <c r="HP26" s="177" t="s">
        <v>255</v>
      </c>
      <c r="HQ26" s="179"/>
      <c r="HR26" s="180"/>
      <c r="HS26" s="179"/>
      <c r="HT26" s="176"/>
      <c r="HU26" s="176"/>
      <c r="HV26" s="179"/>
      <c r="HW26" s="175"/>
      <c r="HX26" s="179"/>
      <c r="HY26" s="175"/>
      <c r="HZ26" s="179"/>
      <c r="IA26" s="176"/>
      <c r="IB26" s="176"/>
      <c r="IC26" s="179"/>
      <c r="ID26" s="175"/>
      <c r="IE26" s="179"/>
      <c r="IF26" s="175"/>
      <c r="IG26" s="179"/>
      <c r="IH26" s="176"/>
      <c r="II26" s="176"/>
      <c r="IJ26" s="179"/>
      <c r="IK26" s="175"/>
      <c r="IL26" s="179"/>
      <c r="IM26" s="175"/>
      <c r="IN26" s="179"/>
      <c r="IO26" s="176"/>
      <c r="IP26" s="176"/>
      <c r="IQ26" s="179"/>
      <c r="IR26" s="125"/>
      <c r="IS26" s="196"/>
      <c r="IT26" s="125"/>
      <c r="IU26" s="196"/>
      <c r="IV26" s="126"/>
      <c r="IW26" s="126"/>
      <c r="IX26" s="125"/>
      <c r="IY26" s="125"/>
      <c r="IZ26" s="125"/>
      <c r="JA26" s="125"/>
      <c r="JB26" s="189"/>
      <c r="JC26" s="126"/>
      <c r="JD26" s="126"/>
      <c r="JE26" s="190" t="s">
        <v>273</v>
      </c>
      <c r="JF26" s="190" t="s">
        <v>273</v>
      </c>
      <c r="JG26" s="190" t="s">
        <v>273</v>
      </c>
      <c r="JH26" s="190" t="s">
        <v>273</v>
      </c>
      <c r="JI26" s="190" t="s">
        <v>273</v>
      </c>
      <c r="JJ26" s="187" t="s">
        <v>273</v>
      </c>
      <c r="JK26" s="126"/>
      <c r="JL26" s="156"/>
      <c r="JM26" s="156"/>
      <c r="JN26" s="156"/>
      <c r="JO26" s="156"/>
      <c r="JP26" s="156"/>
      <c r="JQ26" s="155"/>
      <c r="JR26" s="126"/>
      <c r="JS26" s="125"/>
      <c r="JT26" s="125" t="s">
        <v>188</v>
      </c>
      <c r="JU26" s="125" t="s">
        <v>188</v>
      </c>
      <c r="JV26" s="125" t="s">
        <v>188</v>
      </c>
      <c r="JW26" s="125" t="s">
        <v>188</v>
      </c>
      <c r="JX26" s="139" t="s">
        <v>273</v>
      </c>
      <c r="JY26" s="126"/>
      <c r="JZ26" s="125" t="s">
        <v>188</v>
      </c>
      <c r="KA26" s="125" t="s">
        <v>188</v>
      </c>
      <c r="KB26" s="156"/>
      <c r="KC26" s="125" t="s">
        <v>188</v>
      </c>
      <c r="KD26" s="125" t="s">
        <v>188</v>
      </c>
      <c r="KE26" s="139" t="s">
        <v>273</v>
      </c>
      <c r="KF26" s="126"/>
      <c r="KG26" s="125" t="s">
        <v>188</v>
      </c>
      <c r="KH26" s="125" t="s">
        <v>188</v>
      </c>
      <c r="KI26" s="125" t="s">
        <v>188</v>
      </c>
      <c r="KJ26" s="125" t="s">
        <v>188</v>
      </c>
      <c r="KK26" s="125" t="s">
        <v>188</v>
      </c>
      <c r="KL26" s="139" t="s">
        <v>273</v>
      </c>
      <c r="KM26" s="126"/>
      <c r="KN26" s="156"/>
      <c r="KO26" s="156"/>
      <c r="KP26" s="156"/>
      <c r="KQ26" s="156"/>
      <c r="KR26" s="207"/>
    </row>
    <row r="27" spans="1:446" ht="43.5" hidden="1" customHeight="1">
      <c r="A27" s="130"/>
      <c r="B27" s="197" t="s">
        <v>282</v>
      </c>
      <c r="C27" s="195" t="s">
        <v>246</v>
      </c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69"/>
      <c r="BI27" s="69"/>
      <c r="BJ27" s="69"/>
      <c r="BK27" s="69"/>
      <c r="BL27" s="69"/>
      <c r="BM27" s="69"/>
      <c r="BN27" s="69"/>
      <c r="BO27" s="69"/>
      <c r="BP27" s="69"/>
      <c r="BQ27" s="69"/>
      <c r="BR27" s="69"/>
      <c r="BS27" s="69"/>
      <c r="BT27" s="69"/>
      <c r="BU27" s="69"/>
      <c r="BV27" s="69"/>
      <c r="BW27" s="69"/>
      <c r="BX27" s="69"/>
      <c r="BY27" s="69"/>
      <c r="BZ27" s="69"/>
      <c r="CA27" s="69"/>
      <c r="CB27" s="69"/>
      <c r="CC27" s="69"/>
      <c r="CD27" s="69"/>
      <c r="CE27" s="69"/>
      <c r="CF27" s="69"/>
      <c r="CG27" s="69"/>
      <c r="CH27" s="69"/>
      <c r="CI27" s="69"/>
      <c r="CJ27" s="69"/>
      <c r="CK27" s="69"/>
      <c r="CL27" s="69"/>
      <c r="CM27" s="69"/>
      <c r="CN27" s="69"/>
      <c r="CO27" s="69"/>
      <c r="CP27" s="69"/>
      <c r="CQ27" s="69"/>
      <c r="CR27" s="69"/>
      <c r="CS27" s="61"/>
      <c r="CT27" s="61"/>
      <c r="CU27" s="61"/>
      <c r="CV27" s="60"/>
      <c r="CW27" s="60"/>
      <c r="CX27" s="61"/>
      <c r="CY27" s="61"/>
      <c r="CZ27" s="61"/>
      <c r="DA27" s="61"/>
      <c r="DB27" s="61"/>
      <c r="DC27" s="60"/>
      <c r="DD27" s="60"/>
      <c r="DE27" s="61"/>
      <c r="DF27" s="61"/>
      <c r="DG27" s="61"/>
      <c r="DH27" s="61"/>
      <c r="DI27" s="61"/>
      <c r="DJ27" s="60"/>
      <c r="DK27" s="60"/>
      <c r="DL27" s="60"/>
      <c r="DM27" s="60"/>
      <c r="DN27" s="60"/>
      <c r="DO27" s="61"/>
      <c r="DP27" s="61"/>
      <c r="DQ27" s="60"/>
      <c r="DR27" s="60"/>
      <c r="DS27" s="61"/>
      <c r="DT27" s="61"/>
      <c r="DU27" s="61"/>
      <c r="DV27" s="61"/>
      <c r="DW27" s="61"/>
      <c r="DX27" s="95"/>
      <c r="DY27" s="96"/>
      <c r="DZ27" s="96"/>
      <c r="EA27" s="97"/>
      <c r="EB27" s="95"/>
      <c r="EC27" s="95"/>
      <c r="ED27" s="95"/>
      <c r="EE27" s="98"/>
      <c r="EF27" s="97"/>
      <c r="EG27" s="97"/>
      <c r="EH27" s="97"/>
      <c r="EI27" s="95"/>
      <c r="EJ27" s="95"/>
      <c r="EK27" s="95"/>
      <c r="EL27" s="98"/>
      <c r="EM27" s="97"/>
      <c r="EN27" s="97"/>
      <c r="EO27" s="95"/>
      <c r="EP27" s="95"/>
      <c r="EQ27" s="95"/>
      <c r="ER27" s="95"/>
      <c r="ES27" s="95"/>
      <c r="ET27" s="97"/>
      <c r="EU27" s="97"/>
      <c r="EV27" s="76"/>
      <c r="EW27" s="95"/>
      <c r="EX27" s="157"/>
      <c r="EY27" s="157"/>
      <c r="EZ27" s="95"/>
      <c r="FA27" s="93"/>
      <c r="FB27" s="93"/>
      <c r="FC27" s="101"/>
      <c r="FD27" s="101"/>
      <c r="FE27" s="101"/>
      <c r="FF27" s="79"/>
      <c r="FG27" s="69"/>
      <c r="FH27" s="71"/>
      <c r="FI27" s="71"/>
      <c r="FJ27" s="69"/>
      <c r="FK27" s="69"/>
      <c r="FL27" s="69"/>
      <c r="FM27" s="69"/>
      <c r="FN27" s="91"/>
      <c r="FO27" s="92"/>
      <c r="FP27" s="92"/>
      <c r="FQ27" s="91"/>
      <c r="FR27" s="91"/>
      <c r="FS27" s="91"/>
      <c r="FT27" s="91"/>
      <c r="FU27" s="91"/>
      <c r="FV27" s="92"/>
      <c r="FW27" s="92"/>
      <c r="FX27" s="91"/>
      <c r="FY27" s="91"/>
      <c r="FZ27" s="91"/>
      <c r="GA27" s="91"/>
      <c r="GB27" s="91"/>
      <c r="GC27" s="92"/>
      <c r="GD27" s="92"/>
      <c r="GE27" s="91"/>
      <c r="GF27" s="91"/>
      <c r="GG27" s="91"/>
      <c r="GH27" s="99"/>
      <c r="GI27" s="99"/>
      <c r="GJ27" s="99"/>
      <c r="GK27" s="92"/>
      <c r="GL27" s="126"/>
      <c r="GM27" s="99"/>
      <c r="GN27" s="10"/>
      <c r="GO27" s="10"/>
      <c r="GP27" s="10"/>
      <c r="GQ27" s="10"/>
      <c r="GR27" s="73"/>
      <c r="GS27" s="126"/>
      <c r="GT27" s="10"/>
      <c r="GU27" s="10"/>
      <c r="GV27" s="10"/>
      <c r="GW27" s="10"/>
      <c r="GX27" s="10"/>
      <c r="GY27" s="73"/>
      <c r="GZ27" s="126"/>
      <c r="HA27" s="10"/>
      <c r="HB27" s="10"/>
      <c r="HC27" s="10"/>
      <c r="HD27" s="10"/>
      <c r="HE27" s="10"/>
      <c r="HF27" s="73"/>
      <c r="HG27" s="126"/>
      <c r="HH27" s="10"/>
      <c r="HI27" s="125"/>
      <c r="HJ27" s="125"/>
      <c r="HK27" s="154"/>
      <c r="HL27" s="182"/>
      <c r="HM27" s="139"/>
      <c r="HN27" s="126"/>
      <c r="HO27" s="125"/>
      <c r="HP27" s="154"/>
      <c r="HQ27" s="154"/>
      <c r="HR27" s="125"/>
      <c r="HS27" s="154"/>
      <c r="HT27" s="139"/>
      <c r="HU27" s="126"/>
      <c r="HV27" s="10"/>
      <c r="HW27" s="182"/>
      <c r="HX27" s="182"/>
      <c r="HY27" s="10"/>
      <c r="HZ27" s="182"/>
      <c r="IA27" s="183"/>
      <c r="IB27" s="126"/>
      <c r="IC27" s="10"/>
      <c r="ID27" s="182"/>
      <c r="IE27" s="182"/>
      <c r="IF27" s="10"/>
      <c r="IG27" s="182"/>
      <c r="IH27" s="183"/>
      <c r="II27" s="126"/>
      <c r="IJ27" s="10"/>
      <c r="IK27" s="182"/>
      <c r="IL27" s="182"/>
      <c r="IM27" s="10"/>
      <c r="IN27" s="182"/>
      <c r="IO27" s="183"/>
      <c r="IP27" s="126"/>
      <c r="IQ27" s="10"/>
      <c r="IR27" s="125"/>
      <c r="IS27" s="196"/>
      <c r="IT27" s="125"/>
      <c r="IU27" s="196"/>
      <c r="IV27" s="126"/>
      <c r="IW27" s="126"/>
      <c r="IX27" s="125"/>
      <c r="IY27" s="125"/>
      <c r="IZ27" s="125"/>
      <c r="JA27" s="125"/>
      <c r="JB27" s="189"/>
      <c r="JC27" s="126"/>
      <c r="JD27" s="126"/>
      <c r="JE27" s="190" t="s">
        <v>273</v>
      </c>
      <c r="JF27" s="190" t="s">
        <v>273</v>
      </c>
      <c r="JG27" s="190" t="s">
        <v>273</v>
      </c>
      <c r="JH27" s="190" t="s">
        <v>273</v>
      </c>
      <c r="JI27" s="190" t="s">
        <v>273</v>
      </c>
      <c r="JJ27" s="187" t="s">
        <v>273</v>
      </c>
      <c r="JK27" s="126"/>
      <c r="JL27" s="156"/>
      <c r="JM27" s="156"/>
      <c r="JN27" s="156"/>
      <c r="JO27" s="156"/>
      <c r="JP27" s="156"/>
      <c r="JQ27" s="155"/>
      <c r="JR27" s="126"/>
      <c r="JS27" s="125"/>
      <c r="JT27" s="125" t="s">
        <v>188</v>
      </c>
      <c r="JU27" s="125" t="s">
        <v>188</v>
      </c>
      <c r="JV27" s="125" t="s">
        <v>188</v>
      </c>
      <c r="JW27" s="125" t="s">
        <v>188</v>
      </c>
      <c r="JX27" s="139" t="s">
        <v>273</v>
      </c>
      <c r="JY27" s="126"/>
      <c r="JZ27" s="125" t="s">
        <v>188</v>
      </c>
      <c r="KA27" s="125" t="s">
        <v>188</v>
      </c>
      <c r="KB27" s="156"/>
      <c r="KC27" s="125" t="s">
        <v>188</v>
      </c>
      <c r="KD27" s="125" t="s">
        <v>188</v>
      </c>
      <c r="KE27" s="139" t="s">
        <v>273</v>
      </c>
      <c r="KF27" s="126"/>
      <c r="KG27" s="156"/>
      <c r="KH27" s="125" t="s">
        <v>188</v>
      </c>
      <c r="KI27" s="125" t="s">
        <v>188</v>
      </c>
      <c r="KJ27" s="125" t="s">
        <v>188</v>
      </c>
      <c r="KK27" s="125" t="s">
        <v>188</v>
      </c>
      <c r="KL27" s="139" t="s">
        <v>273</v>
      </c>
      <c r="KM27" s="126"/>
      <c r="KN27" s="125" t="s">
        <v>188</v>
      </c>
      <c r="KO27" s="125" t="s">
        <v>188</v>
      </c>
      <c r="KP27" s="125" t="s">
        <v>188</v>
      </c>
      <c r="KQ27" s="125" t="s">
        <v>188</v>
      </c>
      <c r="KR27" s="207"/>
    </row>
    <row r="28" spans="1:446" ht="43.5" hidden="1" customHeight="1">
      <c r="A28" s="130"/>
      <c r="B28" s="66" t="s">
        <v>250</v>
      </c>
      <c r="C28" s="65" t="s">
        <v>251</v>
      </c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/>
      <c r="BQ28" s="69"/>
      <c r="BR28" s="69"/>
      <c r="BS28" s="69"/>
      <c r="BT28" s="69"/>
      <c r="BU28" s="69"/>
      <c r="BV28" s="69"/>
      <c r="BW28" s="69"/>
      <c r="BX28" s="69"/>
      <c r="BY28" s="69"/>
      <c r="BZ28" s="69"/>
      <c r="CA28" s="69"/>
      <c r="CB28" s="69"/>
      <c r="CC28" s="69"/>
      <c r="CD28" s="69"/>
      <c r="CE28" s="69"/>
      <c r="CF28" s="69"/>
      <c r="CG28" s="69"/>
      <c r="CH28" s="69"/>
      <c r="CI28" s="69"/>
      <c r="CJ28" s="69"/>
      <c r="CK28" s="69"/>
      <c r="CL28" s="69"/>
      <c r="CM28" s="69"/>
      <c r="CN28" s="69"/>
      <c r="CO28" s="69"/>
      <c r="CP28" s="69"/>
      <c r="CQ28" s="69"/>
      <c r="CR28" s="69"/>
      <c r="CS28" s="61"/>
      <c r="CT28" s="61"/>
      <c r="CU28" s="61"/>
      <c r="CV28" s="60"/>
      <c r="CW28" s="60"/>
      <c r="CX28" s="61"/>
      <c r="CY28" s="61"/>
      <c r="CZ28" s="61"/>
      <c r="DA28" s="61"/>
      <c r="DB28" s="61"/>
      <c r="DC28" s="60"/>
      <c r="DD28" s="60"/>
      <c r="DE28" s="61"/>
      <c r="DF28" s="61"/>
      <c r="DG28" s="61"/>
      <c r="DH28" s="61"/>
      <c r="DI28" s="61"/>
      <c r="DJ28" s="60"/>
      <c r="DK28" s="60"/>
      <c r="DL28" s="60"/>
      <c r="DM28" s="60"/>
      <c r="DN28" s="60"/>
      <c r="DO28" s="61"/>
      <c r="DP28" s="61"/>
      <c r="DQ28" s="60"/>
      <c r="DR28" s="60"/>
      <c r="DS28" s="61"/>
      <c r="DT28" s="61"/>
      <c r="DU28" s="61"/>
      <c r="DV28" s="61"/>
      <c r="DW28" s="61"/>
      <c r="DX28" s="95"/>
      <c r="DY28" s="96"/>
      <c r="DZ28" s="96"/>
      <c r="EA28" s="97"/>
      <c r="EB28" s="95"/>
      <c r="EC28" s="95"/>
      <c r="ED28" s="95"/>
      <c r="EE28" s="98"/>
      <c r="EF28" s="97"/>
      <c r="EG28" s="97"/>
      <c r="EH28" s="97"/>
      <c r="EI28" s="95"/>
      <c r="EJ28" s="95"/>
      <c r="EK28" s="95"/>
      <c r="EL28" s="98"/>
      <c r="EM28" s="97"/>
      <c r="EN28" s="97"/>
      <c r="EO28" s="95"/>
      <c r="EP28" s="95"/>
      <c r="EQ28" s="95"/>
      <c r="ER28" s="95"/>
      <c r="ES28" s="95"/>
      <c r="ET28" s="97"/>
      <c r="EU28" s="97"/>
      <c r="EV28" s="76"/>
      <c r="EW28" s="95"/>
      <c r="EX28" s="131"/>
      <c r="EY28" s="131"/>
      <c r="EZ28" s="95"/>
      <c r="FA28" s="93"/>
      <c r="FB28" s="93"/>
      <c r="FC28" s="101"/>
      <c r="FD28" s="101"/>
      <c r="FE28" s="101"/>
      <c r="FF28" s="79"/>
      <c r="FG28" s="69"/>
      <c r="FH28" s="71"/>
      <c r="FI28" s="71"/>
      <c r="FJ28" s="69"/>
      <c r="FK28" s="69"/>
      <c r="FL28" s="69"/>
      <c r="FM28" s="69"/>
      <c r="FN28" s="91"/>
      <c r="FO28" s="92"/>
      <c r="FP28" s="92"/>
      <c r="FQ28" s="91"/>
      <c r="FR28" s="91"/>
      <c r="FS28" s="91"/>
      <c r="FT28" s="91"/>
      <c r="FU28" s="91"/>
      <c r="FV28" s="92"/>
      <c r="FW28" s="92"/>
      <c r="FX28" s="91"/>
      <c r="FY28" s="91"/>
      <c r="FZ28" s="91"/>
      <c r="GA28" s="91"/>
      <c r="GB28" s="91"/>
      <c r="GC28" s="92"/>
      <c r="GD28" s="92"/>
      <c r="GE28" s="91"/>
      <c r="GF28" s="91"/>
      <c r="GG28" s="91"/>
      <c r="GH28" s="99"/>
      <c r="GI28" s="99"/>
      <c r="GJ28" s="99"/>
      <c r="GK28" s="92"/>
      <c r="GL28" s="126"/>
      <c r="GM28" s="99"/>
      <c r="GN28" s="10"/>
      <c r="GO28" s="10"/>
      <c r="GP28" s="10"/>
      <c r="GQ28" s="10"/>
      <c r="GR28" s="73"/>
      <c r="GS28" s="126"/>
      <c r="GT28" s="10"/>
      <c r="GU28" s="10"/>
      <c r="GV28" s="10"/>
      <c r="GW28" s="10"/>
      <c r="GX28" s="10"/>
      <c r="GY28" s="73"/>
      <c r="GZ28" s="126"/>
      <c r="HA28" s="10"/>
      <c r="HB28" s="10"/>
      <c r="HC28" s="10"/>
      <c r="HD28" s="10"/>
      <c r="HE28" s="10"/>
      <c r="HF28" s="73"/>
      <c r="HG28" s="126"/>
      <c r="HH28" s="10"/>
      <c r="HI28" s="125"/>
      <c r="HJ28" s="125"/>
      <c r="HK28" s="137"/>
      <c r="HL28" s="137"/>
      <c r="HM28" s="126"/>
      <c r="HN28" s="126"/>
      <c r="HO28" s="10"/>
      <c r="HP28" s="10"/>
      <c r="HQ28" s="10"/>
      <c r="HR28" s="10"/>
      <c r="HS28" s="127"/>
      <c r="HT28" s="126"/>
      <c r="HU28" s="126"/>
      <c r="HV28" s="10"/>
      <c r="HW28" s="10"/>
      <c r="HX28" s="10"/>
      <c r="HY28" s="10"/>
      <c r="HZ28" s="127"/>
      <c r="IA28" s="126"/>
      <c r="IB28" s="126"/>
      <c r="IC28" s="10"/>
      <c r="ID28" s="10"/>
      <c r="IE28" s="10"/>
      <c r="IF28" s="10"/>
      <c r="IG28" s="127"/>
      <c r="IH28" s="126"/>
      <c r="II28" s="126"/>
      <c r="IJ28" s="10"/>
      <c r="IK28" s="10"/>
      <c r="IL28" s="10"/>
      <c r="IM28" s="10"/>
      <c r="IN28" s="127"/>
      <c r="IO28" s="126"/>
      <c r="IP28" s="126"/>
      <c r="IQ28" s="10"/>
    </row>
    <row r="29" spans="1:446" ht="43.5" hidden="1" customHeight="1">
      <c r="A29" s="201" t="s">
        <v>113</v>
      </c>
      <c r="B29" s="66" t="s">
        <v>330</v>
      </c>
      <c r="C29" s="65" t="s">
        <v>138</v>
      </c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69"/>
      <c r="BP29" s="69"/>
      <c r="BQ29" s="69"/>
      <c r="BR29" s="69"/>
      <c r="BS29" s="69"/>
      <c r="BT29" s="69"/>
      <c r="BU29" s="69"/>
      <c r="BV29" s="69"/>
      <c r="BW29" s="69"/>
      <c r="BX29" s="69"/>
      <c r="BY29" s="69"/>
      <c r="BZ29" s="69"/>
      <c r="CA29" s="69"/>
      <c r="CB29" s="69"/>
      <c r="CC29" s="69"/>
      <c r="CD29" s="69"/>
      <c r="CE29" s="69"/>
      <c r="CF29" s="69"/>
      <c r="CG29" s="69"/>
      <c r="CH29" s="69"/>
      <c r="CI29" s="69"/>
      <c r="CJ29" s="69"/>
      <c r="CK29" s="69"/>
      <c r="CL29" s="69"/>
      <c r="CM29" s="69"/>
      <c r="CN29" s="69"/>
      <c r="CO29" s="69"/>
      <c r="CP29" s="69"/>
      <c r="CQ29" s="69"/>
      <c r="CR29" s="69"/>
      <c r="CS29" s="61"/>
      <c r="CT29" s="61"/>
      <c r="CU29" s="61"/>
      <c r="CV29" s="60"/>
      <c r="CW29" s="60"/>
      <c r="CX29" s="61"/>
      <c r="CY29" s="61"/>
      <c r="CZ29" s="61"/>
      <c r="DA29" s="61"/>
      <c r="DB29" s="61"/>
      <c r="DC29" s="60"/>
      <c r="DD29" s="60"/>
      <c r="DE29" s="61"/>
      <c r="DF29" s="61"/>
      <c r="DG29" s="61"/>
      <c r="DH29" s="61"/>
      <c r="DI29" s="61"/>
      <c r="DJ29" s="60"/>
      <c r="DK29" s="60"/>
      <c r="DL29" s="60"/>
      <c r="DM29" s="60"/>
      <c r="DN29" s="60"/>
      <c r="DO29" s="61"/>
      <c r="DP29" s="61"/>
      <c r="DQ29" s="60"/>
      <c r="DR29" s="60"/>
      <c r="DS29" s="61"/>
      <c r="DT29" s="61"/>
      <c r="DU29" s="61"/>
      <c r="DV29" s="61"/>
      <c r="DW29" s="61"/>
      <c r="DX29" s="95"/>
      <c r="DY29" s="96"/>
      <c r="DZ29" s="96"/>
      <c r="EA29" s="97"/>
      <c r="EB29" s="95"/>
      <c r="EC29" s="95"/>
      <c r="ED29" s="95"/>
      <c r="EE29" s="98"/>
      <c r="EF29" s="97"/>
      <c r="EG29" s="97"/>
      <c r="EH29" s="97"/>
      <c r="EI29" s="95"/>
      <c r="EJ29" s="95"/>
      <c r="EK29" s="95"/>
      <c r="EL29" s="98"/>
      <c r="EM29" s="97"/>
      <c r="EN29" s="97"/>
      <c r="EO29" s="95"/>
      <c r="EP29" s="95"/>
      <c r="EQ29" s="95"/>
      <c r="ER29" s="95"/>
      <c r="ES29" s="95"/>
      <c r="ET29" s="97"/>
      <c r="EU29" s="97"/>
      <c r="EV29" s="76"/>
      <c r="EW29" s="95"/>
      <c r="EX29" s="221"/>
      <c r="EY29" s="221"/>
      <c r="EZ29" s="95"/>
      <c r="FA29" s="93"/>
      <c r="FB29" s="93"/>
      <c r="FC29" s="101"/>
      <c r="FD29" s="101"/>
      <c r="FE29" s="101"/>
      <c r="FF29" s="79"/>
      <c r="FG29" s="69"/>
      <c r="FH29" s="71"/>
      <c r="FI29" s="71"/>
      <c r="FJ29" s="69"/>
      <c r="FK29" s="69"/>
      <c r="FL29" s="69"/>
      <c r="FM29" s="69"/>
      <c r="FN29" s="91"/>
      <c r="FO29" s="92"/>
      <c r="FP29" s="92"/>
      <c r="FQ29" s="91"/>
      <c r="FR29" s="91"/>
      <c r="FS29" s="91"/>
      <c r="FT29" s="91"/>
      <c r="FU29" s="91"/>
      <c r="FV29" s="92"/>
      <c r="FW29" s="92"/>
      <c r="FX29" s="91"/>
      <c r="FY29" s="91"/>
      <c r="FZ29" s="91"/>
      <c r="GA29" s="91"/>
      <c r="GB29" s="91"/>
      <c r="GC29" s="92"/>
      <c r="GD29" s="92"/>
      <c r="GE29" s="91"/>
      <c r="GF29" s="91"/>
      <c r="GG29" s="91"/>
      <c r="GH29" s="99"/>
      <c r="GI29" s="99"/>
      <c r="GJ29" s="99"/>
      <c r="GK29" s="92"/>
      <c r="GL29" s="126"/>
      <c r="GM29" s="99"/>
      <c r="GN29" s="10"/>
      <c r="GO29" s="10"/>
      <c r="GP29" s="10"/>
      <c r="GQ29" s="10"/>
      <c r="GR29" s="73"/>
      <c r="GS29" s="126"/>
      <c r="GT29" s="10"/>
      <c r="GU29" s="10"/>
      <c r="GV29" s="10"/>
      <c r="GW29" s="10"/>
      <c r="GX29" s="10"/>
      <c r="GY29" s="73"/>
      <c r="GZ29" s="126"/>
      <c r="HA29" s="10"/>
      <c r="HB29" s="10"/>
      <c r="HC29" s="10"/>
      <c r="HD29" s="10"/>
      <c r="HE29" s="10"/>
      <c r="HF29" s="73"/>
      <c r="HG29" s="126"/>
      <c r="HH29" s="10"/>
      <c r="HI29" s="125"/>
      <c r="HJ29" s="125"/>
      <c r="HK29" s="154"/>
      <c r="HL29" s="182"/>
      <c r="HM29" s="139"/>
      <c r="HN29" s="126"/>
      <c r="HO29" s="154"/>
      <c r="HP29" s="125"/>
      <c r="HQ29" s="154"/>
      <c r="HR29" s="191"/>
      <c r="HS29" s="154"/>
      <c r="HT29" s="139"/>
      <c r="HU29" s="126"/>
      <c r="HV29" s="182"/>
      <c r="HW29" s="10"/>
      <c r="HX29" s="182"/>
      <c r="HY29" s="10"/>
      <c r="HZ29" s="182"/>
      <c r="IA29" s="183"/>
      <c r="IB29" s="126"/>
      <c r="IC29" s="182"/>
      <c r="ID29" s="10"/>
      <c r="IE29" s="182"/>
      <c r="IF29" s="10"/>
      <c r="IG29" s="182"/>
      <c r="IH29" s="183"/>
      <c r="II29" s="126"/>
      <c r="IJ29" s="182"/>
      <c r="IK29" s="10"/>
      <c r="IL29" s="182"/>
      <c r="IM29" s="10"/>
      <c r="IN29" s="182"/>
      <c r="IO29" s="183"/>
      <c r="IP29" s="126"/>
      <c r="IQ29" s="182"/>
      <c r="IV29" s="72"/>
      <c r="IW29" s="72"/>
      <c r="KY29" s="189"/>
      <c r="KZ29" s="189"/>
      <c r="LA29" s="189"/>
      <c r="LB29" s="189"/>
      <c r="LC29" s="189"/>
      <c r="LD29" s="189"/>
      <c r="LE29" s="189"/>
      <c r="LF29" s="189"/>
      <c r="LG29" s="189"/>
      <c r="LH29" s="189"/>
      <c r="LI29" s="189"/>
      <c r="LJ29" s="189"/>
      <c r="LK29" s="189"/>
      <c r="LL29" s="189"/>
      <c r="LM29" s="189"/>
      <c r="LN29" s="189"/>
      <c r="LO29" s="189"/>
      <c r="LP29" s="208"/>
      <c r="LQ29" s="189">
        <v>11</v>
      </c>
      <c r="LR29" s="189">
        <v>11</v>
      </c>
      <c r="LS29" s="189">
        <v>11</v>
      </c>
      <c r="LT29" s="189">
        <v>11</v>
      </c>
      <c r="LU29" s="125" t="s">
        <v>188</v>
      </c>
      <c r="LV29" s="125" t="s">
        <v>188</v>
      </c>
      <c r="LW29" s="125" t="s">
        <v>188</v>
      </c>
      <c r="LX29" s="125" t="s">
        <v>188</v>
      </c>
      <c r="LY29" s="125" t="s">
        <v>188</v>
      </c>
      <c r="LZ29" s="156"/>
      <c r="MA29" s="156"/>
      <c r="MB29" s="156"/>
      <c r="MC29" s="125" t="s">
        <v>188</v>
      </c>
      <c r="MD29" s="125" t="s">
        <v>188</v>
      </c>
      <c r="ME29" s="125" t="s">
        <v>188</v>
      </c>
      <c r="MF29" s="125" t="s">
        <v>188</v>
      </c>
      <c r="MG29" s="156"/>
      <c r="MH29" s="156"/>
      <c r="MI29" s="156"/>
      <c r="MJ29" s="156"/>
      <c r="MK29" s="125" t="s">
        <v>188</v>
      </c>
      <c r="ML29" s="125" t="s">
        <v>188</v>
      </c>
      <c r="MM29" s="125" t="s">
        <v>188</v>
      </c>
      <c r="MN29" s="156"/>
      <c r="MO29" s="125" t="s">
        <v>188</v>
      </c>
      <c r="MP29" s="125" t="s">
        <v>188</v>
      </c>
      <c r="MQ29" s="156"/>
      <c r="MR29" s="125" t="s">
        <v>188</v>
      </c>
      <c r="MS29" s="125" t="s">
        <v>188</v>
      </c>
      <c r="MT29" s="156"/>
      <c r="MU29" s="125" t="s">
        <v>188</v>
      </c>
      <c r="MV29" s="156"/>
      <c r="MW29" s="156"/>
      <c r="MX29" s="156"/>
      <c r="MY29" s="189"/>
      <c r="MZ29" s="189"/>
      <c r="NA29" s="189"/>
      <c r="NB29" s="189"/>
      <c r="NC29" s="189"/>
      <c r="ND29" s="189"/>
      <c r="NE29" s="189"/>
      <c r="NF29" s="189"/>
      <c r="NG29" s="189"/>
      <c r="NH29" s="189"/>
      <c r="NI29" s="189"/>
      <c r="NJ29" s="189"/>
      <c r="NK29" s="189"/>
      <c r="NL29" s="189"/>
      <c r="NM29" s="189"/>
      <c r="NN29" s="189"/>
      <c r="NO29" s="189"/>
      <c r="NP29" s="189"/>
      <c r="NQ29" s="189"/>
      <c r="NR29" s="189"/>
      <c r="NS29" s="189"/>
      <c r="NT29" s="189"/>
      <c r="NU29" s="189"/>
      <c r="NV29" s="189"/>
      <c r="NW29" s="189"/>
      <c r="NX29" s="189"/>
      <c r="NY29" s="189"/>
      <c r="NZ29" s="189"/>
      <c r="OA29" s="189"/>
      <c r="OB29" s="189"/>
      <c r="OC29" s="189"/>
      <c r="OD29" s="189"/>
      <c r="OE29" s="189"/>
      <c r="OF29" s="189"/>
      <c r="OG29" s="189"/>
      <c r="OH29" s="189"/>
      <c r="OI29" s="189"/>
      <c r="OJ29" s="189"/>
      <c r="OK29" s="189"/>
      <c r="OL29" s="189"/>
      <c r="OM29" s="189"/>
      <c r="ON29" s="189"/>
      <c r="OO29" s="189"/>
      <c r="OP29" s="189"/>
      <c r="OQ29" s="189"/>
      <c r="OR29" s="189"/>
      <c r="OS29" s="189"/>
      <c r="OT29" s="189"/>
      <c r="OU29" s="189"/>
      <c r="OV29" s="189"/>
      <c r="OW29" s="189"/>
      <c r="OX29" s="189"/>
      <c r="OY29" s="189"/>
      <c r="OZ29" s="189"/>
      <c r="PA29" s="189"/>
      <c r="PB29" s="189"/>
      <c r="PC29" s="189"/>
      <c r="PD29" s="189"/>
      <c r="PE29" s="189"/>
      <c r="PF29" s="189"/>
      <c r="PG29" s="189"/>
      <c r="PH29" s="189"/>
      <c r="PI29" s="189"/>
      <c r="PJ29" s="189"/>
      <c r="PK29" s="189"/>
      <c r="PL29" s="189"/>
      <c r="PM29" s="189"/>
      <c r="PN29" s="189"/>
      <c r="PO29" s="189"/>
      <c r="PP29" s="189"/>
      <c r="PQ29" s="189"/>
      <c r="PR29" s="189"/>
      <c r="PS29" s="189"/>
      <c r="PT29" s="189"/>
      <c r="PU29" s="189"/>
      <c r="PV29" s="189"/>
      <c r="PW29" s="189"/>
      <c r="PX29" s="189"/>
      <c r="PY29" s="189"/>
      <c r="PZ29" s="189"/>
      <c r="QA29" s="189"/>
      <c r="QB29" s="189"/>
      <c r="QC29" s="189"/>
      <c r="QD29" s="189"/>
    </row>
    <row r="30" spans="1:446" ht="43.5" hidden="1" customHeight="1">
      <c r="A30" s="231" t="s">
        <v>113</v>
      </c>
      <c r="B30" s="66" t="s">
        <v>328</v>
      </c>
      <c r="C30" s="65" t="s">
        <v>246</v>
      </c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  <c r="BQ30" s="69"/>
      <c r="BR30" s="69"/>
      <c r="BS30" s="69"/>
      <c r="BT30" s="69"/>
      <c r="BU30" s="69"/>
      <c r="BV30" s="69"/>
      <c r="BW30" s="69"/>
      <c r="BX30" s="69"/>
      <c r="BY30" s="69"/>
      <c r="BZ30" s="69"/>
      <c r="CA30" s="69"/>
      <c r="CB30" s="69"/>
      <c r="CC30" s="69"/>
      <c r="CD30" s="69"/>
      <c r="CE30" s="69"/>
      <c r="CF30" s="69"/>
      <c r="CG30" s="69"/>
      <c r="CH30" s="69"/>
      <c r="CI30" s="69"/>
      <c r="CJ30" s="69"/>
      <c r="CK30" s="69"/>
      <c r="CL30" s="69"/>
      <c r="CM30" s="69"/>
      <c r="CN30" s="69"/>
      <c r="CO30" s="69"/>
      <c r="CP30" s="69"/>
      <c r="CQ30" s="69"/>
      <c r="CR30" s="69"/>
      <c r="CS30" s="61"/>
      <c r="CT30" s="61"/>
      <c r="CU30" s="61"/>
      <c r="CV30" s="60"/>
      <c r="CW30" s="60"/>
      <c r="CX30" s="61"/>
      <c r="CY30" s="61"/>
      <c r="CZ30" s="61"/>
      <c r="DA30" s="61"/>
      <c r="DB30" s="61"/>
      <c r="DC30" s="60"/>
      <c r="DD30" s="60"/>
      <c r="DE30" s="61"/>
      <c r="DF30" s="61"/>
      <c r="DG30" s="61"/>
      <c r="DH30" s="61"/>
      <c r="DI30" s="61"/>
      <c r="DJ30" s="60"/>
      <c r="DK30" s="60"/>
      <c r="DL30" s="60"/>
      <c r="DM30" s="60"/>
      <c r="DN30" s="60"/>
      <c r="DO30" s="61"/>
      <c r="DP30" s="61"/>
      <c r="DQ30" s="60"/>
      <c r="DR30" s="60"/>
      <c r="DS30" s="61"/>
      <c r="DT30" s="61"/>
      <c r="DU30" s="61"/>
      <c r="DV30" s="61"/>
      <c r="DW30" s="61"/>
      <c r="DX30" s="95"/>
      <c r="DY30" s="96"/>
      <c r="DZ30" s="96"/>
      <c r="EA30" s="97"/>
      <c r="EB30" s="95"/>
      <c r="EC30" s="95"/>
      <c r="ED30" s="95"/>
      <c r="EE30" s="98"/>
      <c r="EF30" s="97"/>
      <c r="EG30" s="97"/>
      <c r="EH30" s="97"/>
      <c r="EI30" s="95"/>
      <c r="EJ30" s="95"/>
      <c r="EK30" s="95"/>
      <c r="EL30" s="98"/>
      <c r="EM30" s="97"/>
      <c r="EN30" s="97"/>
      <c r="EO30" s="95"/>
      <c r="EP30" s="95"/>
      <c r="EQ30" s="95"/>
      <c r="ER30" s="95"/>
      <c r="ES30" s="95"/>
      <c r="ET30" s="97"/>
      <c r="EU30" s="97"/>
      <c r="EV30" s="76"/>
      <c r="EW30" s="95"/>
      <c r="EX30" s="232"/>
      <c r="EY30" s="232"/>
      <c r="EZ30" s="95"/>
      <c r="FA30" s="93"/>
      <c r="FB30" s="93"/>
      <c r="FC30" s="101"/>
      <c r="FD30" s="101"/>
      <c r="FE30" s="101"/>
      <c r="FF30" s="79"/>
      <c r="FG30" s="69"/>
      <c r="FH30" s="71"/>
      <c r="FI30" s="71"/>
      <c r="FJ30" s="69"/>
      <c r="FK30" s="69"/>
      <c r="FL30" s="69"/>
      <c r="FM30" s="69"/>
      <c r="FN30" s="91"/>
      <c r="FO30" s="92"/>
      <c r="FP30" s="92"/>
      <c r="FQ30" s="91"/>
      <c r="FR30" s="91"/>
      <c r="FS30" s="91"/>
      <c r="FT30" s="91"/>
      <c r="FU30" s="91"/>
      <c r="FV30" s="92"/>
      <c r="FW30" s="92"/>
      <c r="FX30" s="91"/>
      <c r="FY30" s="91"/>
      <c r="FZ30" s="91"/>
      <c r="GA30" s="91"/>
      <c r="GB30" s="91"/>
      <c r="GC30" s="92"/>
      <c r="GD30" s="92"/>
      <c r="GE30" s="91"/>
      <c r="GF30" s="91"/>
      <c r="GG30" s="91"/>
      <c r="GH30" s="99"/>
      <c r="GI30" s="99"/>
      <c r="GJ30" s="99"/>
      <c r="GK30" s="92"/>
      <c r="GL30" s="126"/>
      <c r="GM30" s="99"/>
      <c r="GN30" s="10"/>
      <c r="GO30" s="10"/>
      <c r="GP30" s="10"/>
      <c r="GQ30" s="10"/>
      <c r="GR30" s="73"/>
      <c r="GS30" s="126"/>
      <c r="GT30" s="10"/>
      <c r="GU30" s="10"/>
      <c r="GV30" s="10"/>
      <c r="GW30" s="10"/>
      <c r="GX30" s="10"/>
      <c r="GY30" s="73"/>
      <c r="GZ30" s="126"/>
      <c r="HA30" s="10"/>
      <c r="HB30" s="10"/>
      <c r="HC30" s="10"/>
      <c r="HD30" s="10"/>
      <c r="HE30" s="10"/>
      <c r="HF30" s="73"/>
      <c r="HG30" s="126"/>
      <c r="HH30" s="10"/>
      <c r="HI30" s="125"/>
      <c r="HJ30" s="125"/>
      <c r="HK30" s="154"/>
      <c r="HL30" s="182"/>
      <c r="HM30" s="139"/>
      <c r="HN30" s="126"/>
      <c r="HO30" s="154"/>
      <c r="HP30" s="125"/>
      <c r="HQ30" s="154"/>
      <c r="HR30" s="191"/>
      <c r="HS30" s="154"/>
      <c r="HT30" s="139"/>
      <c r="HU30" s="126"/>
      <c r="HV30" s="182"/>
      <c r="HW30" s="10"/>
      <c r="HX30" s="182"/>
      <c r="HY30" s="10"/>
      <c r="HZ30" s="182"/>
      <c r="IA30" s="183"/>
      <c r="IB30" s="126"/>
      <c r="IC30" s="182"/>
      <c r="ID30" s="10"/>
      <c r="IE30" s="182"/>
      <c r="IF30" s="10"/>
      <c r="IG30" s="182"/>
      <c r="IH30" s="183"/>
      <c r="II30" s="126"/>
      <c r="IJ30" s="182"/>
      <c r="IK30" s="10"/>
      <c r="IL30" s="182"/>
      <c r="IM30" s="10"/>
      <c r="IN30" s="182"/>
      <c r="IO30" s="183"/>
      <c r="IP30" s="126"/>
      <c r="IQ30" s="182"/>
      <c r="IV30" s="72"/>
      <c r="IW30" s="72"/>
      <c r="KY30" s="189"/>
      <c r="KZ30" s="189"/>
      <c r="LA30" s="189"/>
      <c r="LB30" s="189"/>
      <c r="LC30" s="189"/>
      <c r="LD30" s="189"/>
      <c r="LE30" s="189"/>
      <c r="LF30" s="189"/>
      <c r="LG30" s="189"/>
      <c r="LH30" s="189"/>
      <c r="LI30" s="189"/>
      <c r="LJ30" s="189"/>
      <c r="LK30" s="189"/>
      <c r="LL30" s="189"/>
      <c r="LM30" s="189"/>
      <c r="LN30" s="189"/>
      <c r="LO30" s="189"/>
      <c r="LP30" s="189"/>
      <c r="LQ30" s="189"/>
      <c r="LR30" s="189"/>
      <c r="LS30" s="189"/>
      <c r="LT30" s="189"/>
      <c r="LU30" s="189"/>
      <c r="LV30" s="208"/>
      <c r="LW30" s="156"/>
      <c r="LX30" s="156"/>
      <c r="LY30" s="156"/>
      <c r="LZ30" s="156"/>
      <c r="MA30" s="156"/>
      <c r="MB30" s="156"/>
      <c r="MC30" s="156"/>
      <c r="MD30" s="156"/>
      <c r="ME30" s="156"/>
      <c r="MF30" s="156"/>
      <c r="MG30" s="156"/>
      <c r="MH30" s="156"/>
      <c r="MI30" s="156"/>
      <c r="MJ30" s="125" t="s">
        <v>188</v>
      </c>
      <c r="MK30" s="125" t="s">
        <v>188</v>
      </c>
      <c r="ML30" s="125" t="s">
        <v>188</v>
      </c>
      <c r="MM30" s="125" t="s">
        <v>188</v>
      </c>
      <c r="MN30" s="125" t="s">
        <v>188</v>
      </c>
      <c r="MO30" s="208"/>
      <c r="MP30" s="189"/>
      <c r="MQ30" s="189"/>
      <c r="MR30" s="189"/>
      <c r="MS30" s="189"/>
      <c r="MT30" s="189"/>
      <c r="MU30" s="189"/>
      <c r="MV30" s="189"/>
      <c r="MW30" s="189"/>
      <c r="MX30" s="189"/>
      <c r="MY30" s="189"/>
      <c r="MZ30" s="189"/>
      <c r="NA30" s="189"/>
      <c r="NB30" s="189"/>
      <c r="NC30" s="189"/>
      <c r="ND30" s="189"/>
      <c r="NE30" s="189"/>
      <c r="NF30" s="189"/>
      <c r="NG30" s="189"/>
      <c r="NH30" s="189"/>
      <c r="NI30" s="189"/>
      <c r="NJ30" s="189"/>
      <c r="NK30" s="189"/>
      <c r="NL30" s="189"/>
      <c r="NM30" s="189"/>
      <c r="NN30" s="189"/>
      <c r="NO30" s="189"/>
      <c r="NP30" s="189"/>
      <c r="NQ30" s="189"/>
      <c r="NR30" s="189"/>
      <c r="NS30" s="189"/>
      <c r="NT30" s="189"/>
      <c r="NU30" s="189"/>
      <c r="NV30" s="189"/>
      <c r="NW30" s="189"/>
      <c r="NX30" s="189"/>
      <c r="NY30" s="189"/>
      <c r="NZ30" s="189"/>
      <c r="OA30" s="189"/>
      <c r="OB30" s="189"/>
      <c r="OC30" s="189"/>
      <c r="OD30" s="189"/>
      <c r="OE30" s="189"/>
      <c r="OF30" s="189"/>
      <c r="OG30" s="189"/>
      <c r="OH30" s="189"/>
      <c r="OI30" s="189"/>
      <c r="OJ30" s="189"/>
      <c r="OK30" s="189"/>
      <c r="OL30" s="189"/>
      <c r="OM30" s="189"/>
      <c r="ON30" s="189"/>
      <c r="OO30" s="189"/>
      <c r="OP30" s="189"/>
      <c r="OQ30" s="189"/>
      <c r="OR30" s="189"/>
      <c r="OS30" s="189"/>
      <c r="OT30" s="189"/>
      <c r="OU30" s="189"/>
      <c r="OV30" s="189"/>
      <c r="OW30" s="189"/>
      <c r="OX30" s="189"/>
      <c r="OY30" s="189"/>
      <c r="OZ30" s="189"/>
      <c r="PA30" s="189"/>
      <c r="PB30" s="189"/>
      <c r="PC30" s="189"/>
      <c r="PD30" s="189"/>
      <c r="PE30" s="189"/>
      <c r="PF30" s="189"/>
      <c r="PG30" s="189"/>
      <c r="PH30" s="189"/>
      <c r="PI30" s="189"/>
      <c r="PJ30" s="189"/>
      <c r="PK30" s="189"/>
      <c r="PL30" s="189"/>
      <c r="PM30" s="189"/>
      <c r="PN30" s="189"/>
      <c r="PO30" s="189"/>
      <c r="PP30" s="189"/>
      <c r="PQ30" s="189"/>
      <c r="PR30" s="189"/>
      <c r="PS30" s="189"/>
      <c r="PT30" s="189"/>
      <c r="PU30" s="189"/>
      <c r="PV30" s="189"/>
      <c r="PW30" s="189"/>
      <c r="PX30" s="189"/>
      <c r="PY30" s="189"/>
      <c r="PZ30" s="189"/>
      <c r="QA30" s="189"/>
      <c r="QB30" s="189"/>
      <c r="QC30" s="189"/>
      <c r="QD30" s="189"/>
    </row>
    <row r="31" spans="1:446" ht="43.5" customHeight="1">
      <c r="A31" s="248" t="s">
        <v>113</v>
      </c>
      <c r="B31" s="66" t="s">
        <v>414</v>
      </c>
      <c r="C31" s="65" t="s">
        <v>138</v>
      </c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 s="69"/>
      <c r="BQ31" s="69"/>
      <c r="BR31" s="69"/>
      <c r="BS31" s="69"/>
      <c r="BT31" s="69"/>
      <c r="BU31" s="69"/>
      <c r="BV31" s="69"/>
      <c r="BW31" s="69"/>
      <c r="BX31" s="69"/>
      <c r="BY31" s="69"/>
      <c r="BZ31" s="69"/>
      <c r="CA31" s="69"/>
      <c r="CB31" s="69"/>
      <c r="CC31" s="69"/>
      <c r="CD31" s="69"/>
      <c r="CE31" s="69"/>
      <c r="CF31" s="69"/>
      <c r="CG31" s="69"/>
      <c r="CH31" s="69"/>
      <c r="CI31" s="69"/>
      <c r="CJ31" s="69"/>
      <c r="CK31" s="69"/>
      <c r="CL31" s="69"/>
      <c r="CM31" s="69"/>
      <c r="CN31" s="69"/>
      <c r="CO31" s="69"/>
      <c r="CP31" s="69"/>
      <c r="CQ31" s="69"/>
      <c r="CR31" s="69"/>
      <c r="CS31" s="61"/>
      <c r="CT31" s="61"/>
      <c r="CU31" s="61"/>
      <c r="CV31" s="60"/>
      <c r="CW31" s="60"/>
      <c r="CX31" s="61"/>
      <c r="CY31" s="61"/>
      <c r="CZ31" s="61"/>
      <c r="DA31" s="61"/>
      <c r="DB31" s="61"/>
      <c r="DC31" s="60"/>
      <c r="DD31" s="60"/>
      <c r="DE31" s="61"/>
      <c r="DF31" s="61"/>
      <c r="DG31" s="61"/>
      <c r="DH31" s="61"/>
      <c r="DI31" s="61"/>
      <c r="DJ31" s="60"/>
      <c r="DK31" s="60"/>
      <c r="DL31" s="60"/>
      <c r="DM31" s="60"/>
      <c r="DN31" s="60"/>
      <c r="DO31" s="61"/>
      <c r="DP31" s="61"/>
      <c r="DQ31" s="60"/>
      <c r="DR31" s="60"/>
      <c r="DS31" s="61"/>
      <c r="DT31" s="61"/>
      <c r="DU31" s="61"/>
      <c r="DV31" s="61"/>
      <c r="DW31" s="61"/>
      <c r="DX31" s="95"/>
      <c r="DY31" s="96"/>
      <c r="DZ31" s="96"/>
      <c r="EA31" s="97"/>
      <c r="EB31" s="95"/>
      <c r="EC31" s="95"/>
      <c r="ED31" s="95"/>
      <c r="EE31" s="98"/>
      <c r="EF31" s="97"/>
      <c r="EG31" s="97"/>
      <c r="EH31" s="97"/>
      <c r="EI31" s="95"/>
      <c r="EJ31" s="95"/>
      <c r="EK31" s="95"/>
      <c r="EL31" s="98"/>
      <c r="EM31" s="97"/>
      <c r="EN31" s="97"/>
      <c r="EO31" s="95"/>
      <c r="EP31" s="95"/>
      <c r="EQ31" s="95"/>
      <c r="ER31" s="95"/>
      <c r="ES31" s="95"/>
      <c r="ET31" s="97"/>
      <c r="EU31" s="97"/>
      <c r="EV31" s="76"/>
      <c r="EW31" s="95"/>
      <c r="EX31" s="249"/>
      <c r="EY31" s="249"/>
      <c r="EZ31" s="95"/>
      <c r="FA31" s="93"/>
      <c r="FB31" s="93"/>
      <c r="FC31" s="101"/>
      <c r="FD31" s="101"/>
      <c r="FE31" s="101"/>
      <c r="FF31" s="79"/>
      <c r="FG31" s="69"/>
      <c r="FH31" s="71"/>
      <c r="FI31" s="71"/>
      <c r="FJ31" s="69"/>
      <c r="FK31" s="69"/>
      <c r="FL31" s="69"/>
      <c r="FM31" s="69"/>
      <c r="FN31" s="91"/>
      <c r="FO31" s="92"/>
      <c r="FP31" s="92"/>
      <c r="FQ31" s="91"/>
      <c r="FR31" s="91"/>
      <c r="FS31" s="91"/>
      <c r="FT31" s="91"/>
      <c r="FU31" s="91"/>
      <c r="FV31" s="92"/>
      <c r="FW31" s="92"/>
      <c r="FX31" s="91"/>
      <c r="FY31" s="91"/>
      <c r="FZ31" s="91"/>
      <c r="GA31" s="91"/>
      <c r="GB31" s="91"/>
      <c r="GC31" s="92"/>
      <c r="GD31" s="92"/>
      <c r="GE31" s="91"/>
      <c r="GF31" s="91"/>
      <c r="GG31" s="91"/>
      <c r="GH31" s="99"/>
      <c r="GI31" s="99"/>
      <c r="GJ31" s="99"/>
      <c r="GK31" s="92"/>
      <c r="GL31" s="126"/>
      <c r="GM31" s="99"/>
      <c r="GN31" s="10"/>
      <c r="GO31" s="10"/>
      <c r="GP31" s="10"/>
      <c r="GQ31" s="10"/>
      <c r="GR31" s="73"/>
      <c r="GS31" s="126"/>
      <c r="GT31" s="10"/>
      <c r="GU31" s="10"/>
      <c r="GV31" s="10"/>
      <c r="GW31" s="10"/>
      <c r="GX31" s="10"/>
      <c r="GY31" s="73"/>
      <c r="GZ31" s="126"/>
      <c r="HA31" s="10"/>
      <c r="HB31" s="10"/>
      <c r="HC31" s="10"/>
      <c r="HD31" s="10"/>
      <c r="HE31" s="10"/>
      <c r="HF31" s="73"/>
      <c r="HG31" s="126"/>
      <c r="HH31" s="10"/>
      <c r="HI31" s="125"/>
      <c r="HJ31" s="125"/>
      <c r="HK31" s="154"/>
      <c r="HL31" s="182"/>
      <c r="HM31" s="139"/>
      <c r="HN31" s="126"/>
      <c r="HO31" s="154"/>
      <c r="HP31" s="125"/>
      <c r="HQ31" s="154"/>
      <c r="HR31" s="191"/>
      <c r="HS31" s="154"/>
      <c r="HT31" s="139"/>
      <c r="HU31" s="126"/>
      <c r="HV31" s="182"/>
      <c r="HW31" s="10"/>
      <c r="HX31" s="182"/>
      <c r="HY31" s="10"/>
      <c r="HZ31" s="182"/>
      <c r="IA31" s="183"/>
      <c r="IB31" s="126"/>
      <c r="IC31" s="182"/>
      <c r="ID31" s="10"/>
      <c r="IE31" s="182"/>
      <c r="IF31" s="10"/>
      <c r="IG31" s="182"/>
      <c r="IH31" s="183"/>
      <c r="II31" s="126"/>
      <c r="IJ31" s="182"/>
      <c r="IK31" s="10"/>
      <c r="IL31" s="182"/>
      <c r="IM31" s="10"/>
      <c r="IN31" s="182"/>
      <c r="IO31" s="183"/>
      <c r="IP31" s="126"/>
      <c r="IQ31" s="182"/>
      <c r="IV31" s="72"/>
      <c r="IW31" s="72"/>
      <c r="KY31" s="189"/>
      <c r="KZ31" s="189"/>
      <c r="LA31" s="189"/>
      <c r="LB31" s="189"/>
      <c r="LC31" s="189"/>
      <c r="LD31" s="189"/>
      <c r="LE31" s="189"/>
      <c r="LF31" s="189"/>
      <c r="LG31" s="189"/>
      <c r="LH31" s="189"/>
      <c r="LI31" s="189"/>
      <c r="LJ31" s="189"/>
      <c r="LK31" s="189"/>
      <c r="LL31" s="189"/>
      <c r="LM31" s="189"/>
      <c r="LN31" s="189"/>
      <c r="LO31" s="189"/>
      <c r="LP31" s="189"/>
      <c r="LQ31" s="189"/>
      <c r="LR31" s="189"/>
      <c r="LS31" s="189"/>
      <c r="LT31" s="189"/>
      <c r="LU31" s="189"/>
      <c r="LV31" s="189"/>
      <c r="LW31" s="189"/>
      <c r="LX31" s="189"/>
      <c r="LY31" s="189"/>
      <c r="LZ31" s="189"/>
      <c r="MA31" s="189"/>
      <c r="MB31" s="189"/>
      <c r="MC31" s="189"/>
      <c r="MD31" s="189"/>
      <c r="ME31" s="189"/>
      <c r="MF31" s="189"/>
      <c r="MG31" s="189"/>
      <c r="MH31" s="189"/>
      <c r="MI31" s="189"/>
      <c r="MJ31" s="189"/>
      <c r="MK31" s="189"/>
      <c r="ML31" s="189"/>
      <c r="MM31" s="189"/>
      <c r="MN31" s="208"/>
      <c r="MO31" s="156"/>
      <c r="MP31" s="156"/>
      <c r="MQ31" s="156"/>
      <c r="MR31" s="156"/>
      <c r="MS31" s="125" t="s">
        <v>188</v>
      </c>
      <c r="MT31" s="156"/>
      <c r="MU31" s="156"/>
      <c r="MV31" s="156"/>
      <c r="MW31" s="156"/>
      <c r="MX31" s="156"/>
      <c r="MY31" s="189"/>
      <c r="MZ31" s="189"/>
      <c r="NA31" s="189"/>
      <c r="NB31" s="189"/>
      <c r="NC31" s="189"/>
      <c r="ND31" s="189"/>
      <c r="NE31" s="189"/>
      <c r="NF31" s="189"/>
      <c r="NG31" s="189"/>
      <c r="NH31" s="189"/>
      <c r="NI31" s="189"/>
      <c r="NJ31" s="189"/>
      <c r="NK31" s="189"/>
      <c r="NL31" s="189"/>
      <c r="NM31" s="189"/>
      <c r="NN31" s="189"/>
      <c r="NO31" s="189"/>
      <c r="NP31" s="189"/>
      <c r="NQ31" s="189"/>
      <c r="NR31" s="189"/>
      <c r="NS31" s="189"/>
      <c r="NT31" s="189"/>
      <c r="NU31" s="189"/>
      <c r="NV31" s="189"/>
      <c r="NW31" s="189"/>
      <c r="NX31" s="189"/>
      <c r="NY31" s="189"/>
      <c r="NZ31" s="189"/>
      <c r="OA31" s="189"/>
      <c r="OB31" s="189"/>
      <c r="OC31" s="189"/>
      <c r="OD31" s="189"/>
      <c r="OE31" s="189"/>
      <c r="OF31" s="189"/>
      <c r="OG31" s="189"/>
      <c r="OH31" s="189"/>
      <c r="OI31" s="189"/>
      <c r="OJ31" s="189"/>
      <c r="OK31" s="189"/>
      <c r="OL31" s="208"/>
      <c r="OM31" s="189"/>
      <c r="ON31" s="189"/>
      <c r="OO31" s="189"/>
      <c r="OP31" s="189"/>
      <c r="OQ31" s="189"/>
      <c r="OR31" s="189"/>
      <c r="OS31" s="208"/>
      <c r="OT31" s="125" t="s">
        <v>188</v>
      </c>
      <c r="OU31" s="125" t="s">
        <v>188</v>
      </c>
      <c r="OV31" s="125" t="s">
        <v>188</v>
      </c>
      <c r="OW31" s="125" t="s">
        <v>188</v>
      </c>
      <c r="OX31" s="156"/>
      <c r="OY31" s="156"/>
      <c r="OZ31" s="156"/>
      <c r="PA31" s="125" t="s">
        <v>188</v>
      </c>
      <c r="PB31" s="125" t="s">
        <v>188</v>
      </c>
      <c r="PC31" s="125" t="s">
        <v>188</v>
      </c>
      <c r="PD31" s="156"/>
      <c r="PE31" s="156"/>
      <c r="PF31" s="125" t="s">
        <v>188</v>
      </c>
      <c r="PG31" s="156"/>
      <c r="PH31" s="156"/>
      <c r="PI31" s="125" t="s">
        <v>188</v>
      </c>
      <c r="PJ31" s="125" t="s">
        <v>188</v>
      </c>
      <c r="PK31" s="189"/>
      <c r="PL31" s="189"/>
      <c r="PM31" s="189"/>
      <c r="PN31" s="189"/>
      <c r="PO31" s="189"/>
      <c r="PP31" s="189"/>
      <c r="PQ31" s="189"/>
      <c r="PR31" s="189"/>
      <c r="PS31" s="189"/>
      <c r="PT31" s="189"/>
      <c r="PU31" s="189"/>
      <c r="PV31" s="189"/>
      <c r="PW31" s="189"/>
      <c r="PX31" s="189"/>
      <c r="PY31" s="189"/>
      <c r="PZ31" s="189"/>
      <c r="QA31" s="189"/>
      <c r="QB31" s="189"/>
      <c r="QC31" s="189"/>
      <c r="QD31" s="189"/>
    </row>
    <row r="32" spans="1:446" ht="43.5" customHeight="1">
      <c r="A32" s="227" t="s">
        <v>113</v>
      </c>
      <c r="B32" s="66" t="s">
        <v>379</v>
      </c>
      <c r="C32" s="65" t="s">
        <v>138</v>
      </c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69"/>
      <c r="BL32" s="69"/>
      <c r="BM32" s="69"/>
      <c r="BN32" s="69"/>
      <c r="BO32" s="69"/>
      <c r="BP32" s="69"/>
      <c r="BQ32" s="69"/>
      <c r="BR32" s="69"/>
      <c r="BS32" s="69"/>
      <c r="BT32" s="69"/>
      <c r="BU32" s="69"/>
      <c r="BV32" s="69"/>
      <c r="BW32" s="69"/>
      <c r="BX32" s="69"/>
      <c r="BY32" s="69"/>
      <c r="BZ32" s="69"/>
      <c r="CA32" s="69"/>
      <c r="CB32" s="69"/>
      <c r="CC32" s="69"/>
      <c r="CD32" s="69"/>
      <c r="CE32" s="69"/>
      <c r="CF32" s="69"/>
      <c r="CG32" s="69"/>
      <c r="CH32" s="69"/>
      <c r="CI32" s="69"/>
      <c r="CJ32" s="69"/>
      <c r="CK32" s="69"/>
      <c r="CL32" s="69"/>
      <c r="CM32" s="69"/>
      <c r="CN32" s="69"/>
      <c r="CO32" s="69"/>
      <c r="CP32" s="69"/>
      <c r="CQ32" s="69"/>
      <c r="CR32" s="69"/>
      <c r="CS32" s="61"/>
      <c r="CT32" s="61"/>
      <c r="CU32" s="61"/>
      <c r="CV32" s="60"/>
      <c r="CW32" s="60"/>
      <c r="CX32" s="61"/>
      <c r="CY32" s="61"/>
      <c r="CZ32" s="61"/>
      <c r="DA32" s="61"/>
      <c r="DB32" s="61"/>
      <c r="DC32" s="60"/>
      <c r="DD32" s="60"/>
      <c r="DE32" s="61"/>
      <c r="DF32" s="61"/>
      <c r="DG32" s="61"/>
      <c r="DH32" s="61"/>
      <c r="DI32" s="61"/>
      <c r="DJ32" s="60"/>
      <c r="DK32" s="60"/>
      <c r="DL32" s="60"/>
      <c r="DM32" s="60"/>
      <c r="DN32" s="60"/>
      <c r="DO32" s="61"/>
      <c r="DP32" s="61"/>
      <c r="DQ32" s="60"/>
      <c r="DR32" s="60"/>
      <c r="DS32" s="61"/>
      <c r="DT32" s="61"/>
      <c r="DU32" s="61"/>
      <c r="DV32" s="61"/>
      <c r="DW32" s="61"/>
      <c r="DX32" s="95"/>
      <c r="DY32" s="96"/>
      <c r="DZ32" s="96"/>
      <c r="EA32" s="97"/>
      <c r="EB32" s="95"/>
      <c r="EC32" s="95"/>
      <c r="ED32" s="95"/>
      <c r="EE32" s="98"/>
      <c r="EF32" s="97"/>
      <c r="EG32" s="97"/>
      <c r="EH32" s="97"/>
      <c r="EI32" s="95"/>
      <c r="EJ32" s="95"/>
      <c r="EK32" s="95"/>
      <c r="EL32" s="98"/>
      <c r="EM32" s="97"/>
      <c r="EN32" s="97"/>
      <c r="EO32" s="95"/>
      <c r="EP32" s="95"/>
      <c r="EQ32" s="95"/>
      <c r="ER32" s="95"/>
      <c r="ES32" s="95"/>
      <c r="ET32" s="97"/>
      <c r="EU32" s="97"/>
      <c r="EV32" s="76"/>
      <c r="EW32" s="95"/>
      <c r="EX32" s="221"/>
      <c r="EY32" s="221"/>
      <c r="EZ32" s="95"/>
      <c r="FA32" s="93"/>
      <c r="FB32" s="93"/>
      <c r="FC32" s="101"/>
      <c r="FD32" s="101"/>
      <c r="FE32" s="101"/>
      <c r="FF32" s="79"/>
      <c r="FG32" s="69"/>
      <c r="FH32" s="71"/>
      <c r="FI32" s="71"/>
      <c r="FJ32" s="69"/>
      <c r="FK32" s="69"/>
      <c r="FL32" s="69"/>
      <c r="FM32" s="69"/>
      <c r="FN32" s="91"/>
      <c r="FO32" s="92"/>
      <c r="FP32" s="92"/>
      <c r="FQ32" s="91"/>
      <c r="FR32" s="91"/>
      <c r="FS32" s="91"/>
      <c r="FT32" s="91"/>
      <c r="FU32" s="91"/>
      <c r="FV32" s="92"/>
      <c r="FW32" s="92"/>
      <c r="FX32" s="91"/>
      <c r="FY32" s="91"/>
      <c r="FZ32" s="91"/>
      <c r="GA32" s="91"/>
      <c r="GB32" s="91"/>
      <c r="GC32" s="92"/>
      <c r="GD32" s="92"/>
      <c r="GE32" s="91"/>
      <c r="GF32" s="91"/>
      <c r="GG32" s="91"/>
      <c r="GH32" s="99"/>
      <c r="GI32" s="99"/>
      <c r="GJ32" s="99"/>
      <c r="GK32" s="92"/>
      <c r="GL32" s="126"/>
      <c r="GM32" s="99"/>
      <c r="GN32" s="10"/>
      <c r="GO32" s="10"/>
      <c r="GP32" s="10"/>
      <c r="GQ32" s="10"/>
      <c r="GR32" s="73"/>
      <c r="GS32" s="126"/>
      <c r="GT32" s="10"/>
      <c r="GU32" s="10"/>
      <c r="GV32" s="10"/>
      <c r="GW32" s="10"/>
      <c r="GX32" s="10"/>
      <c r="GY32" s="73"/>
      <c r="GZ32" s="126"/>
      <c r="HA32" s="10"/>
      <c r="HB32" s="10"/>
      <c r="HC32" s="10"/>
      <c r="HD32" s="10"/>
      <c r="HE32" s="10"/>
      <c r="HF32" s="73"/>
      <c r="HG32" s="126"/>
      <c r="HH32" s="10"/>
      <c r="HI32" s="125"/>
      <c r="HJ32" s="125"/>
      <c r="HK32" s="154"/>
      <c r="HL32" s="182"/>
      <c r="HM32" s="139"/>
      <c r="HN32" s="126"/>
      <c r="HO32" s="154"/>
      <c r="HP32" s="125"/>
      <c r="HQ32" s="154"/>
      <c r="HR32" s="191"/>
      <c r="HS32" s="154"/>
      <c r="HT32" s="139"/>
      <c r="HU32" s="126"/>
      <c r="HV32" s="182"/>
      <c r="HW32" s="10"/>
      <c r="HX32" s="182"/>
      <c r="HY32" s="10"/>
      <c r="HZ32" s="182"/>
      <c r="IA32" s="183"/>
      <c r="IB32" s="126"/>
      <c r="IC32" s="182"/>
      <c r="ID32" s="10"/>
      <c r="IE32" s="182"/>
      <c r="IF32" s="10"/>
      <c r="IG32" s="182"/>
      <c r="IH32" s="183"/>
      <c r="II32" s="126"/>
      <c r="IJ32" s="182"/>
      <c r="IK32" s="10"/>
      <c r="IL32" s="182"/>
      <c r="IM32" s="10"/>
      <c r="IN32" s="182"/>
      <c r="IO32" s="183"/>
      <c r="IP32" s="126"/>
      <c r="IQ32" s="182"/>
      <c r="IV32" s="72"/>
      <c r="IW32" s="72"/>
      <c r="KY32" s="189"/>
      <c r="KZ32" s="189"/>
      <c r="LA32" s="189"/>
      <c r="LB32" s="189"/>
      <c r="LC32" s="189"/>
      <c r="LD32" s="189"/>
      <c r="LE32" s="189"/>
      <c r="LF32" s="189"/>
      <c r="LG32" s="189"/>
      <c r="LH32" s="189"/>
      <c r="LI32" s="189"/>
      <c r="LJ32" s="189"/>
      <c r="LK32" s="189"/>
      <c r="LL32" s="189"/>
      <c r="LM32" s="189"/>
      <c r="LN32" s="189"/>
      <c r="LO32" s="189"/>
      <c r="LP32" s="189"/>
      <c r="LQ32" s="189"/>
      <c r="LR32" s="189"/>
      <c r="LS32" s="189"/>
      <c r="LT32" s="189"/>
      <c r="LU32" s="189"/>
      <c r="LV32" s="189"/>
      <c r="LW32" s="189"/>
      <c r="LX32" s="189"/>
      <c r="LY32" s="189"/>
      <c r="LZ32" s="189"/>
      <c r="MA32" s="189"/>
      <c r="MB32" s="189"/>
      <c r="MC32" s="189"/>
      <c r="MD32" s="189"/>
      <c r="ME32" s="189"/>
      <c r="MF32" s="189"/>
      <c r="MG32" s="189"/>
      <c r="MH32" s="189"/>
      <c r="MI32" s="189"/>
      <c r="MJ32" s="189"/>
      <c r="MK32" s="189"/>
      <c r="ML32" s="189"/>
      <c r="MM32" s="189"/>
      <c r="MN32" s="208"/>
      <c r="MO32" s="156"/>
      <c r="MP32" s="156"/>
      <c r="MQ32" s="156"/>
      <c r="MR32" s="156"/>
      <c r="MS32" s="125" t="s">
        <v>188</v>
      </c>
      <c r="MT32" s="156"/>
      <c r="MU32" s="156"/>
      <c r="MV32" s="156"/>
      <c r="MW32" s="156"/>
      <c r="MX32" s="156"/>
      <c r="MY32" s="189"/>
      <c r="MZ32" s="189"/>
      <c r="NA32" s="189"/>
      <c r="NB32" s="189"/>
      <c r="NC32" s="189"/>
      <c r="ND32" s="189"/>
      <c r="NE32" s="189"/>
      <c r="NF32" s="189"/>
      <c r="NG32" s="189"/>
      <c r="NH32" s="189"/>
      <c r="NI32" s="189"/>
      <c r="NJ32" s="189"/>
      <c r="NK32" s="189"/>
      <c r="NL32" s="189"/>
      <c r="NM32" s="189"/>
      <c r="NN32" s="189"/>
      <c r="NO32" s="189"/>
      <c r="NP32" s="189"/>
      <c r="NQ32" s="189"/>
      <c r="NR32" s="189"/>
      <c r="NS32" s="189"/>
      <c r="NT32" s="189"/>
      <c r="NU32" s="189"/>
      <c r="NV32" s="189"/>
      <c r="NW32" s="189"/>
      <c r="NX32" s="189"/>
      <c r="NY32" s="189"/>
      <c r="NZ32" s="189"/>
      <c r="OA32" s="189"/>
      <c r="OB32" s="189"/>
      <c r="OC32" s="189"/>
      <c r="OD32" s="189"/>
      <c r="OE32" s="189"/>
      <c r="OF32" s="189"/>
      <c r="OG32" s="189"/>
      <c r="OH32" s="189"/>
      <c r="OI32" s="189"/>
      <c r="OJ32" s="189"/>
      <c r="OK32" s="189"/>
      <c r="OL32" s="208"/>
      <c r="OM32" s="189"/>
      <c r="ON32" s="189"/>
      <c r="OO32" s="189"/>
      <c r="OP32" s="189"/>
      <c r="OQ32" s="189"/>
      <c r="OR32" s="189"/>
      <c r="OS32" s="208"/>
      <c r="OT32" s="125" t="s">
        <v>188</v>
      </c>
      <c r="OU32" s="125" t="s">
        <v>188</v>
      </c>
      <c r="OV32" s="156"/>
      <c r="OW32" s="156"/>
      <c r="OX32" s="156"/>
      <c r="OY32" s="125" t="s">
        <v>188</v>
      </c>
      <c r="OZ32" s="156"/>
      <c r="PA32" s="125" t="s">
        <v>188</v>
      </c>
      <c r="PB32" s="125" t="s">
        <v>188</v>
      </c>
      <c r="PC32" s="125" t="s">
        <v>188</v>
      </c>
      <c r="PD32" s="156"/>
      <c r="PE32" s="125" t="s">
        <v>188</v>
      </c>
      <c r="PF32" s="156"/>
      <c r="PG32" s="156"/>
      <c r="PH32" s="125" t="s">
        <v>188</v>
      </c>
      <c r="PI32" s="125" t="s">
        <v>188</v>
      </c>
      <c r="PJ32" s="125" t="s">
        <v>188</v>
      </c>
      <c r="PK32" s="189"/>
      <c r="PL32" s="189"/>
      <c r="PM32" s="189"/>
      <c r="PN32" s="189"/>
      <c r="PO32" s="189"/>
      <c r="PP32" s="189"/>
      <c r="PQ32" s="189"/>
      <c r="PR32" s="189"/>
      <c r="PS32" s="189"/>
      <c r="PT32" s="189"/>
      <c r="PU32" s="189"/>
      <c r="PV32" s="189"/>
      <c r="PW32" s="189"/>
      <c r="PX32" s="189"/>
      <c r="PY32" s="189"/>
      <c r="PZ32" s="189"/>
      <c r="QA32" s="189"/>
      <c r="QB32" s="189"/>
      <c r="QC32" s="189"/>
      <c r="QD32" s="189"/>
    </row>
    <row r="33" spans="1:446" ht="43.5" customHeight="1">
      <c r="A33" s="231" t="s">
        <v>113</v>
      </c>
      <c r="B33" s="66" t="s">
        <v>413</v>
      </c>
      <c r="C33" s="65" t="s">
        <v>138</v>
      </c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69"/>
      <c r="BA33" s="69"/>
      <c r="BB33" s="69"/>
      <c r="BC33" s="69"/>
      <c r="BD33" s="69"/>
      <c r="BE33" s="69"/>
      <c r="BF33" s="69"/>
      <c r="BG33" s="69"/>
      <c r="BH33" s="69"/>
      <c r="BI33" s="69"/>
      <c r="BJ33" s="69"/>
      <c r="BK33" s="69"/>
      <c r="BL33" s="69"/>
      <c r="BM33" s="69"/>
      <c r="BN33" s="69"/>
      <c r="BO33" s="69"/>
      <c r="BP33" s="69"/>
      <c r="BQ33" s="69"/>
      <c r="BR33" s="69"/>
      <c r="BS33" s="69"/>
      <c r="BT33" s="69"/>
      <c r="BU33" s="69"/>
      <c r="BV33" s="69"/>
      <c r="BW33" s="69"/>
      <c r="BX33" s="69"/>
      <c r="BY33" s="69"/>
      <c r="BZ33" s="69"/>
      <c r="CA33" s="69"/>
      <c r="CB33" s="69"/>
      <c r="CC33" s="69"/>
      <c r="CD33" s="69"/>
      <c r="CE33" s="69"/>
      <c r="CF33" s="69"/>
      <c r="CG33" s="69"/>
      <c r="CH33" s="69"/>
      <c r="CI33" s="69"/>
      <c r="CJ33" s="69"/>
      <c r="CK33" s="69"/>
      <c r="CL33" s="69"/>
      <c r="CM33" s="69"/>
      <c r="CN33" s="69"/>
      <c r="CO33" s="69"/>
      <c r="CP33" s="69"/>
      <c r="CQ33" s="69"/>
      <c r="CR33" s="69"/>
      <c r="CS33" s="61"/>
      <c r="CT33" s="61"/>
      <c r="CU33" s="61"/>
      <c r="CV33" s="60"/>
      <c r="CW33" s="60"/>
      <c r="CX33" s="61"/>
      <c r="CY33" s="61"/>
      <c r="CZ33" s="61"/>
      <c r="DA33" s="61"/>
      <c r="DB33" s="61"/>
      <c r="DC33" s="60"/>
      <c r="DD33" s="60"/>
      <c r="DE33" s="61"/>
      <c r="DF33" s="61"/>
      <c r="DG33" s="61"/>
      <c r="DH33" s="61"/>
      <c r="DI33" s="61"/>
      <c r="DJ33" s="60"/>
      <c r="DK33" s="60"/>
      <c r="DL33" s="60"/>
      <c r="DM33" s="60"/>
      <c r="DN33" s="60"/>
      <c r="DO33" s="61"/>
      <c r="DP33" s="61"/>
      <c r="DQ33" s="60"/>
      <c r="DR33" s="60"/>
      <c r="DS33" s="61"/>
      <c r="DT33" s="61"/>
      <c r="DU33" s="61"/>
      <c r="DV33" s="61"/>
      <c r="DW33" s="61"/>
      <c r="DX33" s="95"/>
      <c r="DY33" s="96"/>
      <c r="DZ33" s="96"/>
      <c r="EA33" s="97"/>
      <c r="EB33" s="95"/>
      <c r="EC33" s="95"/>
      <c r="ED33" s="95"/>
      <c r="EE33" s="98"/>
      <c r="EF33" s="97"/>
      <c r="EG33" s="97"/>
      <c r="EH33" s="97"/>
      <c r="EI33" s="95"/>
      <c r="EJ33" s="95"/>
      <c r="EK33" s="95"/>
      <c r="EL33" s="98"/>
      <c r="EM33" s="97"/>
      <c r="EN33" s="97"/>
      <c r="EO33" s="95"/>
      <c r="EP33" s="95"/>
      <c r="EQ33" s="95"/>
      <c r="ER33" s="95"/>
      <c r="ES33" s="95"/>
      <c r="ET33" s="97"/>
      <c r="EU33" s="97"/>
      <c r="EV33" s="76"/>
      <c r="EW33" s="95"/>
      <c r="EX33" s="232"/>
      <c r="EY33" s="232"/>
      <c r="EZ33" s="95"/>
      <c r="FA33" s="93"/>
      <c r="FB33" s="93"/>
      <c r="FC33" s="101"/>
      <c r="FD33" s="101"/>
      <c r="FE33" s="101"/>
      <c r="FF33" s="79"/>
      <c r="FG33" s="69"/>
      <c r="FH33" s="71"/>
      <c r="FI33" s="71"/>
      <c r="FJ33" s="69"/>
      <c r="FK33" s="69"/>
      <c r="FL33" s="69"/>
      <c r="FM33" s="69"/>
      <c r="FN33" s="91"/>
      <c r="FO33" s="92"/>
      <c r="FP33" s="92"/>
      <c r="FQ33" s="91"/>
      <c r="FR33" s="91"/>
      <c r="FS33" s="91"/>
      <c r="FT33" s="91"/>
      <c r="FU33" s="91"/>
      <c r="FV33" s="92"/>
      <c r="FW33" s="92"/>
      <c r="FX33" s="91"/>
      <c r="FY33" s="91"/>
      <c r="FZ33" s="91"/>
      <c r="GA33" s="91"/>
      <c r="GB33" s="91"/>
      <c r="GC33" s="92"/>
      <c r="GD33" s="92"/>
      <c r="GE33" s="91"/>
      <c r="GF33" s="91"/>
      <c r="GG33" s="91"/>
      <c r="GH33" s="99"/>
      <c r="GI33" s="99"/>
      <c r="GJ33" s="99"/>
      <c r="GK33" s="92"/>
      <c r="GL33" s="126"/>
      <c r="GM33" s="99"/>
      <c r="GN33" s="10"/>
      <c r="GO33" s="10"/>
      <c r="GP33" s="10"/>
      <c r="GQ33" s="10"/>
      <c r="GR33" s="73"/>
      <c r="GS33" s="126"/>
      <c r="GT33" s="10"/>
      <c r="GU33" s="10"/>
      <c r="GV33" s="10"/>
      <c r="GW33" s="10"/>
      <c r="GX33" s="10"/>
      <c r="GY33" s="73"/>
      <c r="GZ33" s="126"/>
      <c r="HA33" s="10"/>
      <c r="HB33" s="10"/>
      <c r="HC33" s="10"/>
      <c r="HD33" s="10"/>
      <c r="HE33" s="10"/>
      <c r="HF33" s="73"/>
      <c r="HG33" s="126"/>
      <c r="HH33" s="10"/>
      <c r="HI33" s="125"/>
      <c r="HJ33" s="125"/>
      <c r="HK33" s="154"/>
      <c r="HL33" s="182"/>
      <c r="HM33" s="139"/>
      <c r="HN33" s="126"/>
      <c r="HO33" s="154"/>
      <c r="HP33" s="125"/>
      <c r="HQ33" s="154"/>
      <c r="HR33" s="191"/>
      <c r="HS33" s="154"/>
      <c r="HT33" s="139"/>
      <c r="HU33" s="126"/>
      <c r="HV33" s="182"/>
      <c r="HW33" s="10"/>
      <c r="HX33" s="182"/>
      <c r="HY33" s="10"/>
      <c r="HZ33" s="182"/>
      <c r="IA33" s="183"/>
      <c r="IB33" s="126"/>
      <c r="IC33" s="182"/>
      <c r="ID33" s="10"/>
      <c r="IE33" s="182"/>
      <c r="IF33" s="10"/>
      <c r="IG33" s="182"/>
      <c r="IH33" s="183"/>
      <c r="II33" s="126"/>
      <c r="IJ33" s="182"/>
      <c r="IK33" s="10"/>
      <c r="IL33" s="182"/>
      <c r="IM33" s="10"/>
      <c r="IN33" s="182"/>
      <c r="IO33" s="183"/>
      <c r="IP33" s="126"/>
      <c r="IQ33" s="182"/>
      <c r="IV33" s="72"/>
      <c r="IW33" s="72"/>
      <c r="KY33" s="189"/>
      <c r="KZ33" s="189"/>
      <c r="LA33" s="189"/>
      <c r="LB33" s="189"/>
      <c r="LC33" s="189"/>
      <c r="LD33" s="189"/>
      <c r="LE33" s="189"/>
      <c r="LF33" s="189"/>
      <c r="LG33" s="189"/>
      <c r="LH33" s="189"/>
      <c r="LI33" s="189"/>
      <c r="LJ33" s="189"/>
      <c r="LK33" s="189"/>
      <c r="LL33" s="189"/>
      <c r="LM33" s="189"/>
      <c r="LN33" s="189"/>
      <c r="LO33" s="189"/>
      <c r="LP33" s="189"/>
      <c r="LQ33" s="189"/>
      <c r="LR33" s="189"/>
      <c r="LS33" s="189"/>
      <c r="LT33" s="189"/>
      <c r="LU33" s="189"/>
      <c r="LV33" s="189"/>
      <c r="LW33" s="189"/>
      <c r="LX33" s="189"/>
      <c r="LY33" s="189"/>
      <c r="LZ33" s="189"/>
      <c r="MA33" s="189"/>
      <c r="MB33" s="189"/>
      <c r="MC33" s="189"/>
      <c r="MD33" s="189"/>
      <c r="ME33" s="189"/>
      <c r="MF33" s="189"/>
      <c r="MG33" s="189"/>
      <c r="MH33" s="189"/>
      <c r="MI33" s="189"/>
      <c r="MJ33" s="189"/>
      <c r="MK33" s="189"/>
      <c r="ML33" s="189"/>
      <c r="MM33" s="189"/>
      <c r="MN33" s="208"/>
      <c r="MO33" s="156"/>
      <c r="MP33" s="156"/>
      <c r="MQ33" s="156"/>
      <c r="MR33" s="156"/>
      <c r="MS33" s="125" t="s">
        <v>188</v>
      </c>
      <c r="MT33" s="125" t="s">
        <v>188</v>
      </c>
      <c r="MU33" s="156"/>
      <c r="MV33" s="125" t="s">
        <v>188</v>
      </c>
      <c r="MW33" s="156"/>
      <c r="MX33" s="156"/>
      <c r="MY33" s="189"/>
      <c r="MZ33" s="189"/>
      <c r="NA33" s="189"/>
      <c r="NB33" s="189"/>
      <c r="NC33" s="189"/>
      <c r="ND33" s="189"/>
      <c r="NE33" s="189"/>
      <c r="NF33" s="189"/>
      <c r="NG33" s="189"/>
      <c r="NH33" s="189"/>
      <c r="NI33" s="189"/>
      <c r="NJ33" s="189"/>
      <c r="NK33" s="189"/>
      <c r="NL33" s="189"/>
      <c r="NM33" s="189"/>
      <c r="NN33" s="189"/>
      <c r="NO33" s="189"/>
      <c r="NP33" s="189"/>
      <c r="NQ33" s="189"/>
      <c r="NR33" s="189"/>
      <c r="NS33" s="189"/>
      <c r="NT33" s="189"/>
      <c r="NU33" s="189"/>
      <c r="NV33" s="189"/>
      <c r="NW33" s="189"/>
      <c r="NX33" s="189"/>
      <c r="NY33" s="189"/>
      <c r="NZ33" s="189"/>
      <c r="OA33" s="189"/>
      <c r="OB33" s="189"/>
      <c r="OC33" s="189"/>
      <c r="OD33" s="189"/>
      <c r="OE33" s="189"/>
      <c r="OF33" s="189"/>
      <c r="OG33" s="189"/>
      <c r="OH33" s="189"/>
      <c r="OI33" s="189"/>
      <c r="OJ33" s="189"/>
      <c r="OK33" s="189"/>
      <c r="OL33" s="208"/>
      <c r="OM33" s="189"/>
      <c r="ON33" s="189"/>
      <c r="OO33" s="189"/>
      <c r="OP33" s="189"/>
      <c r="OQ33" s="189"/>
      <c r="OR33" s="189"/>
      <c r="OS33" s="208"/>
      <c r="OT33" s="125" t="s">
        <v>188</v>
      </c>
      <c r="OU33" s="125" t="s">
        <v>188</v>
      </c>
      <c r="OV33" s="125" t="s">
        <v>188</v>
      </c>
      <c r="OW33" s="125" t="s">
        <v>188</v>
      </c>
      <c r="OX33" s="156"/>
      <c r="OY33" s="156"/>
      <c r="OZ33" s="125" t="s">
        <v>188</v>
      </c>
      <c r="PA33" s="125" t="s">
        <v>188</v>
      </c>
      <c r="PB33" s="125" t="s">
        <v>188</v>
      </c>
      <c r="PC33" s="125" t="s">
        <v>188</v>
      </c>
      <c r="PD33" s="156"/>
      <c r="PE33" s="156"/>
      <c r="PF33" s="125" t="s">
        <v>188</v>
      </c>
      <c r="PG33" s="156"/>
      <c r="PH33" s="156"/>
      <c r="PI33" s="125" t="s">
        <v>188</v>
      </c>
      <c r="PJ33" s="125" t="s">
        <v>188</v>
      </c>
      <c r="PK33" s="189"/>
      <c r="PL33" s="189"/>
      <c r="PM33" s="189"/>
      <c r="PN33" s="189"/>
      <c r="PO33" s="189"/>
      <c r="PP33" s="189"/>
      <c r="PQ33" s="189"/>
      <c r="PR33" s="189"/>
      <c r="PS33" s="189"/>
      <c r="PT33" s="189"/>
      <c r="PU33" s="189"/>
      <c r="PV33" s="189"/>
      <c r="PW33" s="189"/>
      <c r="PX33" s="189"/>
      <c r="PY33" s="189"/>
      <c r="PZ33" s="189"/>
      <c r="QA33" s="189"/>
      <c r="QB33" s="189"/>
      <c r="QC33" s="189"/>
      <c r="QD33" s="189"/>
    </row>
    <row r="34" spans="1:446" ht="43.5" customHeight="1">
      <c r="A34" s="227" t="s">
        <v>113</v>
      </c>
      <c r="B34" s="66" t="s">
        <v>329</v>
      </c>
      <c r="C34" s="65" t="s">
        <v>380</v>
      </c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/>
      <c r="BB34" s="69"/>
      <c r="BC34" s="69"/>
      <c r="BD34" s="69"/>
      <c r="BE34" s="69"/>
      <c r="BF34" s="69"/>
      <c r="BG34" s="69"/>
      <c r="BH34" s="69"/>
      <c r="BI34" s="69"/>
      <c r="BJ34" s="69"/>
      <c r="BK34" s="69"/>
      <c r="BL34" s="69"/>
      <c r="BM34" s="69"/>
      <c r="BN34" s="69"/>
      <c r="BO34" s="69"/>
      <c r="BP34" s="69"/>
      <c r="BQ34" s="69"/>
      <c r="BR34" s="69"/>
      <c r="BS34" s="69"/>
      <c r="BT34" s="69"/>
      <c r="BU34" s="69"/>
      <c r="BV34" s="69"/>
      <c r="BW34" s="69"/>
      <c r="BX34" s="69"/>
      <c r="BY34" s="69"/>
      <c r="BZ34" s="69"/>
      <c r="CA34" s="69"/>
      <c r="CB34" s="69"/>
      <c r="CC34" s="69"/>
      <c r="CD34" s="69"/>
      <c r="CE34" s="69"/>
      <c r="CF34" s="69"/>
      <c r="CG34" s="69"/>
      <c r="CH34" s="69"/>
      <c r="CI34" s="69"/>
      <c r="CJ34" s="69"/>
      <c r="CK34" s="69"/>
      <c r="CL34" s="69"/>
      <c r="CM34" s="69"/>
      <c r="CN34" s="69"/>
      <c r="CO34" s="69"/>
      <c r="CP34" s="69"/>
      <c r="CQ34" s="69"/>
      <c r="CR34" s="69"/>
      <c r="CS34" s="61"/>
      <c r="CT34" s="61"/>
      <c r="CU34" s="61"/>
      <c r="CV34" s="60"/>
      <c r="CW34" s="60"/>
      <c r="CX34" s="61"/>
      <c r="CY34" s="61"/>
      <c r="CZ34" s="61"/>
      <c r="DA34" s="61"/>
      <c r="DB34" s="61"/>
      <c r="DC34" s="60"/>
      <c r="DD34" s="60"/>
      <c r="DE34" s="61"/>
      <c r="DF34" s="61"/>
      <c r="DG34" s="61"/>
      <c r="DH34" s="61"/>
      <c r="DI34" s="61"/>
      <c r="DJ34" s="60"/>
      <c r="DK34" s="60"/>
      <c r="DL34" s="60"/>
      <c r="DM34" s="60"/>
      <c r="DN34" s="60"/>
      <c r="DO34" s="61"/>
      <c r="DP34" s="61"/>
      <c r="DQ34" s="60"/>
      <c r="DR34" s="60"/>
      <c r="DS34" s="61"/>
      <c r="DT34" s="61"/>
      <c r="DU34" s="61"/>
      <c r="DV34" s="61"/>
      <c r="DW34" s="61"/>
      <c r="DX34" s="95"/>
      <c r="DY34" s="96"/>
      <c r="DZ34" s="96"/>
      <c r="EA34" s="97"/>
      <c r="EB34" s="95"/>
      <c r="EC34" s="95"/>
      <c r="ED34" s="95"/>
      <c r="EE34" s="98"/>
      <c r="EF34" s="97"/>
      <c r="EG34" s="97"/>
      <c r="EH34" s="97"/>
      <c r="EI34" s="95"/>
      <c r="EJ34" s="95"/>
      <c r="EK34" s="95"/>
      <c r="EL34" s="98"/>
      <c r="EM34" s="97"/>
      <c r="EN34" s="97"/>
      <c r="EO34" s="95"/>
      <c r="EP34" s="95"/>
      <c r="EQ34" s="95"/>
      <c r="ER34" s="95"/>
      <c r="ES34" s="95"/>
      <c r="ET34" s="97"/>
      <c r="EU34" s="97"/>
      <c r="EV34" s="76"/>
      <c r="EW34" s="95"/>
      <c r="EX34" s="221"/>
      <c r="EY34" s="221"/>
      <c r="EZ34" s="95"/>
      <c r="FA34" s="93"/>
      <c r="FB34" s="93"/>
      <c r="FC34" s="101"/>
      <c r="FD34" s="101"/>
      <c r="FE34" s="101"/>
      <c r="FF34" s="79"/>
      <c r="FG34" s="69"/>
      <c r="FH34" s="71"/>
      <c r="FI34" s="71"/>
      <c r="FJ34" s="69"/>
      <c r="FK34" s="69"/>
      <c r="FL34" s="69"/>
      <c r="FM34" s="69"/>
      <c r="FN34" s="91"/>
      <c r="FO34" s="92"/>
      <c r="FP34" s="92"/>
      <c r="FQ34" s="91"/>
      <c r="FR34" s="91"/>
      <c r="FS34" s="91"/>
      <c r="FT34" s="91"/>
      <c r="FU34" s="91"/>
      <c r="FV34" s="92"/>
      <c r="FW34" s="92"/>
      <c r="FX34" s="91"/>
      <c r="FY34" s="91"/>
      <c r="FZ34" s="91"/>
      <c r="GA34" s="91"/>
      <c r="GB34" s="91"/>
      <c r="GC34" s="92"/>
      <c r="GD34" s="92"/>
      <c r="GE34" s="91"/>
      <c r="GF34" s="91"/>
      <c r="GG34" s="91"/>
      <c r="GH34" s="99"/>
      <c r="GI34" s="99"/>
      <c r="GJ34" s="99"/>
      <c r="GK34" s="92"/>
      <c r="GL34" s="126"/>
      <c r="GM34" s="99"/>
      <c r="GN34" s="10"/>
      <c r="GO34" s="10"/>
      <c r="GP34" s="10"/>
      <c r="GQ34" s="10"/>
      <c r="GR34" s="73"/>
      <c r="GS34" s="126"/>
      <c r="GT34" s="10"/>
      <c r="GU34" s="10"/>
      <c r="GV34" s="10"/>
      <c r="GW34" s="10"/>
      <c r="GX34" s="10"/>
      <c r="GY34" s="73"/>
      <c r="GZ34" s="126"/>
      <c r="HA34" s="10"/>
      <c r="HB34" s="10"/>
      <c r="HC34" s="10"/>
      <c r="HD34" s="10"/>
      <c r="HE34" s="10"/>
      <c r="HF34" s="73"/>
      <c r="HG34" s="126"/>
      <c r="HH34" s="10"/>
      <c r="HI34" s="125"/>
      <c r="HJ34" s="125"/>
      <c r="HK34" s="154"/>
      <c r="HL34" s="182"/>
      <c r="HM34" s="139"/>
      <c r="HN34" s="126"/>
      <c r="HO34" s="154"/>
      <c r="HP34" s="125"/>
      <c r="HQ34" s="154"/>
      <c r="HR34" s="191"/>
      <c r="HS34" s="154"/>
      <c r="HT34" s="139"/>
      <c r="HU34" s="126"/>
      <c r="HV34" s="182"/>
      <c r="HW34" s="10"/>
      <c r="HX34" s="182"/>
      <c r="HY34" s="10"/>
      <c r="HZ34" s="182"/>
      <c r="IA34" s="183"/>
      <c r="IB34" s="126"/>
      <c r="IC34" s="182"/>
      <c r="ID34" s="10"/>
      <c r="IE34" s="182"/>
      <c r="IF34" s="10"/>
      <c r="IG34" s="182"/>
      <c r="IH34" s="183"/>
      <c r="II34" s="126"/>
      <c r="IJ34" s="182"/>
      <c r="IK34" s="10"/>
      <c r="IL34" s="182"/>
      <c r="IM34" s="10"/>
      <c r="IN34" s="182"/>
      <c r="IO34" s="183"/>
      <c r="IP34" s="126"/>
      <c r="IQ34" s="182"/>
      <c r="IV34" s="72"/>
      <c r="IW34" s="72"/>
      <c r="KY34" s="189"/>
      <c r="KZ34" s="189"/>
      <c r="LA34" s="189"/>
      <c r="LB34" s="189"/>
      <c r="LC34" s="189"/>
      <c r="LD34" s="189"/>
      <c r="LE34" s="189"/>
      <c r="LF34" s="189"/>
      <c r="LG34" s="189"/>
      <c r="LH34" s="189"/>
      <c r="LI34" s="189"/>
      <c r="LJ34" s="189"/>
      <c r="LK34" s="189"/>
      <c r="LL34" s="189"/>
      <c r="LM34" s="189"/>
      <c r="LN34" s="189"/>
      <c r="LO34" s="189"/>
      <c r="LP34" s="208"/>
      <c r="LQ34" s="125" t="s">
        <v>188</v>
      </c>
      <c r="LR34" s="125" t="s">
        <v>188</v>
      </c>
      <c r="LS34" s="125" t="s">
        <v>188</v>
      </c>
      <c r="LT34" s="125" t="s">
        <v>188</v>
      </c>
      <c r="LU34" s="125" t="s">
        <v>188</v>
      </c>
      <c r="LV34" s="156"/>
      <c r="LW34" s="156"/>
      <c r="LX34" s="156"/>
      <c r="LY34" s="156"/>
      <c r="LZ34" s="156"/>
      <c r="MA34" s="156"/>
      <c r="MB34" s="156"/>
      <c r="MC34" s="156"/>
      <c r="MD34" s="156"/>
      <c r="ME34" s="156"/>
      <c r="MF34" s="156"/>
      <c r="MG34" s="156"/>
      <c r="MH34" s="156"/>
      <c r="MI34" s="156"/>
      <c r="MJ34" s="156"/>
      <c r="MK34" s="125" t="s">
        <v>188</v>
      </c>
      <c r="ML34" s="156"/>
      <c r="MM34" s="125" t="s">
        <v>188</v>
      </c>
      <c r="MN34" s="156"/>
      <c r="MO34" s="156"/>
      <c r="MP34" s="156"/>
      <c r="MQ34" s="156"/>
      <c r="MR34" s="156"/>
      <c r="MS34" s="156"/>
      <c r="MT34" s="156"/>
      <c r="MU34" s="156"/>
      <c r="MV34" s="156"/>
      <c r="MW34" s="125" t="s">
        <v>188</v>
      </c>
      <c r="MX34" s="156"/>
      <c r="MY34" s="189"/>
      <c r="MZ34" s="189"/>
      <c r="NA34" s="189"/>
      <c r="NB34" s="189"/>
      <c r="NC34" s="189"/>
      <c r="ND34" s="189"/>
      <c r="NE34" s="189"/>
      <c r="NF34" s="189"/>
      <c r="NG34" s="189"/>
      <c r="NH34" s="189"/>
      <c r="NI34" s="189"/>
      <c r="NJ34" s="189"/>
      <c r="NK34" s="189"/>
      <c r="NL34" s="189"/>
      <c r="NM34" s="189"/>
      <c r="NN34" s="189"/>
      <c r="NO34" s="189"/>
      <c r="NP34" s="189"/>
      <c r="NQ34" s="189"/>
      <c r="NR34" s="189"/>
      <c r="NS34" s="189"/>
      <c r="NT34" s="189"/>
      <c r="NU34" s="189"/>
      <c r="NV34" s="189"/>
      <c r="NW34" s="189"/>
      <c r="NX34" s="189"/>
      <c r="NY34" s="189"/>
      <c r="NZ34" s="189"/>
      <c r="OA34" s="189"/>
      <c r="OB34" s="189"/>
      <c r="OC34" s="189"/>
      <c r="OD34" s="189"/>
      <c r="OE34" s="189"/>
      <c r="OF34" s="189"/>
      <c r="OG34" s="189"/>
      <c r="OH34" s="127"/>
      <c r="OI34" s="127"/>
      <c r="OJ34" s="127"/>
      <c r="OK34" s="127"/>
      <c r="OL34" s="127"/>
      <c r="OM34" s="139"/>
      <c r="ON34" s="139"/>
      <c r="OO34" s="127"/>
      <c r="OP34" s="127"/>
      <c r="OQ34" s="127"/>
      <c r="OR34" s="127"/>
      <c r="OS34" s="127"/>
      <c r="OT34" s="139"/>
      <c r="OU34" s="139"/>
      <c r="OV34" s="127"/>
      <c r="OW34" s="127"/>
      <c r="OX34" s="127"/>
      <c r="OY34" s="127"/>
      <c r="OZ34" s="127"/>
      <c r="PA34" s="139"/>
      <c r="PB34" s="139"/>
      <c r="PC34" s="127"/>
      <c r="PD34" s="127"/>
      <c r="PE34" s="127"/>
      <c r="PF34" s="127"/>
      <c r="PG34" s="127"/>
      <c r="PH34" s="139"/>
      <c r="PI34" s="139"/>
      <c r="PJ34" s="127"/>
      <c r="PK34" s="127"/>
      <c r="PL34" s="127"/>
      <c r="PM34" s="127"/>
      <c r="PN34" s="127"/>
      <c r="PO34" s="139"/>
      <c r="PP34" s="139"/>
      <c r="PQ34" s="127"/>
      <c r="PR34" s="127"/>
      <c r="PS34" s="127"/>
      <c r="PT34" s="127"/>
      <c r="PU34" s="127"/>
      <c r="PV34" s="139"/>
      <c r="PW34" s="139"/>
      <c r="PX34" s="127"/>
      <c r="PY34" s="127"/>
      <c r="PZ34" s="127"/>
      <c r="QA34" s="127"/>
      <c r="QB34" s="127"/>
      <c r="QC34" s="139"/>
      <c r="QD34" s="139"/>
    </row>
    <row r="35" spans="1:446" ht="255" customHeight="1"/>
    <row r="42" spans="1:446">
      <c r="MW42" s="226"/>
    </row>
    <row r="44" spans="1:446" ht="206" customHeight="1"/>
    <row r="45" spans="1:446" ht="43.5" customHeight="1">
      <c r="A45" s="148" t="s">
        <v>152</v>
      </c>
      <c r="B45" s="66" t="s">
        <v>253</v>
      </c>
      <c r="C45" s="65" t="s">
        <v>223</v>
      </c>
      <c r="D45" s="104"/>
      <c r="E45" s="86"/>
      <c r="F45" s="104"/>
      <c r="G45" s="104"/>
      <c r="H45" s="104"/>
      <c r="I45" s="86"/>
      <c r="J45" s="104"/>
      <c r="K45" s="86"/>
      <c r="L45" s="86"/>
      <c r="M45" s="104"/>
      <c r="N45" s="104"/>
      <c r="O45" s="104"/>
      <c r="P45" s="86"/>
      <c r="Q45" s="104"/>
      <c r="R45" s="86"/>
      <c r="S45" s="104"/>
      <c r="T45" s="104"/>
      <c r="U45" s="104"/>
      <c r="V45" s="104"/>
      <c r="W45" s="86"/>
      <c r="X45" s="86"/>
      <c r="Y45" s="104"/>
      <c r="Z45" s="104"/>
      <c r="AA45" s="104"/>
      <c r="AB45" s="86"/>
      <c r="AC45" s="86"/>
      <c r="AD45" s="86"/>
      <c r="AE45" s="86"/>
      <c r="AF45" s="86"/>
      <c r="AG45" s="86"/>
      <c r="AH45" s="86"/>
      <c r="AI45" s="86"/>
      <c r="AJ45" s="86"/>
      <c r="AK45" s="86"/>
      <c r="AL45" s="86"/>
      <c r="AM45" s="86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87"/>
      <c r="BA45" s="87"/>
      <c r="BB45" s="87"/>
      <c r="BC45" s="87"/>
      <c r="BD45" s="87"/>
      <c r="BE45" s="87"/>
      <c r="BF45" s="87"/>
      <c r="BG45" s="87"/>
      <c r="BH45" s="87"/>
      <c r="BI45" s="87"/>
      <c r="BJ45" s="87"/>
      <c r="BK45" s="87"/>
      <c r="BL45" s="87"/>
      <c r="BM45" s="87"/>
      <c r="BN45" s="87"/>
      <c r="BO45" s="87"/>
      <c r="BP45" s="87"/>
      <c r="BQ45" s="87"/>
      <c r="BR45" s="87"/>
      <c r="BS45" s="87"/>
      <c r="BT45" s="87"/>
      <c r="BU45" s="87"/>
      <c r="BV45" s="87"/>
      <c r="BW45" s="87"/>
      <c r="BX45" s="87"/>
      <c r="BY45" s="87"/>
      <c r="BZ45" s="87"/>
      <c r="CA45" s="87"/>
      <c r="CB45" s="87"/>
      <c r="CC45" s="87"/>
      <c r="CD45" s="87"/>
      <c r="CE45" s="87"/>
      <c r="CF45" s="87"/>
      <c r="CG45" s="87"/>
      <c r="CH45" s="87"/>
      <c r="CI45" s="87"/>
      <c r="CJ45" s="87"/>
      <c r="CK45" s="87"/>
      <c r="CL45" s="87"/>
      <c r="CM45" s="87"/>
      <c r="CN45" s="87"/>
      <c r="CO45" s="87"/>
      <c r="CP45" s="87"/>
      <c r="CQ45" s="87"/>
      <c r="CR45" s="87"/>
      <c r="CS45" s="88"/>
      <c r="CT45" s="88"/>
      <c r="CU45" s="88"/>
      <c r="CV45" s="89"/>
      <c r="CW45" s="89"/>
      <c r="CX45" s="88"/>
      <c r="CY45" s="88"/>
      <c r="CZ45" s="88"/>
      <c r="DA45" s="88"/>
      <c r="DB45" s="88"/>
      <c r="DC45" s="89"/>
      <c r="DD45" s="89"/>
      <c r="DE45" s="88"/>
      <c r="DF45" s="88"/>
      <c r="DG45" s="88"/>
      <c r="DH45" s="88"/>
      <c r="DI45" s="88"/>
      <c r="DJ45" s="89"/>
      <c r="DK45" s="89"/>
      <c r="DL45" s="89"/>
      <c r="DM45" s="89"/>
      <c r="DN45" s="89"/>
      <c r="DO45" s="88"/>
      <c r="DP45" s="88"/>
      <c r="DQ45" s="89"/>
      <c r="DR45" s="89"/>
      <c r="DS45" s="88"/>
      <c r="DT45" s="88"/>
      <c r="DU45" s="88"/>
      <c r="DV45" s="88"/>
      <c r="DW45" s="88"/>
      <c r="DX45" s="61"/>
      <c r="DY45" s="67"/>
      <c r="DZ45" s="67"/>
      <c r="EA45" s="68"/>
      <c r="EB45" s="61"/>
      <c r="EC45" s="61"/>
      <c r="ED45" s="61"/>
      <c r="EE45" s="64"/>
      <c r="EF45" s="68"/>
      <c r="EG45" s="68"/>
      <c r="EH45" s="68"/>
      <c r="EI45" s="76"/>
      <c r="EJ45" s="61"/>
      <c r="EK45" s="61"/>
      <c r="EL45" s="64"/>
      <c r="EM45" s="68"/>
      <c r="EN45" s="68"/>
      <c r="EO45" s="76"/>
      <c r="EP45" s="61"/>
      <c r="EQ45" s="61"/>
      <c r="ER45" s="61"/>
      <c r="ES45" s="61"/>
      <c r="ET45" s="90"/>
      <c r="EU45" s="68"/>
      <c r="EV45" s="61" t="s">
        <v>136</v>
      </c>
      <c r="EW45" s="76"/>
      <c r="EX45" s="61" t="s">
        <v>129</v>
      </c>
      <c r="EY45" s="61" t="s">
        <v>129</v>
      </c>
      <c r="EZ45" s="61" t="s">
        <v>129</v>
      </c>
      <c r="FA45" s="71" t="s">
        <v>141</v>
      </c>
      <c r="FB45" s="71" t="s">
        <v>141</v>
      </c>
      <c r="FC45" s="69" t="s">
        <v>141</v>
      </c>
      <c r="FD45" s="69" t="s">
        <v>141</v>
      </c>
      <c r="FE45" s="69" t="s">
        <v>144</v>
      </c>
      <c r="FF45" s="69" t="s">
        <v>144</v>
      </c>
      <c r="FG45" s="69" t="s">
        <v>144</v>
      </c>
      <c r="FH45" s="71" t="s">
        <v>144</v>
      </c>
      <c r="FI45" s="71" t="s">
        <v>144</v>
      </c>
      <c r="FJ45" s="69" t="s">
        <v>144</v>
      </c>
      <c r="FK45" s="69" t="s">
        <v>144</v>
      </c>
      <c r="FL45" s="69" t="s">
        <v>144</v>
      </c>
      <c r="FM45" s="69" t="s">
        <v>144</v>
      </c>
      <c r="FN45" s="69" t="s">
        <v>144</v>
      </c>
      <c r="FO45" s="71" t="s">
        <v>144</v>
      </c>
      <c r="FP45" s="103"/>
      <c r="FQ45" s="69" t="s">
        <v>144</v>
      </c>
      <c r="FR45" s="69" t="s">
        <v>144</v>
      </c>
      <c r="FS45" s="69" t="s">
        <v>144</v>
      </c>
      <c r="FT45" s="69" t="s">
        <v>144</v>
      </c>
      <c r="FU45" s="103"/>
      <c r="FV45" s="71" t="s">
        <v>144</v>
      </c>
      <c r="FW45" s="71" t="s">
        <v>144</v>
      </c>
      <c r="FX45" s="103"/>
      <c r="FY45" s="69" t="s">
        <v>144</v>
      </c>
      <c r="FZ45" s="69" t="s">
        <v>144</v>
      </c>
      <c r="GA45" s="69" t="s">
        <v>144</v>
      </c>
      <c r="GB45" s="103"/>
      <c r="GC45" s="71" t="s">
        <v>144</v>
      </c>
      <c r="GD45" s="71" t="s">
        <v>144</v>
      </c>
      <c r="GE45" s="69" t="s">
        <v>144</v>
      </c>
      <c r="GF45" s="69" t="s">
        <v>144</v>
      </c>
      <c r="GG45" s="94"/>
      <c r="GH45" s="133"/>
      <c r="GI45" s="134"/>
      <c r="GJ45" s="135"/>
      <c r="GK45" s="126"/>
      <c r="GL45" s="126">
        <v>11</v>
      </c>
      <c r="GM45" s="136"/>
      <c r="GN45" s="134"/>
      <c r="GO45" s="136"/>
      <c r="GP45" s="125" t="s">
        <v>188</v>
      </c>
      <c r="GQ45" s="125" t="s">
        <v>188</v>
      </c>
      <c r="GR45" s="139" t="s">
        <v>188</v>
      </c>
      <c r="GS45" s="126">
        <v>12</v>
      </c>
      <c r="GT45" s="125" t="s">
        <v>188</v>
      </c>
      <c r="GU45" s="125" t="s">
        <v>188</v>
      </c>
      <c r="GV45" s="125" t="s">
        <v>188</v>
      </c>
      <c r="GW45" s="137"/>
      <c r="GX45" s="137"/>
      <c r="GY45" s="138"/>
      <c r="GZ45" s="126">
        <v>13</v>
      </c>
      <c r="HA45" s="137"/>
      <c r="HB45" s="137"/>
      <c r="HC45" s="137"/>
      <c r="HD45" s="137"/>
      <c r="HE45" s="137"/>
      <c r="HF45" s="138"/>
      <c r="HG45" s="126">
        <v>14</v>
      </c>
      <c r="HH45" s="137"/>
      <c r="HI45" s="125" t="s">
        <v>188</v>
      </c>
      <c r="HJ45" s="125" t="s">
        <v>188</v>
      </c>
      <c r="HK45" s="125" t="s">
        <v>188</v>
      </c>
      <c r="HL45" s="137"/>
      <c r="HM45" s="139" t="s">
        <v>252</v>
      </c>
      <c r="HN45" s="146">
        <v>15</v>
      </c>
      <c r="HO45" s="125" t="s">
        <v>255</v>
      </c>
      <c r="HP45" s="125" t="s">
        <v>255</v>
      </c>
      <c r="HQ45" s="125" t="s">
        <v>255</v>
      </c>
      <c r="HR45" s="125" t="s">
        <v>255</v>
      </c>
      <c r="HS45" s="125" t="s">
        <v>255</v>
      </c>
      <c r="HT45" s="155"/>
      <c r="HU45" s="146">
        <v>16</v>
      </c>
      <c r="HV45" s="125" t="s">
        <v>188</v>
      </c>
      <c r="HW45" s="125" t="s">
        <v>188</v>
      </c>
      <c r="HX45" s="156"/>
      <c r="HY45" s="125" t="s">
        <v>188</v>
      </c>
      <c r="HZ45" s="156"/>
      <c r="IA45" s="139" t="s">
        <v>188</v>
      </c>
      <c r="IB45" s="146">
        <v>17</v>
      </c>
      <c r="IC45" s="125" t="s">
        <v>188</v>
      </c>
      <c r="ID45" s="125" t="s">
        <v>188</v>
      </c>
      <c r="IE45" s="125" t="s">
        <v>188</v>
      </c>
      <c r="IF45" s="125" t="s">
        <v>188</v>
      </c>
      <c r="IG45" s="125" t="s">
        <v>188</v>
      </c>
      <c r="IH45" s="139" t="s">
        <v>188</v>
      </c>
      <c r="II45" s="146">
        <v>18</v>
      </c>
      <c r="IJ45" s="125" t="s">
        <v>188</v>
      </c>
      <c r="IK45" s="125" t="s">
        <v>188</v>
      </c>
      <c r="IL45" s="156"/>
      <c r="IM45" s="125" t="s">
        <v>188</v>
      </c>
      <c r="IN45" s="125" t="s">
        <v>188</v>
      </c>
      <c r="IO45" s="139" t="s">
        <v>188</v>
      </c>
      <c r="IP45" s="146">
        <v>19</v>
      </c>
      <c r="IQ45" s="125" t="s">
        <v>188</v>
      </c>
      <c r="IR45" s="156"/>
      <c r="IS45" s="125" t="s">
        <v>188</v>
      </c>
      <c r="IT45" s="125" t="s">
        <v>188</v>
      </c>
      <c r="IU45" s="156"/>
      <c r="IV45" s="155"/>
      <c r="IW45" s="146">
        <v>20</v>
      </c>
      <c r="IX45" s="190" t="s">
        <v>273</v>
      </c>
      <c r="IY45" s="190" t="s">
        <v>273</v>
      </c>
      <c r="IZ45" s="190" t="s">
        <v>273</v>
      </c>
      <c r="JA45" s="156"/>
      <c r="JB45" s="190" t="s">
        <v>273</v>
      </c>
      <c r="JC45" s="155"/>
      <c r="JD45" s="146">
        <v>21</v>
      </c>
      <c r="JE45" s="190" t="s">
        <v>188</v>
      </c>
      <c r="JF45" s="190" t="s">
        <v>273</v>
      </c>
      <c r="JG45" s="190" t="s">
        <v>273</v>
      </c>
      <c r="JH45" s="190" t="s">
        <v>273</v>
      </c>
      <c r="JI45" s="156"/>
      <c r="JJ45" s="155"/>
      <c r="JK45" s="146">
        <v>22</v>
      </c>
      <c r="JL45" s="156"/>
      <c r="JM45" s="156"/>
      <c r="JN45" s="156"/>
      <c r="JO45" s="156"/>
      <c r="JP45" s="156"/>
      <c r="JQ45" s="155"/>
      <c r="JR45" s="146">
        <v>22</v>
      </c>
      <c r="JS45" s="125" t="s">
        <v>188</v>
      </c>
      <c r="JT45" s="125" t="s">
        <v>188</v>
      </c>
      <c r="JU45" s="156"/>
      <c r="JV45" s="156"/>
      <c r="JW45" s="156"/>
      <c r="JX45" s="155"/>
      <c r="JY45" s="146">
        <v>22</v>
      </c>
      <c r="JZ45" s="156"/>
      <c r="KA45" s="156"/>
      <c r="KB45" s="156"/>
      <c r="KC45" s="156"/>
      <c r="KD45" s="156"/>
      <c r="KE45" s="155"/>
      <c r="KF45" s="146">
        <v>22</v>
      </c>
      <c r="KG45" s="156"/>
      <c r="KH45" s="156"/>
      <c r="KI45" s="156"/>
      <c r="KJ45" s="156"/>
      <c r="KK45" s="156"/>
      <c r="KL45" s="155"/>
      <c r="KM45" s="146">
        <v>21</v>
      </c>
      <c r="KN45" s="156"/>
      <c r="KO45" s="156"/>
      <c r="KP45" s="156"/>
      <c r="KQ45" s="156"/>
      <c r="KR45" s="156"/>
      <c r="KS45" s="155"/>
      <c r="KT45" s="146">
        <v>20</v>
      </c>
      <c r="KU45" s="156"/>
      <c r="KV45" s="156"/>
      <c r="KW45" s="156"/>
      <c r="KX45" s="156"/>
      <c r="KY45" s="156"/>
      <c r="KZ45" s="155"/>
      <c r="LA45" s="206">
        <v>20</v>
      </c>
      <c r="LB45" s="208"/>
      <c r="LC45" s="125"/>
      <c r="LD45" s="125"/>
      <c r="LE45" s="125"/>
      <c r="LF45" s="125"/>
      <c r="LG45" s="139"/>
      <c r="LH45" s="206"/>
      <c r="LI45" s="125"/>
      <c r="LJ45" s="125"/>
      <c r="LK45" s="125"/>
      <c r="LL45" s="125"/>
      <c r="LM45" s="125"/>
      <c r="LN45" s="139"/>
      <c r="LO45" s="206"/>
      <c r="LP45" s="125"/>
      <c r="LQ45" s="125"/>
      <c r="LR45" s="125"/>
      <c r="LS45" s="125"/>
      <c r="LT45" s="125"/>
      <c r="LU45" s="139"/>
      <c r="LV45" s="206"/>
      <c r="LW45" s="125"/>
      <c r="LX45" s="125"/>
      <c r="LY45" s="125"/>
      <c r="LZ45" s="125"/>
      <c r="MA45" s="125"/>
      <c r="MB45" s="139"/>
      <c r="MC45" s="206"/>
      <c r="MD45" s="125"/>
      <c r="ME45" s="125"/>
      <c r="MF45" s="125"/>
      <c r="MG45" s="125"/>
      <c r="MH45" s="125"/>
      <c r="MI45" s="139"/>
      <c r="MJ45" s="206"/>
      <c r="MK45" s="125"/>
      <c r="ML45" s="125"/>
      <c r="MM45" s="125"/>
      <c r="MN45" s="125"/>
      <c r="MO45" s="125"/>
      <c r="MP45" s="139"/>
      <c r="MQ45" s="206"/>
    </row>
    <row r="46" spans="1:446" ht="43.5" customHeight="1">
      <c r="A46" s="148" t="s">
        <v>244</v>
      </c>
      <c r="B46" s="66" t="s">
        <v>216</v>
      </c>
      <c r="C46" s="65" t="s">
        <v>278</v>
      </c>
      <c r="D46" s="129"/>
      <c r="E46" s="86"/>
      <c r="F46" s="129"/>
      <c r="G46" s="129"/>
      <c r="H46" s="129"/>
      <c r="I46" s="86"/>
      <c r="J46" s="129"/>
      <c r="K46" s="86"/>
      <c r="L46" s="86"/>
      <c r="M46" s="129"/>
      <c r="N46" s="129"/>
      <c r="O46" s="129"/>
      <c r="P46" s="86"/>
      <c r="Q46" s="129"/>
      <c r="R46" s="86"/>
      <c r="S46" s="129"/>
      <c r="T46" s="129"/>
      <c r="U46" s="129"/>
      <c r="V46" s="129"/>
      <c r="W46" s="86"/>
      <c r="X46" s="86"/>
      <c r="Y46" s="129"/>
      <c r="Z46" s="129"/>
      <c r="AA46" s="129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7"/>
      <c r="AO46" s="87"/>
      <c r="AP46" s="87"/>
      <c r="AQ46" s="87"/>
      <c r="AR46" s="87"/>
      <c r="AS46" s="87"/>
      <c r="AT46" s="87"/>
      <c r="AU46" s="87"/>
      <c r="AV46" s="87"/>
      <c r="AW46" s="87"/>
      <c r="AX46" s="87"/>
      <c r="AY46" s="87"/>
      <c r="AZ46" s="87"/>
      <c r="BA46" s="87"/>
      <c r="BB46" s="87"/>
      <c r="BC46" s="87"/>
      <c r="BD46" s="87"/>
      <c r="BE46" s="87"/>
      <c r="BF46" s="87"/>
      <c r="BG46" s="87"/>
      <c r="BH46" s="87"/>
      <c r="BI46" s="87"/>
      <c r="BJ46" s="87"/>
      <c r="BK46" s="87"/>
      <c r="BL46" s="87"/>
      <c r="BM46" s="87"/>
      <c r="BN46" s="87"/>
      <c r="BO46" s="87"/>
      <c r="BP46" s="87"/>
      <c r="BQ46" s="87"/>
      <c r="BR46" s="87"/>
      <c r="BS46" s="87"/>
      <c r="BT46" s="87"/>
      <c r="BU46" s="87"/>
      <c r="BV46" s="87"/>
      <c r="BW46" s="87"/>
      <c r="BX46" s="87"/>
      <c r="BY46" s="87"/>
      <c r="BZ46" s="87"/>
      <c r="CA46" s="87"/>
      <c r="CB46" s="87"/>
      <c r="CC46" s="87"/>
      <c r="CD46" s="87"/>
      <c r="CE46" s="87"/>
      <c r="CF46" s="87"/>
      <c r="CG46" s="87"/>
      <c r="CH46" s="87"/>
      <c r="CI46" s="87"/>
      <c r="CJ46" s="87"/>
      <c r="CK46" s="87"/>
      <c r="CL46" s="87"/>
      <c r="CM46" s="87"/>
      <c r="CN46" s="87"/>
      <c r="CO46" s="87"/>
      <c r="CP46" s="87"/>
      <c r="CQ46" s="87"/>
      <c r="CR46" s="87"/>
      <c r="CS46" s="88"/>
      <c r="CT46" s="88"/>
      <c r="CU46" s="88"/>
      <c r="CV46" s="89"/>
      <c r="CW46" s="89"/>
      <c r="CX46" s="88"/>
      <c r="CY46" s="88"/>
      <c r="CZ46" s="88"/>
      <c r="DA46" s="88"/>
      <c r="DB46" s="88"/>
      <c r="DC46" s="89"/>
      <c r="DD46" s="89"/>
      <c r="DE46" s="88"/>
      <c r="DF46" s="88"/>
      <c r="DG46" s="88"/>
      <c r="DH46" s="88"/>
      <c r="DI46" s="88"/>
      <c r="DJ46" s="89"/>
      <c r="DK46" s="89"/>
      <c r="DL46" s="89"/>
      <c r="DM46" s="89"/>
      <c r="DN46" s="89"/>
      <c r="DO46" s="88"/>
      <c r="DP46" s="88"/>
      <c r="DQ46" s="89"/>
      <c r="DR46" s="89"/>
      <c r="DS46" s="88"/>
      <c r="DT46" s="88"/>
      <c r="DU46" s="88"/>
      <c r="DV46" s="88"/>
      <c r="DW46" s="88"/>
      <c r="DX46" s="61"/>
      <c r="DY46" s="67"/>
      <c r="DZ46" s="67"/>
      <c r="EA46" s="68"/>
      <c r="EB46" s="61"/>
      <c r="EC46" s="61"/>
      <c r="ED46" s="61"/>
      <c r="EE46" s="64"/>
      <c r="EF46" s="68"/>
      <c r="EG46" s="68"/>
      <c r="EH46" s="68"/>
      <c r="EI46" s="76"/>
      <c r="EJ46" s="61"/>
      <c r="EK46" s="61"/>
      <c r="EL46" s="64"/>
      <c r="EM46" s="68"/>
      <c r="EN46" s="68"/>
      <c r="EO46" s="76"/>
      <c r="EP46" s="61"/>
      <c r="EQ46" s="61"/>
      <c r="ER46" s="61"/>
      <c r="ES46" s="61"/>
      <c r="ET46" s="90"/>
      <c r="EU46" s="68"/>
      <c r="EV46" s="61" t="s">
        <v>136</v>
      </c>
      <c r="EW46" s="76"/>
      <c r="EX46" s="61" t="s">
        <v>129</v>
      </c>
      <c r="EY46" s="61" t="s">
        <v>129</v>
      </c>
      <c r="EZ46" s="61" t="s">
        <v>129</v>
      </c>
      <c r="FA46" s="71" t="s">
        <v>129</v>
      </c>
      <c r="FB46" s="71" t="s">
        <v>129</v>
      </c>
      <c r="FC46" s="69" t="s">
        <v>129</v>
      </c>
      <c r="FD46" s="69" t="s">
        <v>129</v>
      </c>
      <c r="FE46" s="69" t="s">
        <v>129</v>
      </c>
      <c r="FF46" s="69" t="s">
        <v>129</v>
      </c>
      <c r="FG46" s="69" t="s">
        <v>129</v>
      </c>
      <c r="FH46" s="71" t="s">
        <v>129</v>
      </c>
      <c r="FI46" s="71" t="s">
        <v>129</v>
      </c>
      <c r="FJ46" s="69" t="s">
        <v>129</v>
      </c>
      <c r="FK46" s="69" t="s">
        <v>129</v>
      </c>
      <c r="FL46" s="69" t="s">
        <v>129</v>
      </c>
      <c r="FM46" s="69" t="s">
        <v>129</v>
      </c>
      <c r="FN46" s="69" t="s">
        <v>129</v>
      </c>
      <c r="FO46" s="71" t="s">
        <v>129</v>
      </c>
      <c r="FP46" s="129"/>
      <c r="FQ46" s="69" t="s">
        <v>129</v>
      </c>
      <c r="FR46" s="69" t="s">
        <v>129</v>
      </c>
      <c r="FS46" s="69" t="s">
        <v>129</v>
      </c>
      <c r="FT46" s="69" t="s">
        <v>129</v>
      </c>
      <c r="FU46" s="129"/>
      <c r="FV46" s="71" t="s">
        <v>129</v>
      </c>
      <c r="FW46" s="71" t="s">
        <v>129</v>
      </c>
      <c r="FX46" s="129"/>
      <c r="FY46" s="69" t="s">
        <v>129</v>
      </c>
      <c r="FZ46" s="69" t="s">
        <v>129</v>
      </c>
      <c r="GA46" s="69" t="s">
        <v>129</v>
      </c>
      <c r="GB46" s="129"/>
      <c r="GC46" s="71" t="s">
        <v>129</v>
      </c>
      <c r="GD46" s="71" t="s">
        <v>129</v>
      </c>
      <c r="GE46" s="69" t="s">
        <v>129</v>
      </c>
      <c r="GF46" s="69" t="s">
        <v>129</v>
      </c>
      <c r="GG46" s="94"/>
      <c r="GH46" s="133"/>
      <c r="GI46" s="134"/>
      <c r="GJ46" s="135"/>
      <c r="GK46" s="126"/>
      <c r="GL46" s="126"/>
      <c r="GM46" s="136"/>
      <c r="GN46" s="134"/>
      <c r="GO46" s="136"/>
      <c r="GP46" s="125" t="s">
        <v>188</v>
      </c>
      <c r="GQ46" s="125" t="s">
        <v>188</v>
      </c>
      <c r="GR46" s="138"/>
      <c r="GS46" s="126"/>
      <c r="GT46" s="125" t="s">
        <v>188</v>
      </c>
      <c r="GU46" s="125" t="s">
        <v>188</v>
      </c>
      <c r="GV46" s="125" t="s">
        <v>188</v>
      </c>
      <c r="GW46" s="137"/>
      <c r="GX46" s="137"/>
      <c r="GY46" s="139" t="s">
        <v>188</v>
      </c>
      <c r="GZ46" s="126"/>
      <c r="HA46" s="137"/>
      <c r="HB46" s="137"/>
      <c r="HC46" s="137"/>
      <c r="HD46" s="137"/>
      <c r="HE46" s="137"/>
      <c r="HF46" s="138"/>
      <c r="HG46" s="126"/>
      <c r="HH46" s="137"/>
      <c r="HI46" s="137"/>
      <c r="HJ46" s="125" t="s">
        <v>188</v>
      </c>
      <c r="HK46" s="125" t="s">
        <v>188</v>
      </c>
      <c r="HL46" s="125" t="s">
        <v>188</v>
      </c>
      <c r="HM46" s="139" t="s">
        <v>252</v>
      </c>
      <c r="HN46" s="126"/>
      <c r="HO46" s="125" t="s">
        <v>255</v>
      </c>
      <c r="HP46" s="125" t="s">
        <v>255</v>
      </c>
      <c r="HQ46" s="125" t="s">
        <v>255</v>
      </c>
      <c r="HR46" s="125" t="s">
        <v>255</v>
      </c>
      <c r="HS46" s="125" t="s">
        <v>255</v>
      </c>
      <c r="HT46" s="155"/>
      <c r="HU46" s="126"/>
      <c r="HV46" s="125" t="s">
        <v>255</v>
      </c>
      <c r="HW46" s="125" t="s">
        <v>188</v>
      </c>
      <c r="HX46" s="156"/>
      <c r="HY46" s="125" t="s">
        <v>188</v>
      </c>
      <c r="HZ46" s="125" t="s">
        <v>188</v>
      </c>
      <c r="IA46" s="155"/>
      <c r="IB46" s="126"/>
      <c r="IC46" s="125" t="s">
        <v>188</v>
      </c>
      <c r="ID46" s="156"/>
      <c r="IE46" s="156"/>
      <c r="IF46" s="156"/>
      <c r="IG46" s="156"/>
      <c r="IH46" s="155"/>
      <c r="II46" s="126"/>
      <c r="IJ46" s="156"/>
      <c r="IK46" s="156"/>
      <c r="IL46" s="156"/>
      <c r="IM46" s="156"/>
      <c r="IN46" s="156"/>
      <c r="IO46" s="155"/>
      <c r="IP46" s="126"/>
      <c r="IQ46" s="156"/>
      <c r="IR46" s="156"/>
      <c r="IS46" s="156"/>
      <c r="IT46" s="156"/>
      <c r="IU46" s="156"/>
      <c r="IV46" s="155"/>
      <c r="IW46" s="126"/>
      <c r="IX46" s="156"/>
      <c r="IY46" s="190" t="s">
        <v>273</v>
      </c>
      <c r="IZ46" s="156"/>
      <c r="JA46" s="156"/>
      <c r="JB46" s="190" t="s">
        <v>273</v>
      </c>
      <c r="JC46" s="126"/>
      <c r="JD46" s="126"/>
      <c r="JE46" s="190" t="s">
        <v>273</v>
      </c>
      <c r="JF46" s="127"/>
      <c r="JG46" s="190" t="s">
        <v>273</v>
      </c>
      <c r="JH46" s="127"/>
      <c r="JI46" s="190" t="s">
        <v>273</v>
      </c>
      <c r="JJ46" s="126"/>
      <c r="JK46" s="126"/>
      <c r="JL46" s="156"/>
      <c r="JM46" s="127"/>
      <c r="JN46" s="156"/>
      <c r="JO46" s="127"/>
      <c r="JP46" s="156"/>
      <c r="JQ46" s="126"/>
      <c r="JR46" s="126"/>
      <c r="JS46" s="125" t="s">
        <v>188</v>
      </c>
      <c r="JT46" s="127"/>
      <c r="JU46" s="125" t="s">
        <v>188</v>
      </c>
      <c r="JV46" s="127"/>
      <c r="JW46" s="156"/>
      <c r="JX46" s="126"/>
      <c r="JY46" s="126"/>
      <c r="JZ46" s="156"/>
      <c r="KA46" s="127"/>
      <c r="KB46" s="156"/>
      <c r="KC46" s="127"/>
      <c r="KD46" s="156"/>
      <c r="KE46" s="126"/>
      <c r="KF46" s="126"/>
      <c r="KG46" s="156"/>
      <c r="KH46" s="127"/>
      <c r="KI46" s="156"/>
      <c r="KJ46" s="127"/>
      <c r="KK46" s="156"/>
      <c r="KL46" s="126"/>
      <c r="KM46" s="126"/>
      <c r="KN46" s="156"/>
      <c r="KO46" s="127"/>
      <c r="KP46" s="156"/>
      <c r="KQ46" s="127"/>
      <c r="KR46" s="156"/>
      <c r="KS46" s="126"/>
      <c r="KT46" s="126"/>
      <c r="KU46" s="188"/>
      <c r="KV46" s="125" t="s">
        <v>188</v>
      </c>
      <c r="KW46" s="188"/>
      <c r="KX46" s="188"/>
      <c r="KY46" s="156"/>
      <c r="KZ46" s="156"/>
      <c r="LA46" s="156"/>
      <c r="LB46" s="125" t="s">
        <v>188</v>
      </c>
      <c r="LC46" s="208"/>
      <c r="LD46" s="188"/>
      <c r="LE46" s="188"/>
      <c r="LF46" s="188"/>
      <c r="LG46" s="188"/>
      <c r="LH46" s="188"/>
      <c r="LI46" s="188"/>
      <c r="LJ46" s="188"/>
      <c r="LK46" s="188"/>
      <c r="LL46" s="188"/>
      <c r="LM46" s="188"/>
      <c r="LN46" s="188"/>
      <c r="LO46" s="188"/>
      <c r="LP46" s="188"/>
      <c r="LQ46" s="188"/>
      <c r="LR46" s="188"/>
      <c r="LS46" s="188"/>
      <c r="LT46" s="188"/>
      <c r="LU46" s="188"/>
      <c r="LV46" s="188"/>
      <c r="LW46" s="188"/>
      <c r="LX46" s="188"/>
      <c r="LY46" s="188"/>
      <c r="LZ46" s="188"/>
      <c r="MA46" s="188"/>
      <c r="MB46" s="188"/>
      <c r="MC46" s="188"/>
      <c r="MD46" s="188"/>
      <c r="ME46" s="188"/>
      <c r="MF46" s="188"/>
      <c r="MG46" s="188"/>
      <c r="MH46" s="188"/>
      <c r="MI46" s="188"/>
      <c r="MJ46" s="188"/>
      <c r="MK46" s="188"/>
      <c r="ML46" s="188"/>
      <c r="MM46" s="188"/>
      <c r="MN46" s="188"/>
      <c r="MO46" s="188"/>
      <c r="MP46" s="188"/>
      <c r="MQ46" s="188"/>
    </row>
    <row r="47" spans="1:446" ht="43.5" customHeight="1">
      <c r="A47" s="148" t="s">
        <v>152</v>
      </c>
      <c r="B47" s="66" t="s">
        <v>277</v>
      </c>
      <c r="C47" s="65" t="s">
        <v>278</v>
      </c>
      <c r="D47" s="186"/>
      <c r="E47" s="86"/>
      <c r="F47" s="186"/>
      <c r="G47" s="186"/>
      <c r="H47" s="186"/>
      <c r="I47" s="86"/>
      <c r="J47" s="186"/>
      <c r="K47" s="86"/>
      <c r="L47" s="86"/>
      <c r="M47" s="186"/>
      <c r="N47" s="186"/>
      <c r="O47" s="186"/>
      <c r="P47" s="86"/>
      <c r="Q47" s="186"/>
      <c r="R47" s="86"/>
      <c r="S47" s="186"/>
      <c r="T47" s="186"/>
      <c r="U47" s="186"/>
      <c r="V47" s="186"/>
      <c r="W47" s="86"/>
      <c r="X47" s="86"/>
      <c r="Y47" s="186"/>
      <c r="Z47" s="186"/>
      <c r="AA47" s="186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  <c r="AM47" s="86"/>
      <c r="AN47" s="87"/>
      <c r="AO47" s="87"/>
      <c r="AP47" s="87"/>
      <c r="AQ47" s="87"/>
      <c r="AR47" s="87"/>
      <c r="AS47" s="87"/>
      <c r="AT47" s="87"/>
      <c r="AU47" s="87"/>
      <c r="AV47" s="87"/>
      <c r="AW47" s="87"/>
      <c r="AX47" s="87"/>
      <c r="AY47" s="87"/>
      <c r="AZ47" s="87"/>
      <c r="BA47" s="87"/>
      <c r="BB47" s="87"/>
      <c r="BC47" s="87"/>
      <c r="BD47" s="87"/>
      <c r="BE47" s="87"/>
      <c r="BF47" s="87"/>
      <c r="BG47" s="87"/>
      <c r="BH47" s="87"/>
      <c r="BI47" s="87"/>
      <c r="BJ47" s="87"/>
      <c r="BK47" s="87"/>
      <c r="BL47" s="87"/>
      <c r="BM47" s="87"/>
      <c r="BN47" s="87"/>
      <c r="BO47" s="87"/>
      <c r="BP47" s="87"/>
      <c r="BQ47" s="87"/>
      <c r="BR47" s="87"/>
      <c r="BS47" s="87"/>
      <c r="BT47" s="87"/>
      <c r="BU47" s="87"/>
      <c r="BV47" s="87"/>
      <c r="BW47" s="87"/>
      <c r="BX47" s="87"/>
      <c r="BY47" s="87"/>
      <c r="BZ47" s="87"/>
      <c r="CA47" s="87"/>
      <c r="CB47" s="87"/>
      <c r="CC47" s="87"/>
      <c r="CD47" s="87"/>
      <c r="CE47" s="87"/>
      <c r="CF47" s="87"/>
      <c r="CG47" s="87"/>
      <c r="CH47" s="87"/>
      <c r="CI47" s="87"/>
      <c r="CJ47" s="87"/>
      <c r="CK47" s="87"/>
      <c r="CL47" s="87"/>
      <c r="CM47" s="87"/>
      <c r="CN47" s="87"/>
      <c r="CO47" s="87"/>
      <c r="CP47" s="87"/>
      <c r="CQ47" s="87"/>
      <c r="CR47" s="87"/>
      <c r="CS47" s="88"/>
      <c r="CT47" s="88"/>
      <c r="CU47" s="88"/>
      <c r="CV47" s="89"/>
      <c r="CW47" s="89"/>
      <c r="CX47" s="88"/>
      <c r="CY47" s="88"/>
      <c r="CZ47" s="88"/>
      <c r="DA47" s="88"/>
      <c r="DB47" s="88"/>
      <c r="DC47" s="89"/>
      <c r="DD47" s="89"/>
      <c r="DE47" s="88"/>
      <c r="DF47" s="88"/>
      <c r="DG47" s="88"/>
      <c r="DH47" s="88"/>
      <c r="DI47" s="88"/>
      <c r="DJ47" s="89"/>
      <c r="DK47" s="89"/>
      <c r="DL47" s="89"/>
      <c r="DM47" s="89"/>
      <c r="DN47" s="89"/>
      <c r="DO47" s="88"/>
      <c r="DP47" s="88"/>
      <c r="DQ47" s="89"/>
      <c r="DR47" s="89"/>
      <c r="DS47" s="88"/>
      <c r="DT47" s="88"/>
      <c r="DU47" s="88"/>
      <c r="DV47" s="88"/>
      <c r="DW47" s="88"/>
      <c r="DX47" s="61"/>
      <c r="DY47" s="67"/>
      <c r="DZ47" s="67"/>
      <c r="EA47" s="68"/>
      <c r="EB47" s="61"/>
      <c r="EC47" s="61"/>
      <c r="ED47" s="61"/>
      <c r="EE47" s="64"/>
      <c r="EF47" s="68"/>
      <c r="EG47" s="68"/>
      <c r="EH47" s="68"/>
      <c r="EI47" s="76"/>
      <c r="EJ47" s="61"/>
      <c r="EK47" s="61"/>
      <c r="EL47" s="64"/>
      <c r="EM47" s="68"/>
      <c r="EN47" s="68"/>
      <c r="EO47" s="76"/>
      <c r="EP47" s="61"/>
      <c r="EQ47" s="61"/>
      <c r="ER47" s="61"/>
      <c r="ES47" s="61"/>
      <c r="ET47" s="90"/>
      <c r="EU47" s="68"/>
      <c r="EV47" s="61"/>
      <c r="EW47" s="76"/>
      <c r="EX47" s="61"/>
      <c r="EY47" s="61"/>
      <c r="EZ47" s="61"/>
      <c r="FA47" s="71"/>
      <c r="FB47" s="71"/>
      <c r="FC47" s="69"/>
      <c r="FD47" s="69"/>
      <c r="FE47" s="69"/>
      <c r="FF47" s="69"/>
      <c r="FG47" s="69"/>
      <c r="FH47" s="71"/>
      <c r="FI47" s="71"/>
      <c r="FJ47" s="69"/>
      <c r="FK47" s="69"/>
      <c r="FL47" s="69"/>
      <c r="FM47" s="69"/>
      <c r="FN47" s="69"/>
      <c r="FO47" s="71"/>
      <c r="FP47" s="186"/>
      <c r="FQ47" s="69"/>
      <c r="FR47" s="69"/>
      <c r="FS47" s="69"/>
      <c r="FT47" s="69"/>
      <c r="FU47" s="186"/>
      <c r="FV47" s="71"/>
      <c r="FW47" s="71"/>
      <c r="FX47" s="186"/>
      <c r="FY47" s="69"/>
      <c r="FZ47" s="69"/>
      <c r="GA47" s="69"/>
      <c r="GB47" s="186"/>
      <c r="GC47" s="71"/>
      <c r="GD47" s="71"/>
      <c r="GE47" s="69"/>
      <c r="GF47" s="69"/>
      <c r="GG47" s="94"/>
      <c r="GH47" s="133"/>
      <c r="GI47" s="134"/>
      <c r="GJ47" s="135"/>
      <c r="GK47" s="126"/>
      <c r="GL47" s="126"/>
      <c r="GM47" s="136"/>
      <c r="GN47" s="134"/>
      <c r="GO47" s="136"/>
      <c r="GP47" s="125"/>
      <c r="GQ47" s="125"/>
      <c r="GR47" s="138"/>
      <c r="GS47" s="126"/>
      <c r="GT47" s="125"/>
      <c r="GU47" s="125"/>
      <c r="GV47" s="125"/>
      <c r="GW47" s="137"/>
      <c r="GX47" s="137"/>
      <c r="GY47" s="139"/>
      <c r="GZ47" s="126"/>
      <c r="HA47" s="137"/>
      <c r="HB47" s="137"/>
      <c r="HC47" s="137"/>
      <c r="HD47" s="137"/>
      <c r="HE47" s="137"/>
      <c r="HF47" s="138"/>
      <c r="HG47" s="126"/>
      <c r="HH47" s="137"/>
      <c r="HI47" s="184"/>
      <c r="HJ47" s="125"/>
      <c r="HK47" s="125"/>
      <c r="HL47" s="154"/>
      <c r="HM47" s="139"/>
      <c r="HN47" s="126"/>
      <c r="HO47" s="125"/>
      <c r="HP47" s="125"/>
      <c r="HQ47" s="125"/>
      <c r="HR47" s="125"/>
      <c r="HS47" s="125"/>
      <c r="HT47" s="187"/>
      <c r="HU47" s="126"/>
      <c r="HV47" s="125"/>
      <c r="HW47" s="125"/>
      <c r="HX47" s="189"/>
      <c r="HY47" s="125"/>
      <c r="HZ47" s="191"/>
      <c r="IA47" s="192"/>
      <c r="IB47" s="126"/>
      <c r="IC47" s="125"/>
      <c r="ID47" s="191"/>
      <c r="IE47" s="191"/>
      <c r="IF47" s="191"/>
      <c r="IG47" s="191"/>
      <c r="IH47" s="192"/>
      <c r="II47" s="126"/>
      <c r="IJ47" s="191"/>
      <c r="IK47" s="191"/>
      <c r="IL47" s="189"/>
      <c r="IM47" s="191"/>
      <c r="IN47" s="191"/>
      <c r="IO47" s="192"/>
      <c r="IP47" s="126"/>
      <c r="IQ47" s="191"/>
      <c r="IR47" s="189"/>
      <c r="IS47" s="191"/>
      <c r="IT47" s="191"/>
      <c r="IU47" s="189"/>
      <c r="IV47" s="187"/>
      <c r="IW47" s="193"/>
      <c r="IX47" s="127"/>
      <c r="IY47" s="190"/>
      <c r="IZ47" s="127"/>
      <c r="JA47" s="191"/>
      <c r="JB47" s="127"/>
      <c r="JC47" s="187"/>
      <c r="JD47" s="126"/>
      <c r="JE47" s="127"/>
      <c r="JF47" s="190" t="s">
        <v>273</v>
      </c>
      <c r="JG47" s="127"/>
      <c r="JH47" s="190" t="s">
        <v>273</v>
      </c>
      <c r="JI47" s="127"/>
      <c r="JJ47" s="155"/>
      <c r="JK47" s="126"/>
      <c r="JL47" s="127"/>
      <c r="JM47" s="156"/>
      <c r="JN47" s="127"/>
      <c r="JO47" s="156"/>
      <c r="JP47" s="127"/>
      <c r="JQ47" s="155"/>
      <c r="JR47" s="126"/>
      <c r="JS47" s="125" t="s">
        <v>188</v>
      </c>
      <c r="JT47" s="125" t="s">
        <v>188</v>
      </c>
      <c r="JU47" s="127"/>
      <c r="JV47" s="156"/>
      <c r="JW47" s="127"/>
      <c r="JX47" s="155"/>
      <c r="JY47" s="126"/>
      <c r="JZ47" s="127"/>
      <c r="KA47" s="156"/>
      <c r="KB47" s="127"/>
      <c r="KC47" s="156"/>
      <c r="KD47" s="127"/>
      <c r="KE47" s="155"/>
      <c r="KF47" s="126"/>
      <c r="KG47" s="127"/>
      <c r="KH47" s="156"/>
      <c r="KI47" s="127"/>
      <c r="KJ47" s="156"/>
      <c r="KK47" s="127"/>
      <c r="KL47" s="155"/>
      <c r="KM47" s="126"/>
      <c r="KN47" s="127"/>
      <c r="KO47" s="156"/>
      <c r="KP47" s="127"/>
      <c r="KQ47" s="156"/>
      <c r="KR47" s="127"/>
      <c r="KS47" s="139"/>
      <c r="KT47" s="126"/>
      <c r="KU47" s="125" t="s">
        <v>188</v>
      </c>
      <c r="KV47" s="188"/>
      <c r="KW47" s="188"/>
      <c r="KX47" s="125" t="s">
        <v>188</v>
      </c>
      <c r="KY47" s="156"/>
      <c r="KZ47" s="125" t="s">
        <v>188</v>
      </c>
      <c r="LA47" s="156"/>
      <c r="LB47" s="156"/>
      <c r="LC47" s="208"/>
      <c r="LD47" s="188"/>
      <c r="LE47" s="188"/>
      <c r="LF47" s="188"/>
      <c r="LG47" s="188"/>
      <c r="LH47" s="188"/>
      <c r="LI47" s="188"/>
      <c r="LJ47" s="188"/>
      <c r="LK47" s="188"/>
      <c r="LL47" s="188"/>
      <c r="LM47" s="188"/>
      <c r="LN47" s="188"/>
      <c r="LO47" s="188"/>
      <c r="LP47" s="188"/>
      <c r="LQ47" s="188"/>
      <c r="LR47" s="188"/>
      <c r="LS47" s="188"/>
      <c r="LT47" s="188"/>
      <c r="LU47" s="188"/>
      <c r="LV47" s="188"/>
      <c r="LW47" s="188"/>
      <c r="LX47" s="188"/>
      <c r="LY47" s="188"/>
      <c r="LZ47" s="188"/>
      <c r="MA47" s="188"/>
      <c r="MB47" s="188"/>
      <c r="MC47" s="188"/>
      <c r="MD47" s="188"/>
      <c r="ME47" s="188"/>
      <c r="MF47" s="188"/>
      <c r="MG47" s="188"/>
      <c r="MH47" s="188"/>
      <c r="MI47" s="188"/>
      <c r="MJ47" s="188"/>
      <c r="MK47" s="188"/>
      <c r="ML47" s="188"/>
      <c r="MM47" s="188"/>
      <c r="MN47" s="188"/>
      <c r="MO47" s="188"/>
      <c r="MP47" s="188"/>
      <c r="MQ47" s="188"/>
    </row>
    <row r="48" spans="1:446" ht="43.5" customHeight="1">
      <c r="A48" s="40" t="s">
        <v>41</v>
      </c>
      <c r="B48" s="22" t="s">
        <v>5</v>
      </c>
      <c r="C48" s="50" t="s">
        <v>63</v>
      </c>
      <c r="D48" s="48"/>
      <c r="E48" s="48"/>
      <c r="F48" s="48"/>
      <c r="G48" s="48"/>
      <c r="H48" s="48"/>
      <c r="I48" s="3" t="s">
        <v>23</v>
      </c>
      <c r="J48" s="3"/>
      <c r="K48" s="3"/>
      <c r="L48" s="3"/>
      <c r="M48" s="3"/>
      <c r="N48" s="3"/>
      <c r="O48" s="48"/>
      <c r="P48" s="3" t="s">
        <v>23</v>
      </c>
      <c r="Q48" s="3"/>
      <c r="R48" s="3"/>
      <c r="S48" s="3"/>
      <c r="T48" s="3"/>
      <c r="U48" s="3"/>
      <c r="V48" s="48"/>
      <c r="W48" s="3" t="s">
        <v>23</v>
      </c>
      <c r="X48" s="3"/>
      <c r="Y48" s="3"/>
      <c r="Z48" s="3"/>
      <c r="AA48" s="3"/>
      <c r="AB48" s="3"/>
      <c r="AC48" s="48"/>
      <c r="AD48" s="3" t="s">
        <v>23</v>
      </c>
      <c r="AE48" s="3"/>
      <c r="AF48" s="3"/>
      <c r="AG48" s="3"/>
      <c r="AH48" s="3"/>
      <c r="AI48" s="3"/>
      <c r="AJ48" s="48"/>
      <c r="AK48" s="3" t="s">
        <v>23</v>
      </c>
      <c r="AL48" s="3"/>
      <c r="AM48" s="3"/>
      <c r="AN48" s="3"/>
      <c r="AO48" s="3"/>
      <c r="AP48" s="3"/>
      <c r="AQ48" s="48"/>
      <c r="AR48" s="3" t="s">
        <v>23</v>
      </c>
      <c r="AS48" s="3"/>
      <c r="AT48" s="3"/>
      <c r="AU48" s="3"/>
      <c r="AV48" s="3"/>
      <c r="AW48" s="3"/>
      <c r="AX48" s="48"/>
      <c r="AY48" s="3" t="s">
        <v>23</v>
      </c>
      <c r="AZ48" s="3"/>
      <c r="BA48" s="3"/>
      <c r="BB48" s="3"/>
      <c r="BC48" s="3"/>
      <c r="BD48" s="3"/>
      <c r="BE48" s="48"/>
      <c r="BF48" s="3" t="s">
        <v>23</v>
      </c>
      <c r="BG48" s="3"/>
      <c r="BH48" s="3"/>
      <c r="BI48" s="3"/>
      <c r="BJ48" s="3"/>
      <c r="BK48" s="3"/>
      <c r="BL48" s="50"/>
      <c r="BM48" s="3" t="s">
        <v>23</v>
      </c>
      <c r="BN48" s="3"/>
      <c r="BO48" s="3"/>
      <c r="BP48" s="3"/>
      <c r="BQ48" s="3"/>
      <c r="BR48" s="3"/>
      <c r="BS48" s="50"/>
      <c r="BT48" s="3" t="s">
        <v>23</v>
      </c>
      <c r="BU48" s="3"/>
      <c r="BV48" s="3"/>
      <c r="BW48" s="3"/>
      <c r="BX48" s="3"/>
      <c r="BY48" s="3"/>
      <c r="BZ48" s="50"/>
      <c r="CA48" s="3" t="s">
        <v>23</v>
      </c>
      <c r="CB48" s="3"/>
      <c r="CC48" s="3"/>
      <c r="CD48" s="3"/>
      <c r="CE48" s="3"/>
      <c r="CF48" s="3"/>
      <c r="CG48" s="50"/>
      <c r="CH48" s="3" t="s">
        <v>23</v>
      </c>
      <c r="CI48" s="3"/>
      <c r="CJ48" s="3"/>
      <c r="CK48" s="3"/>
      <c r="CL48" s="3"/>
      <c r="CM48" s="3"/>
      <c r="CN48" s="51"/>
      <c r="CO48" s="3" t="s">
        <v>23</v>
      </c>
      <c r="CP48" s="3"/>
      <c r="CQ48" s="3"/>
      <c r="CR48" s="3"/>
      <c r="CS48" s="3"/>
      <c r="CT48" s="3"/>
      <c r="CU48" s="51"/>
      <c r="CV48" s="3" t="s">
        <v>42</v>
      </c>
      <c r="CW48" s="3"/>
      <c r="CX48" s="3"/>
      <c r="CY48" s="3"/>
      <c r="CZ48" s="3"/>
      <c r="DA48" s="3"/>
      <c r="DB48" s="51"/>
      <c r="DC48" s="3" t="s">
        <v>42</v>
      </c>
      <c r="DD48" s="3"/>
      <c r="DE48" s="3"/>
      <c r="DF48" s="3"/>
      <c r="DG48" s="3"/>
      <c r="DH48" s="3"/>
      <c r="DI48" s="51"/>
      <c r="DJ48" s="52" t="s">
        <v>42</v>
      </c>
      <c r="DK48" s="63"/>
      <c r="DL48" s="51"/>
      <c r="DM48" s="313" t="s">
        <v>42</v>
      </c>
      <c r="DN48" s="313"/>
      <c r="DO48" s="313"/>
      <c r="DP48" s="313"/>
      <c r="DQ48" s="313"/>
      <c r="DR48" s="313"/>
      <c r="DS48" s="51"/>
      <c r="DT48" s="313" t="s">
        <v>42</v>
      </c>
      <c r="DU48" s="313"/>
      <c r="DV48" s="313"/>
      <c r="DW48" s="313"/>
      <c r="DX48" s="3"/>
      <c r="DY48" s="3"/>
      <c r="DZ48" s="74"/>
      <c r="EA48" s="3" t="s">
        <v>42</v>
      </c>
      <c r="EB48" s="3"/>
      <c r="EC48" s="3"/>
      <c r="ED48" s="3"/>
      <c r="EE48" s="3"/>
      <c r="EF48" s="3"/>
      <c r="EG48" s="74"/>
      <c r="EH48" s="3" t="s">
        <v>42</v>
      </c>
      <c r="EI48" s="3"/>
      <c r="EJ48" s="3"/>
      <c r="EK48" s="3"/>
      <c r="EL48" s="3"/>
      <c r="EM48" s="3"/>
      <c r="EN48" s="74"/>
      <c r="EO48" s="3" t="s">
        <v>42</v>
      </c>
      <c r="EP48" s="3"/>
      <c r="EQ48" s="3"/>
      <c r="ER48" s="3"/>
      <c r="ES48" s="3"/>
      <c r="ET48" s="3"/>
      <c r="EU48" s="74"/>
      <c r="EV48" s="3" t="s">
        <v>42</v>
      </c>
      <c r="EW48" s="3"/>
      <c r="EX48" s="3"/>
      <c r="EY48" s="3"/>
      <c r="EZ48" s="3"/>
      <c r="FA48" s="3"/>
      <c r="FB48" s="74"/>
      <c r="FC48" s="3" t="s">
        <v>42</v>
      </c>
      <c r="FD48" s="3"/>
      <c r="FE48" s="3"/>
      <c r="FF48" s="3"/>
      <c r="FG48" s="3"/>
      <c r="FH48" s="3"/>
      <c r="FI48" s="74"/>
      <c r="FJ48" s="3" t="s">
        <v>42</v>
      </c>
      <c r="FK48" s="3"/>
      <c r="FL48" s="3"/>
      <c r="FM48" s="3"/>
      <c r="FN48" s="3"/>
      <c r="FO48" s="3"/>
      <c r="FP48" s="74"/>
      <c r="FQ48" s="3" t="s">
        <v>42</v>
      </c>
      <c r="FR48" s="3"/>
      <c r="FS48" s="3"/>
      <c r="FT48" s="3"/>
      <c r="FU48" s="3"/>
      <c r="FV48" s="3"/>
      <c r="FW48" s="74"/>
      <c r="FX48" s="3" t="s">
        <v>42</v>
      </c>
      <c r="FY48" s="3"/>
      <c r="FZ48" s="3"/>
      <c r="GA48" s="3"/>
      <c r="GB48" s="3"/>
      <c r="GC48" s="3"/>
      <c r="GD48" s="74"/>
      <c r="GE48" s="3" t="s">
        <v>42</v>
      </c>
      <c r="GF48" s="3"/>
      <c r="GG48" s="3"/>
      <c r="GH48" s="308"/>
      <c r="GI48" s="308"/>
      <c r="GJ48" s="308"/>
      <c r="GK48" s="110"/>
      <c r="GL48" s="308" t="s">
        <v>42</v>
      </c>
      <c r="GM48" s="308"/>
      <c r="GN48" s="308"/>
      <c r="GO48" s="308"/>
      <c r="GP48" s="308"/>
      <c r="GQ48" s="308"/>
    </row>
    <row r="49" spans="1:189" ht="43.5" customHeight="1">
      <c r="A49" s="20"/>
      <c r="B49" s="10" t="s">
        <v>86</v>
      </c>
      <c r="C49" s="50" t="s">
        <v>97</v>
      </c>
      <c r="D49" s="327" t="s">
        <v>116</v>
      </c>
      <c r="E49" s="327"/>
      <c r="F49" s="327"/>
      <c r="G49" s="327"/>
      <c r="H49" s="327"/>
      <c r="I49" s="327"/>
      <c r="J49" s="327"/>
      <c r="K49" s="327"/>
      <c r="L49" s="327"/>
      <c r="M49" s="327"/>
      <c r="N49" s="327"/>
      <c r="O49" s="327"/>
      <c r="P49" s="327"/>
      <c r="Q49" s="327"/>
      <c r="R49" s="327"/>
      <c r="S49" s="327"/>
      <c r="T49" s="327"/>
      <c r="U49" s="327"/>
      <c r="V49" s="327"/>
      <c r="W49" s="327"/>
      <c r="X49" s="327"/>
      <c r="Y49" s="327"/>
      <c r="Z49" s="327"/>
      <c r="AA49" s="327"/>
      <c r="AB49" s="327"/>
      <c r="AC49" s="327"/>
      <c r="AD49" s="327"/>
      <c r="AE49" s="327"/>
      <c r="AF49" s="327"/>
      <c r="AG49" s="327"/>
      <c r="AH49" s="327"/>
      <c r="AI49" s="327" t="s">
        <v>4</v>
      </c>
      <c r="AJ49" s="327"/>
      <c r="AK49" s="327"/>
      <c r="AL49" s="327"/>
      <c r="AM49" s="327"/>
      <c r="AN49" s="327"/>
      <c r="AO49" s="327"/>
      <c r="AP49" s="327"/>
      <c r="AQ49" s="327"/>
      <c r="AR49" s="327"/>
      <c r="AS49" s="327"/>
      <c r="AT49" s="327"/>
      <c r="AU49" s="327"/>
      <c r="AV49" s="327"/>
      <c r="AW49" s="327"/>
      <c r="AX49" s="327"/>
      <c r="AY49" s="327"/>
      <c r="AZ49" s="327"/>
      <c r="BA49" s="327"/>
      <c r="BB49" s="327"/>
      <c r="BC49" s="327"/>
      <c r="BD49" s="327"/>
      <c r="BE49" s="327"/>
      <c r="BF49" s="327"/>
      <c r="BG49" s="327"/>
      <c r="BH49" s="327"/>
      <c r="BI49" s="327"/>
      <c r="BJ49" s="327"/>
      <c r="BK49" s="327"/>
      <c r="BL49" s="327"/>
      <c r="BM49" s="327"/>
      <c r="BN49" s="327" t="s">
        <v>108</v>
      </c>
      <c r="BO49" s="327"/>
      <c r="BP49" s="327"/>
      <c r="BQ49" s="327"/>
      <c r="BR49" s="327"/>
      <c r="BS49" s="327"/>
      <c r="BT49" s="327"/>
      <c r="BU49" s="327"/>
      <c r="BV49" s="327"/>
      <c r="BW49" s="327"/>
      <c r="BX49" s="327"/>
      <c r="BY49" s="327"/>
      <c r="BZ49" s="327"/>
      <c r="CA49" s="327"/>
      <c r="CB49" s="327"/>
      <c r="CC49" s="327"/>
      <c r="CD49" s="327"/>
      <c r="CE49" s="327"/>
      <c r="CF49" s="327"/>
      <c r="CG49" s="327"/>
      <c r="CH49" s="327"/>
      <c r="CI49" s="327"/>
      <c r="CJ49" s="327"/>
      <c r="CK49" s="327"/>
      <c r="CL49" s="327"/>
      <c r="CM49" s="327"/>
      <c r="CN49" s="327"/>
      <c r="CO49" s="327"/>
      <c r="CP49" s="327"/>
      <c r="CQ49" s="327"/>
      <c r="CR49" s="327"/>
      <c r="CS49" s="306" t="s">
        <v>65</v>
      </c>
      <c r="CT49" s="306"/>
      <c r="CU49" s="306"/>
      <c r="CV49" s="306"/>
      <c r="CW49" s="306"/>
      <c r="CX49" s="306"/>
      <c r="CY49" s="306"/>
      <c r="CZ49" s="306"/>
      <c r="DA49" s="306"/>
      <c r="DB49" s="306"/>
      <c r="DC49" s="306"/>
      <c r="DD49" s="306"/>
      <c r="DE49" s="306"/>
      <c r="DF49" s="306"/>
      <c r="DG49" s="306"/>
      <c r="DH49" s="306"/>
      <c r="DI49" s="306"/>
      <c r="DJ49" s="306"/>
      <c r="DK49" s="306"/>
      <c r="DL49" s="306"/>
      <c r="DM49" s="306"/>
      <c r="DN49" s="306"/>
      <c r="DO49" s="306"/>
      <c r="DP49" s="306"/>
      <c r="DQ49" s="306"/>
      <c r="DR49" s="306"/>
      <c r="DS49" s="306"/>
      <c r="DT49" s="306"/>
      <c r="DU49" s="306"/>
      <c r="DV49" s="306"/>
      <c r="DW49" s="306"/>
      <c r="DX49" s="3" t="s">
        <v>137</v>
      </c>
      <c r="DY49" s="306"/>
      <c r="DZ49" s="306"/>
      <c r="EA49" s="306"/>
      <c r="EB49" s="306"/>
      <c r="EC49" s="306"/>
      <c r="ED49" s="306"/>
      <c r="EE49" s="306"/>
      <c r="EF49" s="306"/>
      <c r="EG49" s="306"/>
      <c r="EH49" s="306"/>
      <c r="EI49" s="306"/>
      <c r="EJ49" s="306"/>
      <c r="EK49" s="306"/>
      <c r="EL49" s="306"/>
      <c r="EM49" s="306"/>
      <c r="EN49" s="306"/>
      <c r="EO49" s="306"/>
      <c r="EP49" s="306"/>
      <c r="EQ49" s="306"/>
      <c r="ER49" s="306"/>
      <c r="ES49" s="306"/>
      <c r="ET49" s="306"/>
      <c r="EU49" s="306"/>
      <c r="EV49" s="306"/>
      <c r="EW49" s="306"/>
      <c r="EX49" s="306"/>
      <c r="EY49" s="306"/>
      <c r="EZ49" s="306"/>
      <c r="FA49" s="306"/>
      <c r="FB49" s="306"/>
      <c r="FC49" s="3"/>
      <c r="FD49" s="306"/>
      <c r="FE49" s="306"/>
      <c r="FF49" s="306"/>
      <c r="FG49" s="306"/>
      <c r="FH49" s="306"/>
      <c r="FI49" s="306"/>
      <c r="FJ49" s="306"/>
      <c r="FK49" s="306"/>
      <c r="FL49" s="306"/>
      <c r="FM49" s="306"/>
      <c r="FN49" s="306"/>
      <c r="FO49" s="306"/>
      <c r="FP49" s="306"/>
      <c r="FQ49" s="306"/>
      <c r="FR49" s="306"/>
      <c r="FS49" s="306"/>
      <c r="FT49" s="306"/>
      <c r="FU49" s="306"/>
      <c r="FV49" s="306"/>
      <c r="FW49" s="306"/>
      <c r="FX49" s="306"/>
      <c r="FY49" s="306"/>
      <c r="FZ49" s="306"/>
      <c r="GA49" s="306"/>
      <c r="GB49" s="306"/>
      <c r="GC49" s="306"/>
      <c r="GD49" s="306"/>
      <c r="GE49" s="306"/>
      <c r="GF49" s="306"/>
      <c r="GG49" s="306"/>
    </row>
    <row r="50" spans="1:189" ht="43.5" customHeight="1">
      <c r="A50" s="20"/>
      <c r="B50" s="10" t="s">
        <v>54</v>
      </c>
      <c r="C50" s="25" t="s">
        <v>6</v>
      </c>
      <c r="D50" s="3"/>
      <c r="E50" s="3"/>
      <c r="F50" s="3"/>
      <c r="G50" s="3"/>
      <c r="H50" s="3"/>
      <c r="I50" s="3"/>
      <c r="J50" s="3" t="s">
        <v>23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30"/>
      <c r="AJ50" s="330"/>
      <c r="AK50" s="330"/>
      <c r="AL50" s="330"/>
      <c r="AM50" s="330"/>
      <c r="AN50" s="330"/>
      <c r="AO50" s="3" t="s">
        <v>23</v>
      </c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 t="s">
        <v>23</v>
      </c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 t="s">
        <v>42</v>
      </c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 t="s">
        <v>42</v>
      </c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 t="s">
        <v>42</v>
      </c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</row>
    <row r="51" spans="1:189" ht="43.5" customHeight="1">
      <c r="A51" s="24"/>
      <c r="B51" s="22" t="s">
        <v>56</v>
      </c>
      <c r="C51" s="25" t="s">
        <v>14</v>
      </c>
      <c r="D51" s="3" t="s">
        <v>23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30"/>
      <c r="AG51" s="330"/>
      <c r="AH51" s="330"/>
      <c r="AI51" s="3" t="s">
        <v>23</v>
      </c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07"/>
      <c r="BL51" s="307"/>
      <c r="BM51" s="307"/>
      <c r="BN51" s="3" t="s">
        <v>23</v>
      </c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07"/>
      <c r="CQ51" s="307"/>
      <c r="CR51" s="307"/>
      <c r="CS51" s="3" t="s">
        <v>42</v>
      </c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07"/>
      <c r="DV51" s="307"/>
      <c r="DW51" s="307"/>
      <c r="DX51" s="3" t="s">
        <v>42</v>
      </c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07"/>
      <c r="FA51" s="307"/>
      <c r="FB51" s="307"/>
      <c r="FC51" s="3" t="s">
        <v>42</v>
      </c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07"/>
      <c r="GF51" s="307"/>
      <c r="GG51" s="307"/>
    </row>
    <row r="52" spans="1:189" ht="43.5" customHeight="1">
      <c r="A52" s="20"/>
      <c r="B52" s="22" t="s">
        <v>106</v>
      </c>
      <c r="C52" s="25" t="s">
        <v>89</v>
      </c>
      <c r="D52" s="3" t="s">
        <v>23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51"/>
      <c r="AG52" s="3" t="s">
        <v>23</v>
      </c>
      <c r="AH52" s="3"/>
      <c r="AI52" s="3" t="s">
        <v>23</v>
      </c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51"/>
      <c r="BK52" s="3" t="s">
        <v>23</v>
      </c>
      <c r="BL52" s="3"/>
      <c r="BM52" s="3"/>
      <c r="BN52" s="3" t="s">
        <v>23</v>
      </c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50"/>
      <c r="CP52" s="3" t="s">
        <v>23</v>
      </c>
      <c r="CQ52" s="3"/>
      <c r="CR52" s="3"/>
      <c r="CS52" s="3" t="s">
        <v>42</v>
      </c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50"/>
      <c r="DU52" s="3" t="s">
        <v>42</v>
      </c>
      <c r="DV52" s="3"/>
      <c r="DW52" s="3"/>
      <c r="DX52" s="3" t="s">
        <v>42</v>
      </c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50"/>
      <c r="EZ52" s="3" t="s">
        <v>42</v>
      </c>
      <c r="FA52" s="3"/>
      <c r="FB52" s="3"/>
      <c r="FC52" s="3" t="s">
        <v>42</v>
      </c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53"/>
      <c r="GE52" s="3" t="s">
        <v>42</v>
      </c>
      <c r="GF52" s="3"/>
      <c r="GG52" s="3"/>
    </row>
    <row r="53" spans="1:189" ht="43.5" customHeight="1">
      <c r="A53" s="20" t="s">
        <v>55</v>
      </c>
      <c r="B53" s="10" t="s">
        <v>61</v>
      </c>
      <c r="C53" s="50"/>
      <c r="D53" s="57"/>
      <c r="E53" s="57"/>
      <c r="F53" s="57"/>
      <c r="G53" s="57"/>
      <c r="H53" s="57"/>
      <c r="I53" s="57"/>
      <c r="J53" s="57"/>
      <c r="K53" s="58"/>
      <c r="L53" s="58"/>
      <c r="M53" s="58"/>
      <c r="N53" s="58"/>
      <c r="O53" s="58"/>
      <c r="P53" s="58"/>
      <c r="Q53" s="58"/>
      <c r="R53" s="57"/>
      <c r="S53" s="57"/>
      <c r="T53" s="57"/>
      <c r="U53" s="57"/>
      <c r="V53" s="57"/>
      <c r="W53" s="57"/>
      <c r="X53" s="57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8"/>
      <c r="AL53" s="58"/>
      <c r="AM53" s="58"/>
    </row>
    <row r="54" spans="1:189">
      <c r="A54" s="42" t="s">
        <v>21</v>
      </c>
      <c r="B54" s="10"/>
      <c r="C54" s="50"/>
      <c r="D54" s="13"/>
      <c r="E54" s="13"/>
      <c r="F54" s="13"/>
      <c r="G54" s="13"/>
      <c r="H54" s="13"/>
      <c r="I54" s="13"/>
      <c r="J54" s="13"/>
      <c r="K54" s="41"/>
      <c r="L54" s="41"/>
      <c r="M54" s="41"/>
      <c r="N54" s="41"/>
      <c r="O54" s="41"/>
      <c r="P54" s="41"/>
      <c r="Q54" s="41"/>
      <c r="R54" s="13"/>
      <c r="S54" s="13"/>
      <c r="T54" s="13"/>
      <c r="U54" s="13"/>
      <c r="V54" s="13"/>
      <c r="W54" s="13"/>
      <c r="X54" s="13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</row>
    <row r="55" spans="1:189">
      <c r="A55" s="20"/>
      <c r="B55" s="10" t="s">
        <v>25</v>
      </c>
      <c r="C55" s="50" t="s">
        <v>34</v>
      </c>
      <c r="D55" s="13"/>
      <c r="E55" s="13"/>
      <c r="F55" s="13"/>
      <c r="G55" s="13"/>
      <c r="H55" s="13"/>
      <c r="I55" s="13"/>
      <c r="J55" s="13"/>
      <c r="K55" s="11"/>
      <c r="L55" s="11"/>
      <c r="M55" s="11"/>
      <c r="N55" s="11"/>
      <c r="O55" s="11"/>
      <c r="P55" s="11"/>
      <c r="Q55" s="11"/>
      <c r="R55" s="13"/>
      <c r="S55" s="13"/>
      <c r="T55" s="13"/>
      <c r="U55" s="13"/>
      <c r="V55" s="13"/>
      <c r="W55" s="13"/>
      <c r="X55" s="13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</row>
    <row r="56" spans="1:189" ht="17">
      <c r="A56" s="194" t="s">
        <v>280</v>
      </c>
      <c r="B56" s="10" t="s">
        <v>34</v>
      </c>
      <c r="C56" s="50"/>
      <c r="D56" s="13"/>
      <c r="E56" s="13"/>
      <c r="F56" s="13"/>
      <c r="G56" s="13"/>
      <c r="H56" s="13"/>
      <c r="I56" s="13"/>
      <c r="J56" s="13"/>
      <c r="K56" s="12"/>
      <c r="L56" s="12"/>
      <c r="M56" s="12"/>
      <c r="N56" s="12"/>
      <c r="O56" s="12"/>
      <c r="P56" s="12"/>
      <c r="Q56" s="12"/>
      <c r="R56" s="13"/>
      <c r="S56" s="13"/>
      <c r="T56" s="13"/>
      <c r="U56" s="13"/>
      <c r="V56" s="13"/>
      <c r="W56" s="13"/>
      <c r="X56" s="13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EN56" s="62"/>
    </row>
    <row r="57" spans="1:189">
      <c r="A57" s="20" t="s">
        <v>117</v>
      </c>
      <c r="B57" s="10" t="s">
        <v>34</v>
      </c>
      <c r="C57" s="50"/>
      <c r="D57" s="13"/>
      <c r="E57" s="13"/>
      <c r="F57" s="13"/>
      <c r="G57" s="13"/>
      <c r="H57" s="13"/>
      <c r="I57" s="13"/>
      <c r="J57" s="13"/>
      <c r="K57" s="12"/>
      <c r="L57" s="12"/>
      <c r="M57" s="12"/>
      <c r="N57" s="12"/>
      <c r="O57" s="12"/>
      <c r="P57" s="12"/>
      <c r="Q57" s="12"/>
      <c r="R57" s="13"/>
      <c r="S57" s="13"/>
      <c r="T57" s="13"/>
      <c r="U57" s="13"/>
      <c r="V57" s="13"/>
      <c r="W57" s="13"/>
      <c r="X57" s="13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EN57" s="62"/>
    </row>
    <row r="58" spans="1:189">
      <c r="A58" s="40" t="s">
        <v>26</v>
      </c>
      <c r="EN58" s="62"/>
    </row>
    <row r="59" spans="1:189">
      <c r="B59" s="10" t="s">
        <v>109</v>
      </c>
    </row>
    <row r="60" spans="1:189" ht="43.5" customHeight="1">
      <c r="A60" s="40" t="s">
        <v>113</v>
      </c>
      <c r="B60" s="10" t="s">
        <v>53</v>
      </c>
      <c r="C60" s="50" t="s">
        <v>12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48"/>
      <c r="AG60" s="48"/>
      <c r="AH60" s="48"/>
      <c r="AI60" s="48"/>
      <c r="AJ60" s="48"/>
      <c r="AK60" s="48"/>
      <c r="AL60" s="48"/>
      <c r="AM60" s="48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51"/>
      <c r="AZ60" s="51"/>
      <c r="BA60" s="312"/>
      <c r="BB60" s="312"/>
      <c r="BC60" s="312"/>
      <c r="BD60" s="312"/>
      <c r="BE60" s="312"/>
      <c r="BF60" s="51"/>
      <c r="BG60" s="51"/>
      <c r="BH60" s="312"/>
      <c r="BI60" s="312"/>
      <c r="BJ60" s="312"/>
      <c r="BK60" s="312"/>
      <c r="BL60" s="312"/>
      <c r="BM60" s="51"/>
      <c r="BN60" s="51"/>
      <c r="BO60" s="307"/>
      <c r="BP60" s="307"/>
      <c r="BQ60" s="307"/>
      <c r="BR60" s="307"/>
      <c r="BS60" s="307"/>
      <c r="BT60" s="51"/>
      <c r="BU60" s="51"/>
      <c r="BV60" s="307"/>
      <c r="BW60" s="307"/>
      <c r="BX60" s="307"/>
      <c r="BY60" s="307"/>
      <c r="BZ60" s="307"/>
      <c r="CA60" s="49"/>
      <c r="CB60" s="307"/>
      <c r="CC60" s="307"/>
      <c r="CD60" s="307"/>
      <c r="CE60" s="307"/>
      <c r="CF60" s="307"/>
      <c r="CG60" s="307"/>
      <c r="CH60" s="51"/>
      <c r="CI60" s="51"/>
      <c r="CJ60" s="307"/>
      <c r="CK60" s="307"/>
      <c r="CL60" s="307"/>
      <c r="CM60" s="307"/>
      <c r="CN60" s="307"/>
      <c r="CO60" s="51"/>
      <c r="CP60" s="51"/>
      <c r="CQ60" s="307"/>
      <c r="CR60" s="307"/>
      <c r="CS60" s="307"/>
      <c r="CT60" s="307"/>
      <c r="CU60" s="307"/>
      <c r="CV60" s="44"/>
      <c r="CW60" s="44"/>
      <c r="CX60" s="307"/>
      <c r="CY60" s="307"/>
      <c r="CZ60" s="307"/>
      <c r="DA60" s="307"/>
      <c r="DB60" s="307"/>
      <c r="DC60" s="44"/>
      <c r="DD60" s="44"/>
      <c r="DE60" s="307"/>
      <c r="DF60" s="307"/>
      <c r="DG60" s="307"/>
      <c r="DH60" s="307"/>
      <c r="DI60" s="307"/>
      <c r="DJ60" s="44"/>
      <c r="DK60" s="44"/>
      <c r="DL60" s="307"/>
      <c r="DM60" s="307"/>
      <c r="DN60" s="307"/>
      <c r="DO60" s="307"/>
      <c r="DP60" s="307"/>
      <c r="DQ60" s="44"/>
      <c r="DR60" s="44"/>
      <c r="DS60" s="50" t="s">
        <v>42</v>
      </c>
      <c r="DT60" s="50" t="s">
        <v>42</v>
      </c>
      <c r="DU60" s="50" t="s">
        <v>42</v>
      </c>
      <c r="DV60" s="50" t="s">
        <v>42</v>
      </c>
      <c r="DW60" s="50" t="s">
        <v>42</v>
      </c>
      <c r="DX60" s="10"/>
      <c r="DY60" s="59"/>
      <c r="DZ60" s="59"/>
      <c r="EA60" s="55"/>
      <c r="EB60" s="10"/>
      <c r="EC60" s="10"/>
      <c r="ED60" s="10"/>
      <c r="EE60" s="10"/>
      <c r="EF60" s="55"/>
      <c r="EG60" s="55"/>
      <c r="EH60" s="55"/>
      <c r="EI60" s="10"/>
      <c r="EJ60" s="10"/>
      <c r="EK60" s="10"/>
      <c r="EL60" s="10"/>
      <c r="EM60" s="55"/>
      <c r="EN60" s="55"/>
      <c r="EO60" s="10"/>
      <c r="EP60" s="10"/>
      <c r="EQ60" s="10"/>
      <c r="ER60" s="10"/>
      <c r="ES60" s="10"/>
      <c r="ET60" s="55"/>
      <c r="EU60" s="55"/>
      <c r="EV60" s="10"/>
      <c r="EW60" s="10"/>
      <c r="EX60" s="10"/>
      <c r="EY60" s="10"/>
      <c r="EZ60" s="10"/>
      <c r="FA60" s="73"/>
      <c r="FB60" s="73"/>
      <c r="FC60" s="70"/>
      <c r="FD60" s="70"/>
      <c r="FE60" s="70"/>
      <c r="FF60" s="70"/>
    </row>
    <row r="61" spans="1:189">
      <c r="B61" s="75" t="s">
        <v>140</v>
      </c>
    </row>
  </sheetData>
  <mergeCells count="233">
    <mergeCell ref="MW15:NC15"/>
    <mergeCell ref="ND15:NJ15"/>
    <mergeCell ref="NK15:NQ15"/>
    <mergeCell ref="PZ5:QF5"/>
    <mergeCell ref="MI15:MO15"/>
    <mergeCell ref="LL5:LR5"/>
    <mergeCell ref="LS5:LY5"/>
    <mergeCell ref="LZ5:MF5"/>
    <mergeCell ref="MG5:MM5"/>
    <mergeCell ref="MN5:MT5"/>
    <mergeCell ref="KZ15:LF15"/>
    <mergeCell ref="LG15:LM15"/>
    <mergeCell ref="KJ5:KP5"/>
    <mergeCell ref="KQ5:KW5"/>
    <mergeCell ref="KX5:LD5"/>
    <mergeCell ref="LE5:LK5"/>
    <mergeCell ref="MP15:MV15"/>
    <mergeCell ref="EZ52:FB52"/>
    <mergeCell ref="D52:AE52"/>
    <mergeCell ref="D50:I50"/>
    <mergeCell ref="AF51:AH51"/>
    <mergeCell ref="D49:AH49"/>
    <mergeCell ref="AG52:AH52"/>
    <mergeCell ref="FZ5:GF5"/>
    <mergeCell ref="DX49:FB49"/>
    <mergeCell ref="FL5:FR5"/>
    <mergeCell ref="FS5:FY5"/>
    <mergeCell ref="EJ5:EP5"/>
    <mergeCell ref="EQ5:EW5"/>
    <mergeCell ref="BN52:CN52"/>
    <mergeCell ref="D51:AE51"/>
    <mergeCell ref="BN51:CO51"/>
    <mergeCell ref="CP52:CR52"/>
    <mergeCell ref="AI51:BJ51"/>
    <mergeCell ref="BK52:BM52"/>
    <mergeCell ref="AI52:BI52"/>
    <mergeCell ref="DU52:DW52"/>
    <mergeCell ref="BT50:CR50"/>
    <mergeCell ref="DX51:EY51"/>
    <mergeCell ref="EC5:EI5"/>
    <mergeCell ref="EA48:EF48"/>
    <mergeCell ref="A1:A3"/>
    <mergeCell ref="B1:B3"/>
    <mergeCell ref="C1:C3"/>
    <mergeCell ref="E2:AH2"/>
    <mergeCell ref="D15:J15"/>
    <mergeCell ref="K15:Q15"/>
    <mergeCell ref="R15:X15"/>
    <mergeCell ref="Y15:AE15"/>
    <mergeCell ref="G5:M5"/>
    <mergeCell ref="D5:F5"/>
    <mergeCell ref="N5:T5"/>
    <mergeCell ref="U5:AA5"/>
    <mergeCell ref="AB5:AH5"/>
    <mergeCell ref="AF15:AL15"/>
    <mergeCell ref="AI2:BM2"/>
    <mergeCell ref="D1:AH1"/>
    <mergeCell ref="AI1:BM1"/>
    <mergeCell ref="BN1:CR1"/>
    <mergeCell ref="BN2:CR2"/>
    <mergeCell ref="BR5:BX5"/>
    <mergeCell ref="BY5:CE5"/>
    <mergeCell ref="W48:AB48"/>
    <mergeCell ref="P48:U48"/>
    <mergeCell ref="J50:AH50"/>
    <mergeCell ref="AK48:AP48"/>
    <mergeCell ref="AI5:AO5"/>
    <mergeCell ref="AP5:AV5"/>
    <mergeCell ref="AW5:BC5"/>
    <mergeCell ref="BD5:BJ5"/>
    <mergeCell ref="AR48:AW48"/>
    <mergeCell ref="BN49:CR49"/>
    <mergeCell ref="BM48:BR48"/>
    <mergeCell ref="BT48:BY48"/>
    <mergeCell ref="CA48:CF48"/>
    <mergeCell ref="CH48:CM48"/>
    <mergeCell ref="CO48:CT48"/>
    <mergeCell ref="AI50:AN50"/>
    <mergeCell ref="AO50:BM50"/>
    <mergeCell ref="BN50:BS50"/>
    <mergeCell ref="CF5:CL5"/>
    <mergeCell ref="CM5:CS5"/>
    <mergeCell ref="CC15:CI15"/>
    <mergeCell ref="CJ15:CP15"/>
    <mergeCell ref="AM15:AS15"/>
    <mergeCell ref="CS49:DW49"/>
    <mergeCell ref="CQ15:CW15"/>
    <mergeCell ref="DH5:DN5"/>
    <mergeCell ref="DO5:DU5"/>
    <mergeCell ref="DC48:DH48"/>
    <mergeCell ref="DT48:DY48"/>
    <mergeCell ref="AI49:BM49"/>
    <mergeCell ref="AD48:AI48"/>
    <mergeCell ref="BO15:BU15"/>
    <mergeCell ref="BV15:CB15"/>
    <mergeCell ref="BK5:BQ5"/>
    <mergeCell ref="AY48:BD48"/>
    <mergeCell ref="BA15:BG15"/>
    <mergeCell ref="BH15:BN15"/>
    <mergeCell ref="CX15:DD15"/>
    <mergeCell ref="DE15:DK15"/>
    <mergeCell ref="DL15:DR15"/>
    <mergeCell ref="DS15:DY15"/>
    <mergeCell ref="AT15:AZ15"/>
    <mergeCell ref="EG15:EM15"/>
    <mergeCell ref="CT5:CZ5"/>
    <mergeCell ref="DA5:DG5"/>
    <mergeCell ref="CV48:DA48"/>
    <mergeCell ref="BK51:BM51"/>
    <mergeCell ref="CS1:DW1"/>
    <mergeCell ref="CS2:DW2"/>
    <mergeCell ref="BF48:BK48"/>
    <mergeCell ref="EX5:FD5"/>
    <mergeCell ref="FC1:GG1"/>
    <mergeCell ref="GG5:GM5"/>
    <mergeCell ref="FI15:FO15"/>
    <mergeCell ref="FP15:FV15"/>
    <mergeCell ref="FW15:GC15"/>
    <mergeCell ref="GD15:GJ15"/>
    <mergeCell ref="DX50:EC50"/>
    <mergeCell ref="ED50:FB50"/>
    <mergeCell ref="DZ15:EF15"/>
    <mergeCell ref="DX1:FB1"/>
    <mergeCell ref="DX2:FB2"/>
    <mergeCell ref="EN15:ET15"/>
    <mergeCell ref="EU15:FA15"/>
    <mergeCell ref="FB15:FH15"/>
    <mergeCell ref="DV5:EB5"/>
    <mergeCell ref="EH48:EM48"/>
    <mergeCell ref="EZ51:FB51"/>
    <mergeCell ref="EV48:FA48"/>
    <mergeCell ref="CP51:CR51"/>
    <mergeCell ref="CS50:CX50"/>
    <mergeCell ref="CY50:DW50"/>
    <mergeCell ref="D60:AE60"/>
    <mergeCell ref="CS51:DT51"/>
    <mergeCell ref="DU51:DW51"/>
    <mergeCell ref="CS52:DS52"/>
    <mergeCell ref="BA60:BE60"/>
    <mergeCell ref="BH60:BL60"/>
    <mergeCell ref="BO60:BS60"/>
    <mergeCell ref="BV60:BZ60"/>
    <mergeCell ref="CJ60:CN60"/>
    <mergeCell ref="CQ60:CU60"/>
    <mergeCell ref="DE60:DI60"/>
    <mergeCell ref="DL60:DP60"/>
    <mergeCell ref="CB60:CG60"/>
    <mergeCell ref="CX60:DB60"/>
    <mergeCell ref="I48:N48"/>
    <mergeCell ref="DX52:EX52"/>
    <mergeCell ref="EO48:ET48"/>
    <mergeCell ref="DM48:DR48"/>
    <mergeCell ref="FC52:GC52"/>
    <mergeCell ref="GE52:GG52"/>
    <mergeCell ref="GH1:HL1"/>
    <mergeCell ref="GH2:HL2"/>
    <mergeCell ref="GK15:GQ15"/>
    <mergeCell ref="GR15:GX15"/>
    <mergeCell ref="GY15:HE15"/>
    <mergeCell ref="HF15:HL15"/>
    <mergeCell ref="GN5:GT5"/>
    <mergeCell ref="GU5:HA5"/>
    <mergeCell ref="HB5:HH5"/>
    <mergeCell ref="FC48:FH48"/>
    <mergeCell ref="FJ48:FO48"/>
    <mergeCell ref="FQ48:FV48"/>
    <mergeCell ref="FX48:GC48"/>
    <mergeCell ref="FC49:GG49"/>
    <mergeCell ref="FC50:FH50"/>
    <mergeCell ref="FI50:GG50"/>
    <mergeCell ref="FC51:GD51"/>
    <mergeCell ref="GE51:GG51"/>
    <mergeCell ref="GE48:GJ48"/>
    <mergeCell ref="GL48:GQ48"/>
    <mergeCell ref="FC2:GG2"/>
    <mergeCell ref="FE5:FK5"/>
    <mergeCell ref="IR2:JS2"/>
    <mergeCell ref="JT2:KX2"/>
    <mergeCell ref="KL15:KR15"/>
    <mergeCell ref="KS15:KY15"/>
    <mergeCell ref="JX15:KD15"/>
    <mergeCell ref="KE15:KK15"/>
    <mergeCell ref="HM1:IQ1"/>
    <mergeCell ref="HM2:IQ2"/>
    <mergeCell ref="HT15:HZ15"/>
    <mergeCell ref="IA15:IG15"/>
    <mergeCell ref="IH15:IN15"/>
    <mergeCell ref="IO15:IU15"/>
    <mergeCell ref="KY2:MB2"/>
    <mergeCell ref="LN15:LT15"/>
    <mergeCell ref="LU15:MA15"/>
    <mergeCell ref="MB15:MH15"/>
    <mergeCell ref="MC2:NG2"/>
    <mergeCell ref="MU5:NA5"/>
    <mergeCell ref="NB5:NH5"/>
    <mergeCell ref="JA5:JG5"/>
    <mergeCell ref="JH5:JN5"/>
    <mergeCell ref="JO5:JU5"/>
    <mergeCell ref="JV5:KB5"/>
    <mergeCell ref="KC5:KI5"/>
    <mergeCell ref="HM15:HS15"/>
    <mergeCell ref="IV15:JB15"/>
    <mergeCell ref="JC15:JI15"/>
    <mergeCell ref="JJ15:JP15"/>
    <mergeCell ref="JQ15:JW15"/>
    <mergeCell ref="HY5:IE5"/>
    <mergeCell ref="IF5:IL5"/>
    <mergeCell ref="IM5:IS5"/>
    <mergeCell ref="HR5:HX5"/>
    <mergeCell ref="HI5:HQ5"/>
    <mergeCell ref="IT5:IZ5"/>
    <mergeCell ref="QG5:QM5"/>
    <mergeCell ref="NH2:OK2"/>
    <mergeCell ref="NP5:NV5"/>
    <mergeCell ref="NW5:OC5"/>
    <mergeCell ref="OD5:OJ5"/>
    <mergeCell ref="OK5:OQ5"/>
    <mergeCell ref="NR15:NX15"/>
    <mergeCell ref="NY15:OE15"/>
    <mergeCell ref="OF15:OL15"/>
    <mergeCell ref="OM15:OS15"/>
    <mergeCell ref="NI5:NO5"/>
    <mergeCell ref="OL2:PP2"/>
    <mergeCell ref="OR5:OX5"/>
    <mergeCell ref="OY5:PD5"/>
    <mergeCell ref="PE5:PK5"/>
    <mergeCell ref="PL5:PR5"/>
    <mergeCell ref="PS5:PY5"/>
    <mergeCell ref="OT15:OZ15"/>
    <mergeCell ref="PA15:PG15"/>
    <mergeCell ref="PH15:PN15"/>
    <mergeCell ref="PO15:PU15"/>
    <mergeCell ref="PV15:QB15"/>
  </mergeCells>
  <phoneticPr fontId="7" type="noConversion"/>
  <printOptions horizontalCentered="1" verticalCentered="1"/>
  <pageMargins left="0.25" right="0.25" top="0.25" bottom="0.25" header="0" footer="0"/>
  <pageSetup paperSize="9" scale="52" orientation="landscape" r:id="rId1"/>
  <colBreaks count="5" manualBreakCount="5">
    <brk id="279" max="33" man="1"/>
    <brk id="310" max="33" man="1"/>
    <brk id="332" max="33" man="1"/>
    <brk id="362" max="33" man="1"/>
    <brk id="401" max="33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T22"/>
  <sheetViews>
    <sheetView topLeftCell="A2" zoomScale="85" zoomScaleNormal="85" workbookViewId="0">
      <selection activeCell="O24" sqref="O24"/>
    </sheetView>
  </sheetViews>
  <sheetFormatPr baseColWidth="10" defaultColWidth="9.1640625" defaultRowHeight="20" customHeight="1" outlineLevelCol="1"/>
  <cols>
    <col min="1" max="1" width="14.5" style="100" customWidth="1"/>
    <col min="2" max="2" width="35.5" style="100" customWidth="1"/>
    <col min="3" max="3" width="26.5" style="100" customWidth="1"/>
    <col min="4" max="5" width="7.33203125" style="100" hidden="1" customWidth="1"/>
    <col min="6" max="6" width="24.33203125" style="100" customWidth="1"/>
    <col min="7" max="7" width="16.6640625" style="111" hidden="1" customWidth="1" outlineLevel="1"/>
    <col min="8" max="10" width="15.5" style="100" hidden="1" customWidth="1" outlineLevel="1"/>
    <col min="11" max="11" width="16.6640625" style="111" customWidth="1" collapsed="1"/>
    <col min="12" max="14" width="15.5" style="100" customWidth="1"/>
    <col min="15" max="15" width="9.1640625" style="100"/>
    <col min="16" max="16" width="4" style="100" customWidth="1"/>
    <col min="17" max="17" width="36.83203125" style="100" customWidth="1"/>
    <col min="18" max="18" width="28.5" style="100" bestFit="1" customWidth="1"/>
    <col min="19" max="19" width="16.5" style="100" customWidth="1"/>
    <col min="20" max="20" width="18.33203125" style="100" customWidth="1"/>
    <col min="21" max="26" width="26" style="100" customWidth="1"/>
    <col min="27" max="16384" width="9.1640625" style="100"/>
  </cols>
  <sheetData>
    <row r="1" spans="1:20" ht="20" customHeight="1">
      <c r="G1" s="122" t="s">
        <v>183</v>
      </c>
      <c r="I1" s="124">
        <v>44347</v>
      </c>
      <c r="J1" s="124">
        <v>44561</v>
      </c>
      <c r="K1" s="122" t="s">
        <v>186</v>
      </c>
      <c r="M1" s="124">
        <v>44562</v>
      </c>
      <c r="N1" s="124">
        <v>44926</v>
      </c>
    </row>
    <row r="2" spans="1:20" ht="20" customHeight="1">
      <c r="A2" s="112"/>
      <c r="I2" s="124">
        <v>44494</v>
      </c>
      <c r="J2" s="124"/>
      <c r="L2" s="124">
        <v>44621</v>
      </c>
      <c r="M2" s="124">
        <v>44682</v>
      </c>
      <c r="N2" s="124">
        <v>44743</v>
      </c>
      <c r="O2" s="145"/>
    </row>
    <row r="3" spans="1:20" ht="20" customHeight="1">
      <c r="A3" s="114" t="s">
        <v>166</v>
      </c>
      <c r="B3" s="115" t="s">
        <v>212</v>
      </c>
      <c r="C3" s="115" t="s">
        <v>208</v>
      </c>
      <c r="D3" s="115" t="s">
        <v>209</v>
      </c>
      <c r="E3" s="115" t="s">
        <v>210</v>
      </c>
      <c r="F3" s="115" t="s">
        <v>211</v>
      </c>
      <c r="G3" s="116" t="s">
        <v>167</v>
      </c>
      <c r="H3" s="117" t="s">
        <v>168</v>
      </c>
      <c r="I3" s="117" t="s">
        <v>169</v>
      </c>
      <c r="J3" s="118" t="s">
        <v>170</v>
      </c>
      <c r="K3" s="116" t="s">
        <v>167</v>
      </c>
      <c r="L3" s="117" t="s">
        <v>168</v>
      </c>
      <c r="M3" s="117" t="s">
        <v>169</v>
      </c>
      <c r="N3" s="118" t="s">
        <v>170</v>
      </c>
      <c r="O3" s="145" t="s">
        <v>187</v>
      </c>
      <c r="Q3" s="100" t="s">
        <v>240</v>
      </c>
      <c r="R3" s="100" t="s">
        <v>204</v>
      </c>
      <c r="S3" s="100" t="s">
        <v>206</v>
      </c>
      <c r="T3" s="100" t="s">
        <v>207</v>
      </c>
    </row>
    <row r="4" spans="1:20" ht="20" customHeight="1">
      <c r="A4" s="3" t="s">
        <v>152</v>
      </c>
      <c r="B4" s="113" t="s">
        <v>191</v>
      </c>
      <c r="C4" s="132" t="s">
        <v>213</v>
      </c>
      <c r="D4" s="132"/>
      <c r="E4" s="132"/>
      <c r="F4" s="113" t="s">
        <v>164</v>
      </c>
      <c r="G4" s="123" t="s">
        <v>172</v>
      </c>
      <c r="H4" s="119">
        <f>ROUND((J1-I1+1)/7*3,0)</f>
        <v>92</v>
      </c>
      <c r="I4" s="119">
        <v>24</v>
      </c>
      <c r="J4" s="120">
        <f>I4/H4</f>
        <v>0.2608695652173913</v>
      </c>
      <c r="K4" s="123" t="s">
        <v>172</v>
      </c>
      <c r="L4" s="119">
        <f>ROUND((N1-L2+1)/7*3,0)</f>
        <v>131</v>
      </c>
      <c r="M4" s="100">
        <f>COUNTA('3. 일간 목표&amp;실천'!$HM$16:$OK$16)</f>
        <v>28</v>
      </c>
      <c r="N4" s="120">
        <f t="shared" ref="N4:N15" si="0">M4/L4</f>
        <v>0.21374045801526717</v>
      </c>
      <c r="O4" s="145">
        <v>80</v>
      </c>
      <c r="P4" s="198" t="s">
        <v>284</v>
      </c>
      <c r="R4" s="100" t="s">
        <v>205</v>
      </c>
    </row>
    <row r="5" spans="1:20" ht="20" customHeight="1">
      <c r="A5" s="3"/>
      <c r="B5" s="113" t="s">
        <v>191</v>
      </c>
      <c r="C5" s="132" t="s">
        <v>214</v>
      </c>
      <c r="D5" s="113"/>
      <c r="E5" s="113"/>
      <c r="F5" s="113" t="s">
        <v>139</v>
      </c>
      <c r="G5" s="123" t="s">
        <v>171</v>
      </c>
      <c r="H5" s="119">
        <f>ROUND((J1-I2+1)/7*6,0)</f>
        <v>58</v>
      </c>
      <c r="I5" s="119">
        <f>H5-15-6+ROUND((J1-I2+1)/7,0)</f>
        <v>47</v>
      </c>
      <c r="J5" s="120">
        <f>I5/H5</f>
        <v>0.81034482758620685</v>
      </c>
      <c r="K5" s="123" t="s">
        <v>171</v>
      </c>
      <c r="L5" s="119">
        <f>ROUND((N1-M1+1)/7*6,0)</f>
        <v>313</v>
      </c>
      <c r="M5" s="119">
        <f>COUNTA('3. 일간 목표&amp;실천'!$HM$17:$OK$17)</f>
        <v>102</v>
      </c>
      <c r="N5" s="120">
        <f t="shared" si="0"/>
        <v>0.32587859424920129</v>
      </c>
      <c r="O5" s="145">
        <v>90</v>
      </c>
    </row>
    <row r="6" spans="1:20" ht="20" customHeight="1">
      <c r="A6" s="3"/>
      <c r="B6" s="113" t="s">
        <v>192</v>
      </c>
      <c r="C6" s="132" t="s">
        <v>215</v>
      </c>
      <c r="D6" s="113"/>
      <c r="E6" s="113"/>
      <c r="F6" s="113" t="s">
        <v>165</v>
      </c>
      <c r="G6" s="123" t="s">
        <v>136</v>
      </c>
      <c r="H6" s="119"/>
      <c r="I6" s="119"/>
      <c r="J6" s="121"/>
      <c r="K6" s="123" t="s">
        <v>171</v>
      </c>
      <c r="L6" s="119">
        <f>ROUND((N1-M1+1)/7*6,0)</f>
        <v>313</v>
      </c>
      <c r="M6" s="119">
        <f>COUNTA('3. 일간 목표&amp;실천'!$HM$45:$KX$45)</f>
        <v>47</v>
      </c>
      <c r="N6" s="120">
        <f t="shared" ref="N6:N7" si="1">M6/L6</f>
        <v>0.15015974440894569</v>
      </c>
      <c r="O6" s="145">
        <v>90</v>
      </c>
      <c r="P6" s="100" t="s">
        <v>178</v>
      </c>
    </row>
    <row r="7" spans="1:20" ht="20" customHeight="1">
      <c r="A7" s="3"/>
      <c r="B7" s="113" t="s">
        <v>191</v>
      </c>
      <c r="C7" s="132" t="s">
        <v>229</v>
      </c>
      <c r="D7" s="113"/>
      <c r="E7" s="113"/>
      <c r="F7" s="113" t="s">
        <v>165</v>
      </c>
      <c r="G7" s="123" t="s">
        <v>136</v>
      </c>
      <c r="H7" s="119"/>
      <c r="I7" s="119"/>
      <c r="J7" s="121"/>
      <c r="K7" s="123" t="s">
        <v>171</v>
      </c>
      <c r="L7" s="119">
        <f>ROUND((N1-M2+1)/7*6,0)</f>
        <v>210</v>
      </c>
      <c r="M7" s="141" t="s">
        <v>230</v>
      </c>
      <c r="N7" s="120" t="e">
        <f t="shared" si="1"/>
        <v>#VALUE!</v>
      </c>
      <c r="O7" s="145">
        <v>90</v>
      </c>
      <c r="P7" s="100" t="s">
        <v>178</v>
      </c>
      <c r="Q7" s="100" t="s">
        <v>219</v>
      </c>
    </row>
    <row r="8" spans="1:20" ht="20" customHeight="1">
      <c r="A8" s="3"/>
      <c r="B8" s="113" t="s">
        <v>192</v>
      </c>
      <c r="C8" s="132" t="s">
        <v>216</v>
      </c>
      <c r="D8" s="113"/>
      <c r="E8" s="113"/>
      <c r="F8" s="113" t="s">
        <v>203</v>
      </c>
      <c r="G8" s="123" t="s">
        <v>136</v>
      </c>
      <c r="H8" s="119"/>
      <c r="I8" s="119"/>
      <c r="J8" s="121"/>
      <c r="K8" s="123" t="s">
        <v>172</v>
      </c>
      <c r="L8" s="119">
        <f>ROUND((N1-M1+1)/7*3,0)</f>
        <v>156</v>
      </c>
      <c r="M8" s="119">
        <f>COUNTA('3. 일간 목표&amp;실천'!$HM$46:$KX$46)</f>
        <v>19</v>
      </c>
      <c r="N8" s="120">
        <f t="shared" si="0"/>
        <v>0.12179487179487179</v>
      </c>
      <c r="O8" s="145">
        <v>90</v>
      </c>
      <c r="P8" s="100" t="s">
        <v>178</v>
      </c>
      <c r="Q8" s="100" t="s">
        <v>219</v>
      </c>
    </row>
    <row r="9" spans="1:20" ht="20" customHeight="1">
      <c r="A9" s="3" t="s">
        <v>153</v>
      </c>
      <c r="B9" s="113" t="s">
        <v>190</v>
      </c>
      <c r="C9" s="132" t="s">
        <v>217</v>
      </c>
      <c r="D9" s="113"/>
      <c r="E9" s="113"/>
      <c r="F9" s="113" t="s">
        <v>184</v>
      </c>
      <c r="G9" s="123" t="s">
        <v>171</v>
      </c>
      <c r="H9" s="119">
        <f>ROUND((J1-I1+1)/7*6,0)</f>
        <v>184</v>
      </c>
      <c r="I9" s="119">
        <f>H9-67-12+ROUND((J1-I1+1)/7,0)</f>
        <v>136</v>
      </c>
      <c r="J9" s="120">
        <f>I9/H9</f>
        <v>0.73913043478260865</v>
      </c>
      <c r="K9" s="123" t="s">
        <v>171</v>
      </c>
      <c r="L9" s="119">
        <f>ROUND((N1-M1+1)/7*6,0)</f>
        <v>313</v>
      </c>
      <c r="M9" s="119">
        <f>COUNTA('3. 일간 목표&amp;실천'!$HM$4:$OK$4)</f>
        <v>119</v>
      </c>
      <c r="N9" s="120">
        <f t="shared" si="0"/>
        <v>0.38019169329073482</v>
      </c>
      <c r="O9" s="145">
        <v>100</v>
      </c>
      <c r="Q9" s="100" t="s">
        <v>218</v>
      </c>
    </row>
    <row r="10" spans="1:20" ht="20" customHeight="1">
      <c r="A10" s="3"/>
      <c r="B10" s="113" t="s">
        <v>193</v>
      </c>
      <c r="C10" s="132"/>
      <c r="D10" s="113"/>
      <c r="E10" s="113"/>
      <c r="F10" s="113" t="s">
        <v>179</v>
      </c>
      <c r="G10" s="123" t="s">
        <v>136</v>
      </c>
      <c r="H10" s="119"/>
      <c r="I10" s="119"/>
      <c r="J10" s="121"/>
      <c r="K10" s="123" t="s">
        <v>172</v>
      </c>
      <c r="L10" s="119">
        <f>ROUND((N1-N2+1)/7*3,0)</f>
        <v>79</v>
      </c>
      <c r="M10" s="141" t="s">
        <v>231</v>
      </c>
      <c r="N10" s="120" t="e">
        <f t="shared" si="0"/>
        <v>#VALUE!</v>
      </c>
      <c r="O10" s="145">
        <v>80</v>
      </c>
      <c r="Q10" s="100" t="s">
        <v>201</v>
      </c>
    </row>
    <row r="11" spans="1:20" ht="20" customHeight="1">
      <c r="A11" s="3" t="s">
        <v>154</v>
      </c>
      <c r="B11" s="113" t="s">
        <v>194</v>
      </c>
      <c r="C11" s="132" t="s">
        <v>221</v>
      </c>
      <c r="D11" s="113"/>
      <c r="E11" s="113"/>
      <c r="F11" s="113" t="s">
        <v>156</v>
      </c>
      <c r="G11" s="123" t="s">
        <v>173</v>
      </c>
      <c r="H11" s="119">
        <f>ROUND((J1-I1+1)/7*5,0)</f>
        <v>154</v>
      </c>
      <c r="I11" s="119">
        <f>H11-9-6</f>
        <v>139</v>
      </c>
      <c r="J11" s="120">
        <f>I11/H11</f>
        <v>0.90259740259740262</v>
      </c>
      <c r="K11" s="123" t="s">
        <v>173</v>
      </c>
      <c r="L11" s="119">
        <f>ROUND((N1-M1+1)/7*5,0)</f>
        <v>261</v>
      </c>
      <c r="M11" s="119">
        <f>COUNTA('3. 일간 목표&amp;실천'!$HM$14:$OK$14)</f>
        <v>112</v>
      </c>
      <c r="N11" s="120">
        <f t="shared" si="0"/>
        <v>0.42911877394636017</v>
      </c>
      <c r="O11" s="145">
        <v>100</v>
      </c>
      <c r="Q11" s="100" t="s">
        <v>202</v>
      </c>
    </row>
    <row r="12" spans="1:20" ht="20" customHeight="1">
      <c r="A12" s="3"/>
      <c r="B12" s="113" t="s">
        <v>194</v>
      </c>
      <c r="C12" s="132" t="s">
        <v>221</v>
      </c>
      <c r="D12" s="113"/>
      <c r="E12" s="113"/>
      <c r="F12" s="113" t="s">
        <v>157</v>
      </c>
      <c r="G12" s="123" t="s">
        <v>174</v>
      </c>
      <c r="H12" s="119">
        <f>ROUND((J1-I1+1)/7,0)</f>
        <v>31</v>
      </c>
      <c r="I12" s="119">
        <f>H12</f>
        <v>31</v>
      </c>
      <c r="J12" s="120">
        <f>I12/H12</f>
        <v>1</v>
      </c>
      <c r="K12" s="123" t="s">
        <v>174</v>
      </c>
      <c r="L12" s="119">
        <v>52</v>
      </c>
      <c r="M12" s="119">
        <f>COUNTA('3. 일간 목표&amp;실천'!$HM$5:$OK$5)</f>
        <v>26</v>
      </c>
      <c r="N12" s="120">
        <f t="shared" si="0"/>
        <v>0.5</v>
      </c>
      <c r="O12" s="145">
        <v>100</v>
      </c>
      <c r="Q12" s="100" t="s">
        <v>220</v>
      </c>
    </row>
    <row r="13" spans="1:20" ht="20" customHeight="1">
      <c r="A13" s="3"/>
      <c r="B13" s="113" t="s">
        <v>195</v>
      </c>
      <c r="C13" s="132" t="s">
        <v>232</v>
      </c>
      <c r="D13" s="113"/>
      <c r="E13" s="113"/>
      <c r="F13" s="113" t="s">
        <v>142</v>
      </c>
      <c r="G13" s="123" t="s">
        <v>174</v>
      </c>
      <c r="H13" s="119">
        <f>ROUND((J1-I1+1)/7,0)</f>
        <v>31</v>
      </c>
      <c r="I13" s="119">
        <f>H13-4-3</f>
        <v>24</v>
      </c>
      <c r="J13" s="120">
        <f>I13/H13</f>
        <v>0.77419354838709675</v>
      </c>
      <c r="K13" s="123" t="s">
        <v>233</v>
      </c>
      <c r="L13" s="119">
        <v>70</v>
      </c>
      <c r="M13" s="119">
        <f>COUNTA('3. 일간 목표&amp;실천'!$HM$15:$OK$15)</f>
        <v>14</v>
      </c>
      <c r="N13" s="120">
        <f t="shared" si="0"/>
        <v>0.2</v>
      </c>
      <c r="O13" s="145">
        <v>100</v>
      </c>
      <c r="Q13" s="100" t="s">
        <v>234</v>
      </c>
    </row>
    <row r="14" spans="1:20" ht="20" customHeight="1">
      <c r="A14" s="3"/>
      <c r="B14" s="113" t="s">
        <v>196</v>
      </c>
      <c r="C14" s="132"/>
      <c r="D14" s="113"/>
      <c r="E14" s="113"/>
      <c r="F14" s="113" t="s">
        <v>304</v>
      </c>
      <c r="G14" s="123" t="s">
        <v>175</v>
      </c>
      <c r="H14" s="119">
        <v>7</v>
      </c>
      <c r="I14" s="119">
        <v>4</v>
      </c>
      <c r="J14" s="120">
        <f>I14/H14</f>
        <v>0.5714285714285714</v>
      </c>
      <c r="K14" s="123" t="s">
        <v>177</v>
      </c>
      <c r="L14" s="119">
        <v>4</v>
      </c>
      <c r="M14" s="141" t="s">
        <v>231</v>
      </c>
      <c r="N14" s="120" t="e">
        <f t="shared" si="0"/>
        <v>#VALUE!</v>
      </c>
      <c r="O14" s="145">
        <v>100</v>
      </c>
      <c r="Q14" s="100" t="s">
        <v>201</v>
      </c>
    </row>
    <row r="15" spans="1:20" ht="20" customHeight="1">
      <c r="A15" s="3"/>
      <c r="B15" s="113" t="s">
        <v>196</v>
      </c>
      <c r="C15" s="132"/>
      <c r="D15" s="113"/>
      <c r="E15" s="113"/>
      <c r="F15" s="113" t="s">
        <v>163</v>
      </c>
      <c r="G15" s="123" t="s">
        <v>136</v>
      </c>
      <c r="H15" s="119"/>
      <c r="I15" s="119"/>
      <c r="J15" s="121"/>
      <c r="K15" s="123" t="s">
        <v>236</v>
      </c>
      <c r="L15" s="119">
        <f>ROUND((N1-N2+1)/7*2,0)</f>
        <v>53</v>
      </c>
      <c r="M15" s="141" t="s">
        <v>231</v>
      </c>
      <c r="N15" s="120" t="e">
        <f t="shared" si="0"/>
        <v>#VALUE!</v>
      </c>
      <c r="O15" s="145"/>
      <c r="Q15" s="100" t="s">
        <v>201</v>
      </c>
    </row>
    <row r="16" spans="1:20" ht="20" customHeight="1">
      <c r="A16" s="3"/>
      <c r="B16" s="113" t="s">
        <v>197</v>
      </c>
      <c r="C16" s="132"/>
      <c r="D16" s="113"/>
      <c r="E16" s="113"/>
      <c r="F16" s="113" t="s">
        <v>162</v>
      </c>
      <c r="G16" s="123" t="s">
        <v>136</v>
      </c>
      <c r="H16" s="119"/>
      <c r="I16" s="119"/>
      <c r="J16" s="121"/>
      <c r="K16" s="123" t="s">
        <v>178</v>
      </c>
      <c r="L16" s="119" t="s">
        <v>136</v>
      </c>
      <c r="M16" s="141" t="s">
        <v>235</v>
      </c>
      <c r="N16" s="121" t="s">
        <v>136</v>
      </c>
      <c r="O16" s="145"/>
      <c r="Q16" s="100" t="s">
        <v>201</v>
      </c>
    </row>
    <row r="17" spans="1:17" ht="20" customHeight="1">
      <c r="A17" s="3" t="s">
        <v>185</v>
      </c>
      <c r="B17" s="113"/>
      <c r="C17" s="132"/>
      <c r="D17" s="113"/>
      <c r="E17" s="113"/>
      <c r="F17" s="113" t="s">
        <v>158</v>
      </c>
      <c r="G17" s="123" t="s">
        <v>180</v>
      </c>
      <c r="H17" s="119">
        <v>1</v>
      </c>
      <c r="I17" s="119">
        <v>0</v>
      </c>
      <c r="J17" s="120">
        <f>I17/H17</f>
        <v>0</v>
      </c>
      <c r="K17" s="123" t="s">
        <v>180</v>
      </c>
      <c r="L17" s="119">
        <v>1</v>
      </c>
      <c r="M17" s="119"/>
      <c r="N17" s="120">
        <f>M17/L17</f>
        <v>0</v>
      </c>
      <c r="O17" s="145">
        <v>100</v>
      </c>
    </row>
    <row r="18" spans="1:17" ht="20" customHeight="1">
      <c r="A18" s="3"/>
      <c r="B18" s="113" t="s">
        <v>200</v>
      </c>
      <c r="C18" s="132"/>
      <c r="D18" s="113"/>
      <c r="E18" s="113"/>
      <c r="F18" s="113" t="s">
        <v>159</v>
      </c>
      <c r="G18" s="123" t="s">
        <v>181</v>
      </c>
      <c r="H18" s="119">
        <v>1</v>
      </c>
      <c r="I18" s="119">
        <v>1</v>
      </c>
      <c r="J18" s="120">
        <f>I18/H18</f>
        <v>1</v>
      </c>
      <c r="K18" s="123" t="s">
        <v>182</v>
      </c>
      <c r="L18" s="119">
        <v>1</v>
      </c>
      <c r="M18" s="119"/>
      <c r="N18" s="120">
        <f>M18/L18</f>
        <v>0</v>
      </c>
      <c r="O18" s="145">
        <v>100</v>
      </c>
      <c r="Q18" s="100" t="s">
        <v>201</v>
      </c>
    </row>
    <row r="19" spans="1:17" ht="20" customHeight="1">
      <c r="A19" s="3"/>
      <c r="B19" s="113" t="s">
        <v>198</v>
      </c>
      <c r="C19" s="132"/>
      <c r="D19" s="113"/>
      <c r="E19" s="113"/>
      <c r="F19" s="113" t="s">
        <v>160</v>
      </c>
      <c r="G19" s="123" t="s">
        <v>136</v>
      </c>
      <c r="H19" s="119"/>
      <c r="I19" s="119"/>
      <c r="J19" s="121"/>
      <c r="K19" s="123" t="s">
        <v>171</v>
      </c>
      <c r="L19" s="119">
        <f>ROUND((N1-M2+1)/7*6,0)</f>
        <v>210</v>
      </c>
      <c r="M19" s="141" t="s">
        <v>235</v>
      </c>
      <c r="N19" s="120" t="e">
        <f>M19/L19</f>
        <v>#VALUE!</v>
      </c>
      <c r="O19" s="145">
        <v>100</v>
      </c>
      <c r="Q19" s="100" t="s">
        <v>201</v>
      </c>
    </row>
    <row r="20" spans="1:17" ht="20" customHeight="1">
      <c r="A20" s="3"/>
      <c r="B20" s="113" t="s">
        <v>199</v>
      </c>
      <c r="C20" s="132"/>
      <c r="D20" s="113"/>
      <c r="E20" s="113"/>
      <c r="F20" s="113" t="s">
        <v>161</v>
      </c>
      <c r="G20" s="123" t="s">
        <v>136</v>
      </c>
      <c r="H20" s="119"/>
      <c r="I20" s="119"/>
      <c r="J20" s="121"/>
      <c r="K20" s="123" t="s">
        <v>178</v>
      </c>
      <c r="L20" s="119"/>
      <c r="M20" s="141" t="s">
        <v>235</v>
      </c>
      <c r="N20" s="121"/>
      <c r="O20" s="145"/>
      <c r="Q20" s="100" t="s">
        <v>201</v>
      </c>
    </row>
    <row r="21" spans="1:17" ht="20" customHeight="1">
      <c r="A21" s="65" t="s">
        <v>155</v>
      </c>
      <c r="B21" s="113"/>
      <c r="C21" s="132"/>
      <c r="D21" s="113"/>
      <c r="E21" s="113"/>
      <c r="F21" s="113"/>
      <c r="G21" s="123" t="s">
        <v>136</v>
      </c>
      <c r="H21" s="119"/>
      <c r="I21" s="119"/>
      <c r="J21" s="121"/>
      <c r="K21" s="123" t="s">
        <v>178</v>
      </c>
      <c r="L21" s="119"/>
      <c r="M21" s="119"/>
      <c r="N21" s="121"/>
      <c r="O21" s="145"/>
    </row>
    <row r="22" spans="1:17" ht="20" customHeight="1">
      <c r="M22" s="100" t="s">
        <v>401</v>
      </c>
    </row>
  </sheetData>
  <mergeCells count="4">
    <mergeCell ref="A4:A8"/>
    <mergeCell ref="A9:A10"/>
    <mergeCell ref="A11:A16"/>
    <mergeCell ref="A17:A20"/>
  </mergeCells>
  <phoneticPr fontId="7" type="noConversion"/>
  <pageMargins left="0.70866141732283472" right="0.70866141732283472" top="0.74803149606299213" bottom="0.74803149606299213" header="0.31496062992125984" footer="0.31496062992125984"/>
  <pageSetup paperSize="9" scale="74" orientation="landscape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X48"/>
  <sheetViews>
    <sheetView zoomScale="111" zoomScaleSheetLayoutView="75" workbookViewId="0">
      <pane xSplit="4" ySplit="1" topLeftCell="P18" activePane="bottomRight" state="frozen"/>
      <selection pane="topRight" activeCell="E1" sqref="E1"/>
      <selection pane="bottomLeft" activeCell="A2" sqref="A2"/>
      <selection pane="bottomRight" activeCell="U34" sqref="U34"/>
    </sheetView>
  </sheetViews>
  <sheetFormatPr baseColWidth="10" defaultColWidth="9.1640625" defaultRowHeight="15"/>
  <cols>
    <col min="1" max="1" width="6.5" style="2" customWidth="1"/>
    <col min="2" max="2" width="15" style="2" customWidth="1"/>
    <col min="3" max="3" width="14.33203125" style="2" bestFit="1" customWidth="1"/>
    <col min="4" max="4" width="23.83203125" style="2" customWidth="1"/>
    <col min="5" max="9" width="13.83203125" customWidth="1"/>
    <col min="10" max="10" width="13.83203125" style="2" customWidth="1"/>
    <col min="11" max="15" width="13.83203125" customWidth="1"/>
    <col min="16" max="16" width="13.83203125" style="21" customWidth="1"/>
    <col min="17" max="24" width="13.83203125" customWidth="1"/>
  </cols>
  <sheetData>
    <row r="1" spans="1:24">
      <c r="A1" s="5" t="s">
        <v>115</v>
      </c>
      <c r="B1" s="5" t="s">
        <v>111</v>
      </c>
      <c r="C1" s="5" t="s">
        <v>18</v>
      </c>
      <c r="D1" s="5" t="s">
        <v>40</v>
      </c>
      <c r="E1" s="9">
        <v>44377</v>
      </c>
      <c r="F1" s="9">
        <v>44408</v>
      </c>
      <c r="G1" s="9">
        <v>44439</v>
      </c>
      <c r="H1" s="9">
        <v>44469</v>
      </c>
      <c r="I1" s="9">
        <v>44500</v>
      </c>
      <c r="J1" s="9">
        <v>44530</v>
      </c>
      <c r="K1" s="9">
        <v>44561</v>
      </c>
      <c r="L1" s="9">
        <v>44592</v>
      </c>
      <c r="M1" s="9">
        <v>44620</v>
      </c>
      <c r="N1" s="9">
        <v>44651</v>
      </c>
      <c r="O1" s="9">
        <v>44681</v>
      </c>
      <c r="P1" s="9">
        <v>44712</v>
      </c>
      <c r="Q1" s="9">
        <v>44742</v>
      </c>
      <c r="R1" s="9">
        <v>44773</v>
      </c>
      <c r="S1" s="9">
        <v>44804</v>
      </c>
      <c r="T1" s="9">
        <v>44834</v>
      </c>
      <c r="U1" s="9">
        <v>44865</v>
      </c>
      <c r="V1" s="9">
        <v>44895</v>
      </c>
      <c r="W1" s="9">
        <v>44926</v>
      </c>
    </row>
    <row r="2" spans="1:24">
      <c r="A2" s="21" t="s">
        <v>77</v>
      </c>
      <c r="B2" s="21" t="s">
        <v>37</v>
      </c>
      <c r="C2" s="21" t="s">
        <v>37</v>
      </c>
      <c r="D2" s="21"/>
      <c r="E2" s="16">
        <f t="shared" ref="E2:O2" si="0">1336670000-E17</f>
        <v>872081641</v>
      </c>
      <c r="F2" s="16">
        <f t="shared" si="0"/>
        <v>872831641</v>
      </c>
      <c r="G2" s="16">
        <f t="shared" si="0"/>
        <v>873581641</v>
      </c>
      <c r="H2" s="16">
        <f t="shared" si="0"/>
        <v>874331641</v>
      </c>
      <c r="I2" s="39">
        <f t="shared" si="0"/>
        <v>875081641</v>
      </c>
      <c r="J2" s="16">
        <f t="shared" si="0"/>
        <v>875831641</v>
      </c>
      <c r="K2" s="16">
        <f t="shared" si="0"/>
        <v>876581641</v>
      </c>
      <c r="L2" s="16">
        <f t="shared" si="0"/>
        <v>877331641</v>
      </c>
      <c r="M2" s="16">
        <f t="shared" si="0"/>
        <v>878081641</v>
      </c>
      <c r="N2" s="16">
        <f t="shared" si="0"/>
        <v>878831641</v>
      </c>
      <c r="O2" s="39">
        <f t="shared" si="0"/>
        <v>879581641</v>
      </c>
      <c r="P2" s="39">
        <f t="shared" ref="P2:W2" si="1">1336670000-P17</f>
        <v>880331641</v>
      </c>
      <c r="Q2" s="39">
        <f t="shared" si="1"/>
        <v>881081641</v>
      </c>
      <c r="R2" s="39">
        <f t="shared" si="1"/>
        <v>881831641</v>
      </c>
      <c r="S2" s="16">
        <f t="shared" si="1"/>
        <v>882581641</v>
      </c>
      <c r="T2" s="16">
        <f t="shared" si="1"/>
        <v>883331641</v>
      </c>
      <c r="U2" s="16">
        <f t="shared" si="1"/>
        <v>884081641</v>
      </c>
      <c r="V2" s="16">
        <f t="shared" si="1"/>
        <v>884831641</v>
      </c>
      <c r="W2" s="16">
        <f t="shared" si="1"/>
        <v>885581641</v>
      </c>
    </row>
    <row r="3" spans="1:24" ht="17">
      <c r="A3" s="2" t="s">
        <v>77</v>
      </c>
      <c r="B3" s="199" t="s">
        <v>421</v>
      </c>
      <c r="C3" s="2" t="s">
        <v>90</v>
      </c>
      <c r="E3" s="16">
        <v>1771864</v>
      </c>
      <c r="F3" s="39">
        <v>1425586</v>
      </c>
      <c r="G3" s="39">
        <v>1240658</v>
      </c>
      <c r="H3" s="39">
        <v>1072209</v>
      </c>
      <c r="I3" s="39">
        <v>1133591</v>
      </c>
      <c r="J3" s="39">
        <v>886173</v>
      </c>
      <c r="K3" s="39">
        <v>1487854</v>
      </c>
      <c r="L3" s="39">
        <v>951892</v>
      </c>
      <c r="M3" s="39">
        <f>2176146+37333000</f>
        <v>39509146</v>
      </c>
      <c r="N3" s="39">
        <f>34580000+1243000</f>
        <v>35823000</v>
      </c>
      <c r="O3" s="39">
        <v>37000000</v>
      </c>
      <c r="P3" s="39">
        <f>87434000+745122+5000000</f>
        <v>93179122</v>
      </c>
      <c r="Q3" s="39">
        <v>24000000</v>
      </c>
      <c r="R3" s="39">
        <f>1000000+500000+2000000+9000000+5000000</f>
        <v>17500000</v>
      </c>
      <c r="S3" s="27">
        <f t="shared" ref="Q3:W4" si="2">R3</f>
        <v>17500000</v>
      </c>
      <c r="T3" s="27">
        <f t="shared" si="2"/>
        <v>17500000</v>
      </c>
      <c r="U3" s="27">
        <f t="shared" si="2"/>
        <v>17500000</v>
      </c>
      <c r="V3" s="27">
        <f t="shared" si="2"/>
        <v>17500000</v>
      </c>
      <c r="W3" s="27">
        <f t="shared" si="2"/>
        <v>17500000</v>
      </c>
      <c r="X3" s="28" t="s">
        <v>95</v>
      </c>
    </row>
    <row r="4" spans="1:24">
      <c r="A4" s="2" t="s">
        <v>77</v>
      </c>
      <c r="B4" s="2" t="s">
        <v>119</v>
      </c>
      <c r="C4" s="2" t="s">
        <v>90</v>
      </c>
      <c r="E4" s="16">
        <v>102721811</v>
      </c>
      <c r="F4" s="39">
        <v>74308398</v>
      </c>
      <c r="G4" s="39">
        <v>54784496</v>
      </c>
      <c r="H4" s="39">
        <v>50124362</v>
      </c>
      <c r="I4" s="39">
        <v>41601938</v>
      </c>
      <c r="J4" s="39">
        <v>1822659</v>
      </c>
      <c r="K4" s="39">
        <v>10223179</v>
      </c>
      <c r="L4" s="39">
        <f>30596000-30000000</f>
        <v>596000</v>
      </c>
      <c r="M4" s="39">
        <v>1670606</v>
      </c>
      <c r="N4" s="39">
        <v>2710000</v>
      </c>
      <c r="O4" s="39">
        <v>2134862</v>
      </c>
      <c r="P4" s="39">
        <v>1381547</v>
      </c>
      <c r="Q4" s="39">
        <f t="shared" si="2"/>
        <v>1381547</v>
      </c>
      <c r="R4" s="39">
        <f t="shared" si="2"/>
        <v>1381547</v>
      </c>
      <c r="S4" s="27">
        <f t="shared" si="2"/>
        <v>1381547</v>
      </c>
      <c r="T4" s="27">
        <f t="shared" si="2"/>
        <v>1381547</v>
      </c>
      <c r="U4" s="27">
        <f t="shared" si="2"/>
        <v>1381547</v>
      </c>
      <c r="V4" s="27">
        <f t="shared" si="2"/>
        <v>1381547</v>
      </c>
      <c r="W4" s="27">
        <f t="shared" si="2"/>
        <v>1381547</v>
      </c>
      <c r="X4" s="28" t="s">
        <v>95</v>
      </c>
    </row>
    <row r="5" spans="1:24">
      <c r="A5" s="2" t="s">
        <v>77</v>
      </c>
      <c r="B5" s="2" t="s">
        <v>78</v>
      </c>
      <c r="C5" s="2" t="s">
        <v>90</v>
      </c>
      <c r="E5" s="16"/>
      <c r="F5" s="16"/>
      <c r="G5" s="16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16"/>
      <c r="T5" s="16"/>
      <c r="U5" s="16"/>
      <c r="V5" s="16"/>
      <c r="W5" s="16"/>
      <c r="X5" s="21"/>
    </row>
    <row r="6" spans="1:24">
      <c r="A6" s="2" t="s">
        <v>77</v>
      </c>
      <c r="B6" s="2" t="s">
        <v>78</v>
      </c>
      <c r="C6" s="2" t="s">
        <v>8</v>
      </c>
      <c r="E6" s="16">
        <v>1540000</v>
      </c>
      <c r="F6" s="16">
        <v>1540000</v>
      </c>
      <c r="G6" s="16">
        <v>1540000</v>
      </c>
      <c r="H6" s="39">
        <v>1540000</v>
      </c>
      <c r="I6" s="39">
        <v>1714965</v>
      </c>
      <c r="J6" s="39">
        <v>1714965</v>
      </c>
      <c r="K6" s="39">
        <v>1714965</v>
      </c>
      <c r="L6" s="39">
        <v>1714965</v>
      </c>
      <c r="M6" s="39">
        <v>1714965</v>
      </c>
      <c r="N6" s="39">
        <v>1714965</v>
      </c>
      <c r="O6" s="39">
        <v>1714965</v>
      </c>
      <c r="P6" s="39">
        <v>1714965</v>
      </c>
      <c r="Q6" s="39">
        <v>1714965</v>
      </c>
      <c r="R6" s="39">
        <v>2000000</v>
      </c>
      <c r="S6" s="16">
        <v>2000000</v>
      </c>
      <c r="T6" s="16">
        <v>2000000</v>
      </c>
      <c r="U6" s="16">
        <v>2000000</v>
      </c>
      <c r="V6" s="16">
        <v>2000000</v>
      </c>
      <c r="W6" s="16">
        <v>2000000</v>
      </c>
      <c r="X6" s="21"/>
    </row>
    <row r="7" spans="1:24">
      <c r="A7" s="2" t="s">
        <v>77</v>
      </c>
      <c r="B7" s="2" t="s">
        <v>121</v>
      </c>
      <c r="C7" s="21" t="s">
        <v>90</v>
      </c>
      <c r="E7" s="16">
        <v>5672856</v>
      </c>
      <c r="F7" s="39">
        <v>3928870</v>
      </c>
      <c r="G7" s="39">
        <v>2187553</v>
      </c>
      <c r="H7" s="39">
        <v>451261</v>
      </c>
      <c r="I7" s="39">
        <v>510506</v>
      </c>
      <c r="J7" s="39">
        <v>60000</v>
      </c>
      <c r="K7" s="39">
        <v>328082</v>
      </c>
      <c r="L7" s="39">
        <v>91457</v>
      </c>
      <c r="M7" s="39">
        <v>64132</v>
      </c>
      <c r="N7" s="39">
        <v>89807</v>
      </c>
      <c r="O7" s="39">
        <v>106582</v>
      </c>
      <c r="P7" s="39">
        <v>130257</v>
      </c>
      <c r="Q7" s="39">
        <v>156000</v>
      </c>
      <c r="R7" s="39">
        <v>100000</v>
      </c>
      <c r="S7" s="27">
        <f t="shared" ref="S7:W7" si="3">R7</f>
        <v>100000</v>
      </c>
      <c r="T7" s="27">
        <f t="shared" si="3"/>
        <v>100000</v>
      </c>
      <c r="U7" s="27">
        <f t="shared" si="3"/>
        <v>100000</v>
      </c>
      <c r="V7" s="27">
        <f t="shared" si="3"/>
        <v>100000</v>
      </c>
      <c r="W7" s="27">
        <f t="shared" si="3"/>
        <v>100000</v>
      </c>
      <c r="X7" s="28" t="s">
        <v>95</v>
      </c>
    </row>
    <row r="8" spans="1:24">
      <c r="A8" s="2" t="s">
        <v>77</v>
      </c>
      <c r="B8" s="2" t="s">
        <v>3</v>
      </c>
      <c r="C8" s="2" t="s">
        <v>110</v>
      </c>
      <c r="E8" s="16">
        <v>5000000</v>
      </c>
      <c r="F8" s="16">
        <v>5000000</v>
      </c>
      <c r="G8" s="16">
        <v>5000000</v>
      </c>
      <c r="H8" s="39">
        <v>5000000</v>
      </c>
      <c r="I8" s="39">
        <v>5600000</v>
      </c>
      <c r="J8" s="39">
        <v>5600000</v>
      </c>
      <c r="K8" s="39">
        <v>5600000</v>
      </c>
      <c r="L8" s="39">
        <v>5600000</v>
      </c>
      <c r="M8" s="39">
        <v>5600000</v>
      </c>
      <c r="N8" s="39">
        <v>5600000</v>
      </c>
      <c r="O8" s="39">
        <v>5600000</v>
      </c>
      <c r="P8" s="39">
        <v>5600000</v>
      </c>
      <c r="Q8" s="39">
        <v>5600000</v>
      </c>
      <c r="R8" s="39">
        <v>5600000</v>
      </c>
      <c r="S8" s="16">
        <v>5600000</v>
      </c>
      <c r="T8" s="16">
        <v>5600000</v>
      </c>
      <c r="U8" s="16">
        <v>5600000</v>
      </c>
      <c r="V8" s="16">
        <v>5600000</v>
      </c>
      <c r="W8" s="16">
        <v>5600000</v>
      </c>
      <c r="X8" s="21"/>
    </row>
    <row r="9" spans="1:24">
      <c r="A9" s="2" t="s">
        <v>77</v>
      </c>
      <c r="B9" s="2" t="s">
        <v>119</v>
      </c>
      <c r="C9" s="2" t="s">
        <v>90</v>
      </c>
      <c r="D9" s="2" t="s">
        <v>99</v>
      </c>
      <c r="E9" s="16">
        <v>0</v>
      </c>
      <c r="F9" s="16">
        <v>0</v>
      </c>
      <c r="G9" s="16">
        <v>0</v>
      </c>
      <c r="H9" s="39">
        <v>0</v>
      </c>
      <c r="I9" s="39">
        <v>0</v>
      </c>
      <c r="J9" s="39">
        <v>0</v>
      </c>
      <c r="K9" s="39">
        <v>0</v>
      </c>
      <c r="L9" s="39">
        <v>0</v>
      </c>
      <c r="M9" s="39">
        <v>0</v>
      </c>
      <c r="N9" s="39">
        <v>0</v>
      </c>
      <c r="O9" s="39">
        <v>90000000</v>
      </c>
      <c r="P9" s="39">
        <v>0</v>
      </c>
      <c r="Q9" s="39">
        <v>0</v>
      </c>
      <c r="R9" s="39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21"/>
    </row>
    <row r="10" spans="1:24">
      <c r="A10" s="2" t="s">
        <v>77</v>
      </c>
      <c r="B10" s="2" t="s">
        <v>64</v>
      </c>
      <c r="C10" s="2" t="s">
        <v>29</v>
      </c>
      <c r="D10" s="2" t="s">
        <v>120</v>
      </c>
      <c r="E10" s="16">
        <f>62340836-2000000</f>
        <v>60340836</v>
      </c>
      <c r="F10" s="39">
        <v>84709937</v>
      </c>
      <c r="G10" s="39">
        <v>84871684</v>
      </c>
      <c r="H10" s="39">
        <v>79399582</v>
      </c>
      <c r="I10" s="39">
        <v>85773980</v>
      </c>
      <c r="J10" s="39">
        <v>81599714</v>
      </c>
      <c r="K10" s="39">
        <v>75060555</v>
      </c>
      <c r="L10" s="39">
        <v>49332485</v>
      </c>
      <c r="M10" s="39">
        <v>26503501</v>
      </c>
      <c r="N10" s="39">
        <v>23166014</v>
      </c>
      <c r="O10" s="39">
        <v>19963295</v>
      </c>
      <c r="P10" s="39">
        <v>19316323</v>
      </c>
      <c r="Q10" s="39">
        <v>19245618</v>
      </c>
      <c r="R10" s="39">
        <v>21695219</v>
      </c>
      <c r="S10" s="27">
        <f t="shared" ref="S10:W12" si="4">R10</f>
        <v>21695219</v>
      </c>
      <c r="T10" s="27">
        <f t="shared" si="4"/>
        <v>21695219</v>
      </c>
      <c r="U10" s="27">
        <f t="shared" si="4"/>
        <v>21695219</v>
      </c>
      <c r="V10" s="27">
        <f t="shared" si="4"/>
        <v>21695219</v>
      </c>
      <c r="W10" s="27">
        <f t="shared" si="4"/>
        <v>21695219</v>
      </c>
      <c r="X10" s="28" t="s">
        <v>95</v>
      </c>
    </row>
    <row r="11" spans="1:24">
      <c r="A11" s="6" t="s">
        <v>77</v>
      </c>
      <c r="B11" s="6" t="s">
        <v>64</v>
      </c>
      <c r="C11" s="6" t="s">
        <v>29</v>
      </c>
      <c r="D11" s="6" t="s">
        <v>35</v>
      </c>
      <c r="E11" s="16">
        <v>10342250</v>
      </c>
      <c r="F11" s="39">
        <v>19779900</v>
      </c>
      <c r="G11" s="39">
        <v>27562716</v>
      </c>
      <c r="H11" s="39">
        <v>30755433</v>
      </c>
      <c r="I11" s="39">
        <v>31656306</v>
      </c>
      <c r="J11" s="39">
        <v>36066005</v>
      </c>
      <c r="K11" s="39">
        <v>32635858</v>
      </c>
      <c r="L11" s="39">
        <v>31650435</v>
      </c>
      <c r="M11" s="39">
        <v>25337290</v>
      </c>
      <c r="N11" s="39">
        <v>26457955</v>
      </c>
      <c r="O11" s="39">
        <v>32622526</v>
      </c>
      <c r="P11" s="39">
        <v>34383636</v>
      </c>
      <c r="Q11" s="39">
        <v>47190247</v>
      </c>
      <c r="R11" s="39">
        <v>55473217</v>
      </c>
      <c r="S11" s="27">
        <f t="shared" si="4"/>
        <v>55473217</v>
      </c>
      <c r="T11" s="27">
        <f t="shared" si="4"/>
        <v>55473217</v>
      </c>
      <c r="U11" s="27">
        <f t="shared" si="4"/>
        <v>55473217</v>
      </c>
      <c r="V11" s="27">
        <f t="shared" si="4"/>
        <v>55473217</v>
      </c>
      <c r="W11" s="27">
        <f t="shared" si="4"/>
        <v>55473217</v>
      </c>
      <c r="X11" s="28" t="s">
        <v>95</v>
      </c>
    </row>
    <row r="12" spans="1:24">
      <c r="A12" s="2" t="s">
        <v>77</v>
      </c>
      <c r="B12" s="2" t="s">
        <v>64</v>
      </c>
      <c r="C12" s="6" t="s">
        <v>29</v>
      </c>
      <c r="D12" s="2" t="s">
        <v>46</v>
      </c>
      <c r="E12" s="16">
        <f>11949692+14331*1130</f>
        <v>28143722</v>
      </c>
      <c r="F12" s="39">
        <f>12460303+1681663</f>
        <v>14141966</v>
      </c>
      <c r="G12" s="39">
        <f>19093342+5000000</f>
        <v>24093342</v>
      </c>
      <c r="H12" s="39">
        <v>19349901</v>
      </c>
      <c r="I12" s="39">
        <v>13357280</v>
      </c>
      <c r="J12" s="39">
        <v>3865095</v>
      </c>
      <c r="K12" s="39">
        <v>7144677</v>
      </c>
      <c r="L12" s="39">
        <v>1463106</v>
      </c>
      <c r="M12" s="39">
        <v>2021393</v>
      </c>
      <c r="N12" s="39">
        <v>4816157</v>
      </c>
      <c r="O12" s="39">
        <v>2433440</v>
      </c>
      <c r="P12" s="39">
        <v>23468382</v>
      </c>
      <c r="Q12" s="39">
        <v>34254314</v>
      </c>
      <c r="R12" s="39">
        <v>34500527</v>
      </c>
      <c r="S12" s="27">
        <f t="shared" si="4"/>
        <v>34500527</v>
      </c>
      <c r="T12" s="27">
        <f t="shared" si="4"/>
        <v>34500527</v>
      </c>
      <c r="U12" s="27">
        <f t="shared" si="4"/>
        <v>34500527</v>
      </c>
      <c r="V12" s="27">
        <f t="shared" si="4"/>
        <v>34500527</v>
      </c>
      <c r="W12" s="27">
        <f t="shared" si="4"/>
        <v>34500527</v>
      </c>
      <c r="X12" s="28" t="s">
        <v>95</v>
      </c>
    </row>
    <row r="13" spans="1:24">
      <c r="A13" s="21" t="s">
        <v>77</v>
      </c>
      <c r="B13" s="142" t="s">
        <v>367</v>
      </c>
      <c r="C13" s="21" t="s">
        <v>57</v>
      </c>
      <c r="D13" s="21"/>
      <c r="E13" s="16"/>
      <c r="F13" s="16"/>
      <c r="G13" s="16"/>
      <c r="H13" s="39"/>
      <c r="I13" s="39"/>
      <c r="J13" s="16"/>
      <c r="K13" s="16"/>
      <c r="L13" s="39"/>
      <c r="M13" s="16"/>
      <c r="N13" s="39"/>
      <c r="O13" s="39"/>
      <c r="P13" s="39"/>
      <c r="Q13" s="39">
        <v>35000000</v>
      </c>
      <c r="R13" s="39">
        <f t="shared" ref="R13:W13" si="5">Q13</f>
        <v>35000000</v>
      </c>
      <c r="S13" s="16">
        <f t="shared" si="5"/>
        <v>35000000</v>
      </c>
      <c r="T13" s="16">
        <f t="shared" si="5"/>
        <v>35000000</v>
      </c>
      <c r="U13" s="16">
        <f t="shared" si="5"/>
        <v>35000000</v>
      </c>
      <c r="V13" s="16">
        <f t="shared" si="5"/>
        <v>35000000</v>
      </c>
      <c r="W13" s="16">
        <f t="shared" si="5"/>
        <v>35000000</v>
      </c>
    </row>
    <row r="14" spans="1:24">
      <c r="A14" s="2" t="s">
        <v>77</v>
      </c>
      <c r="B14" s="2" t="s">
        <v>123</v>
      </c>
      <c r="C14" s="2" t="s">
        <v>57</v>
      </c>
      <c r="E14" s="16">
        <v>30800000</v>
      </c>
      <c r="F14" s="16">
        <v>30800000</v>
      </c>
      <c r="G14" s="16">
        <v>30800000</v>
      </c>
      <c r="H14" s="39">
        <v>30800000</v>
      </c>
      <c r="I14" s="39">
        <v>30800000</v>
      </c>
      <c r="J14" s="16">
        <f t="shared" ref="J14:W14" si="6">15400000*5</f>
        <v>77000000</v>
      </c>
      <c r="K14" s="16">
        <f t="shared" si="6"/>
        <v>77000000</v>
      </c>
      <c r="L14" s="39">
        <f t="shared" si="6"/>
        <v>77000000</v>
      </c>
      <c r="M14" s="16">
        <f t="shared" si="6"/>
        <v>77000000</v>
      </c>
      <c r="N14" s="39">
        <f t="shared" si="6"/>
        <v>77000000</v>
      </c>
      <c r="O14" s="39">
        <f t="shared" si="6"/>
        <v>77000000</v>
      </c>
      <c r="P14" s="39">
        <f t="shared" si="6"/>
        <v>77000000</v>
      </c>
      <c r="Q14" s="16">
        <f t="shared" si="6"/>
        <v>77000000</v>
      </c>
      <c r="R14" s="39">
        <f t="shared" si="6"/>
        <v>77000000</v>
      </c>
      <c r="S14" s="16">
        <f t="shared" si="6"/>
        <v>77000000</v>
      </c>
      <c r="T14" s="16">
        <f t="shared" si="6"/>
        <v>77000000</v>
      </c>
      <c r="U14" s="16">
        <f t="shared" si="6"/>
        <v>77000000</v>
      </c>
      <c r="V14" s="16">
        <f t="shared" si="6"/>
        <v>77000000</v>
      </c>
      <c r="W14" s="16">
        <f t="shared" si="6"/>
        <v>77000000</v>
      </c>
    </row>
    <row r="15" spans="1:24">
      <c r="A15" s="332" t="s">
        <v>31</v>
      </c>
      <c r="B15" s="332"/>
      <c r="C15" s="332"/>
      <c r="D15" s="1"/>
      <c r="E15" s="7">
        <f t="shared" ref="E15:W15" si="7">SUM(E2:E14)-E19</f>
        <v>1008414980</v>
      </c>
      <c r="F15" s="7">
        <f t="shared" si="7"/>
        <v>998916298</v>
      </c>
      <c r="G15" s="7">
        <f t="shared" si="7"/>
        <v>996562090</v>
      </c>
      <c r="H15" s="7">
        <f t="shared" si="7"/>
        <v>984174389</v>
      </c>
      <c r="I15" s="7">
        <f t="shared" si="7"/>
        <v>979030207</v>
      </c>
      <c r="J15" s="7">
        <f t="shared" si="7"/>
        <v>976696252</v>
      </c>
      <c r="K15" s="7">
        <f t="shared" si="7"/>
        <v>980476811</v>
      </c>
      <c r="L15" s="7">
        <f t="shared" si="7"/>
        <v>968881981</v>
      </c>
      <c r="M15" s="7">
        <f t="shared" si="7"/>
        <v>981102674</v>
      </c>
      <c r="N15" s="7">
        <f t="shared" si="7"/>
        <v>980259539</v>
      </c>
      <c r="O15" s="7">
        <f t="shared" si="7"/>
        <v>1072657311</v>
      </c>
      <c r="P15" s="7">
        <f t="shared" si="7"/>
        <v>1061455873</v>
      </c>
      <c r="Q15" s="7">
        <f t="shared" si="7"/>
        <v>1052024332</v>
      </c>
      <c r="R15" s="7">
        <f t="shared" si="7"/>
        <v>1057482151</v>
      </c>
      <c r="S15" s="7">
        <f t="shared" si="7"/>
        <v>1058232151</v>
      </c>
      <c r="T15" s="7">
        <f t="shared" si="7"/>
        <v>1058982151</v>
      </c>
      <c r="U15" s="7">
        <f t="shared" si="7"/>
        <v>1059732151</v>
      </c>
      <c r="V15" s="7">
        <f t="shared" si="7"/>
        <v>1060482151</v>
      </c>
      <c r="W15" s="7">
        <f t="shared" si="7"/>
        <v>1061232151</v>
      </c>
    </row>
    <row r="16" spans="1:24">
      <c r="A16" s="26"/>
      <c r="B16" s="30" t="s">
        <v>24</v>
      </c>
      <c r="C16" s="26"/>
      <c r="D16" s="26"/>
      <c r="E16" s="7"/>
      <c r="F16" s="33">
        <f t="shared" ref="F16:W16" si="8">F15/E15-1</f>
        <v>-9.4194177877048313E-3</v>
      </c>
      <c r="G16" s="33">
        <f t="shared" si="8"/>
        <v>-2.3567620277229473E-3</v>
      </c>
      <c r="H16" s="33">
        <f t="shared" si="8"/>
        <v>-1.2430435719263611E-2</v>
      </c>
      <c r="I16" s="33">
        <f t="shared" si="8"/>
        <v>-5.2269009003850231E-3</v>
      </c>
      <c r="J16" s="33">
        <f t="shared" si="8"/>
        <v>-2.383945851019087E-3</v>
      </c>
      <c r="K16" s="33">
        <f t="shared" si="8"/>
        <v>3.870762268472383E-3</v>
      </c>
      <c r="L16" s="33">
        <f t="shared" si="8"/>
        <v>-1.1825705483206939E-2</v>
      </c>
      <c r="M16" s="33">
        <f t="shared" si="8"/>
        <v>1.261319050168197E-2</v>
      </c>
      <c r="N16" s="33">
        <f t="shared" si="8"/>
        <v>-8.5937488740350787E-4</v>
      </c>
      <c r="O16" s="33">
        <f t="shared" si="8"/>
        <v>9.4258477805029495E-2</v>
      </c>
      <c r="P16" s="33">
        <f t="shared" si="8"/>
        <v>-1.0442699532395183E-2</v>
      </c>
      <c r="Q16" s="33">
        <f t="shared" si="8"/>
        <v>-8.8854762971385393E-3</v>
      </c>
      <c r="R16" s="33">
        <f t="shared" si="8"/>
        <v>5.1879208816627553E-3</v>
      </c>
      <c r="S16" s="33">
        <f t="shared" si="8"/>
        <v>7.0923182891613479E-4</v>
      </c>
      <c r="T16" s="33">
        <f t="shared" si="8"/>
        <v>7.087291756266989E-4</v>
      </c>
      <c r="U16" s="33">
        <f t="shared" si="8"/>
        <v>7.0822723432284462E-4</v>
      </c>
      <c r="V16" s="33">
        <f t="shared" si="8"/>
        <v>7.0772600349267023E-4</v>
      </c>
      <c r="W16" s="33">
        <f t="shared" si="8"/>
        <v>7.0722548162915899E-4</v>
      </c>
    </row>
    <row r="17" spans="1:23">
      <c r="A17" s="6" t="s">
        <v>101</v>
      </c>
      <c r="B17" s="6" t="s">
        <v>28</v>
      </c>
      <c r="C17" s="6" t="s">
        <v>57</v>
      </c>
      <c r="D17" s="6"/>
      <c r="E17" s="4">
        <v>464588359</v>
      </c>
      <c r="F17" s="4">
        <f>E17-750000</f>
        <v>463838359</v>
      </c>
      <c r="G17" s="4">
        <f t="shared" ref="G17:W17" si="9">F17-750000</f>
        <v>463088359</v>
      </c>
      <c r="H17" s="4">
        <f t="shared" si="9"/>
        <v>462338359</v>
      </c>
      <c r="I17" s="4">
        <f t="shared" si="9"/>
        <v>461588359</v>
      </c>
      <c r="J17" s="4">
        <f t="shared" si="9"/>
        <v>460838359</v>
      </c>
      <c r="K17" s="4">
        <f t="shared" si="9"/>
        <v>460088359</v>
      </c>
      <c r="L17" s="4">
        <f t="shared" si="9"/>
        <v>459338359</v>
      </c>
      <c r="M17" s="4">
        <f t="shared" si="9"/>
        <v>458588359</v>
      </c>
      <c r="N17" s="4">
        <f t="shared" si="9"/>
        <v>457838359</v>
      </c>
      <c r="O17" s="4">
        <f t="shared" si="9"/>
        <v>457088359</v>
      </c>
      <c r="P17" s="4">
        <f t="shared" si="9"/>
        <v>456338359</v>
      </c>
      <c r="Q17" s="4">
        <f t="shared" si="9"/>
        <v>455588359</v>
      </c>
      <c r="R17" s="4">
        <f t="shared" si="9"/>
        <v>454838359</v>
      </c>
      <c r="S17" s="4">
        <f t="shared" si="9"/>
        <v>454088359</v>
      </c>
      <c r="T17" s="4">
        <f t="shared" si="9"/>
        <v>453338359</v>
      </c>
      <c r="U17" s="4">
        <f t="shared" si="9"/>
        <v>452588359</v>
      </c>
      <c r="V17" s="4">
        <f t="shared" si="9"/>
        <v>451838359</v>
      </c>
      <c r="W17" s="4">
        <f t="shared" si="9"/>
        <v>451088359</v>
      </c>
    </row>
    <row r="18" spans="1:23">
      <c r="A18" s="2" t="s">
        <v>101</v>
      </c>
      <c r="B18" s="2" t="s">
        <v>123</v>
      </c>
      <c r="C18" s="2" t="s">
        <v>57</v>
      </c>
      <c r="E18" s="4">
        <f>15400000*5</f>
        <v>77000000</v>
      </c>
      <c r="F18" s="4">
        <f t="shared" ref="F18:I18" si="10">15400000*5</f>
        <v>77000000</v>
      </c>
      <c r="G18" s="4">
        <f t="shared" si="10"/>
        <v>77000000</v>
      </c>
      <c r="H18" s="4">
        <f t="shared" si="10"/>
        <v>77000000</v>
      </c>
      <c r="I18" s="4">
        <f t="shared" si="10"/>
        <v>77000000</v>
      </c>
      <c r="J18" s="4">
        <v>78000000</v>
      </c>
      <c r="K18" s="4">
        <v>78000000</v>
      </c>
      <c r="L18" s="4">
        <v>78000000</v>
      </c>
      <c r="M18" s="4">
        <v>78000000</v>
      </c>
      <c r="N18" s="4">
        <v>78000000</v>
      </c>
      <c r="O18" s="4">
        <v>78000000</v>
      </c>
      <c r="P18" s="4">
        <v>78000000</v>
      </c>
      <c r="Q18" s="4">
        <v>78000000</v>
      </c>
      <c r="R18" s="4">
        <v>78000000</v>
      </c>
      <c r="S18" s="4">
        <v>78000000</v>
      </c>
      <c r="T18" s="4">
        <v>78000000</v>
      </c>
      <c r="U18" s="4">
        <v>78000000</v>
      </c>
      <c r="V18" s="4">
        <v>78000000</v>
      </c>
      <c r="W18" s="4">
        <v>78000000</v>
      </c>
    </row>
    <row r="19" spans="1:23">
      <c r="A19" s="21" t="s">
        <v>101</v>
      </c>
      <c r="B19" s="21" t="s">
        <v>22</v>
      </c>
      <c r="C19" s="21" t="s">
        <v>9</v>
      </c>
      <c r="D19" s="21"/>
      <c r="E19" s="4">
        <v>110000000</v>
      </c>
      <c r="F19" s="4">
        <f>E19-450000</f>
        <v>109550000</v>
      </c>
      <c r="G19" s="4">
        <f t="shared" ref="G19:Q19" si="11">F19-450000</f>
        <v>109100000</v>
      </c>
      <c r="H19" s="4">
        <f t="shared" si="11"/>
        <v>108650000</v>
      </c>
      <c r="I19" s="4">
        <f t="shared" si="11"/>
        <v>108200000</v>
      </c>
      <c r="J19" s="4">
        <f t="shared" si="11"/>
        <v>107750000</v>
      </c>
      <c r="K19" s="4">
        <f t="shared" si="11"/>
        <v>107300000</v>
      </c>
      <c r="L19" s="4">
        <f>K19-450000-30000000</f>
        <v>76850000</v>
      </c>
      <c r="M19" s="4">
        <f t="shared" si="11"/>
        <v>76400000</v>
      </c>
      <c r="N19" s="4">
        <f t="shared" si="11"/>
        <v>75950000</v>
      </c>
      <c r="O19" s="4">
        <f t="shared" si="11"/>
        <v>75500000</v>
      </c>
      <c r="P19" s="4">
        <f t="shared" si="11"/>
        <v>75050000</v>
      </c>
      <c r="Q19" s="4">
        <f t="shared" si="11"/>
        <v>74600000</v>
      </c>
      <c r="R19" s="4">
        <f t="shared" ref="R19:W19" si="12">Q19</f>
        <v>74600000</v>
      </c>
      <c r="S19" s="4">
        <f t="shared" si="12"/>
        <v>74600000</v>
      </c>
      <c r="T19" s="4">
        <f t="shared" si="12"/>
        <v>74600000</v>
      </c>
      <c r="U19" s="4">
        <f t="shared" si="12"/>
        <v>74600000</v>
      </c>
      <c r="V19" s="4">
        <f t="shared" si="12"/>
        <v>74600000</v>
      </c>
      <c r="W19" s="4">
        <f t="shared" si="12"/>
        <v>74600000</v>
      </c>
    </row>
    <row r="20" spans="1:23">
      <c r="A20" s="2" t="s">
        <v>101</v>
      </c>
      <c r="B20" s="2" t="s">
        <v>39</v>
      </c>
      <c r="C20" s="2" t="s">
        <v>9</v>
      </c>
      <c r="E20" s="4">
        <v>64000000</v>
      </c>
      <c r="F20" s="4">
        <v>64000000</v>
      </c>
      <c r="G20" s="4">
        <v>64000000</v>
      </c>
      <c r="H20" s="4">
        <v>64000000</v>
      </c>
      <c r="I20" s="4">
        <v>54000000</v>
      </c>
      <c r="J20" s="4">
        <v>54000000</v>
      </c>
      <c r="K20" s="4">
        <v>54000000</v>
      </c>
      <c r="L20" s="4">
        <v>54000000</v>
      </c>
      <c r="M20" s="4">
        <v>54000000</v>
      </c>
      <c r="N20" s="4">
        <v>54000000</v>
      </c>
      <c r="O20" s="4">
        <v>54000000</v>
      </c>
      <c r="P20" s="4">
        <v>54000000</v>
      </c>
      <c r="Q20" s="4">
        <v>54000000</v>
      </c>
      <c r="R20" s="4">
        <v>57600000</v>
      </c>
      <c r="S20" s="4">
        <f>R20</f>
        <v>57600000</v>
      </c>
      <c r="T20" s="4">
        <f>S20</f>
        <v>57600000</v>
      </c>
      <c r="U20" s="4">
        <f>T20</f>
        <v>57600000</v>
      </c>
      <c r="V20" s="4">
        <f>U20</f>
        <v>57600000</v>
      </c>
      <c r="W20" s="4">
        <f>V20</f>
        <v>57600000</v>
      </c>
    </row>
    <row r="21" spans="1:23">
      <c r="A21" s="332" t="s">
        <v>7</v>
      </c>
      <c r="B21" s="332"/>
      <c r="C21" s="332"/>
      <c r="D21" s="1"/>
      <c r="E21" s="7">
        <f>SUM(E17:E20)</f>
        <v>715588359</v>
      </c>
      <c r="F21" s="7">
        <f t="shared" ref="F21:K21" si="13">SUM(F17:F20)</f>
        <v>714388359</v>
      </c>
      <c r="G21" s="7">
        <f t="shared" si="13"/>
        <v>713188359</v>
      </c>
      <c r="H21" s="7">
        <f t="shared" si="13"/>
        <v>711988359</v>
      </c>
      <c r="I21" s="7">
        <f t="shared" si="13"/>
        <v>700788359</v>
      </c>
      <c r="J21" s="7">
        <f t="shared" si="13"/>
        <v>700588359</v>
      </c>
      <c r="K21" s="7">
        <f t="shared" si="13"/>
        <v>699388359</v>
      </c>
      <c r="L21" s="7">
        <f t="shared" ref="L21:W21" si="14">SUM(L17:L20)</f>
        <v>668188359</v>
      </c>
      <c r="M21" s="7">
        <f t="shared" si="14"/>
        <v>666988359</v>
      </c>
      <c r="N21" s="7">
        <f t="shared" si="14"/>
        <v>665788359</v>
      </c>
      <c r="O21" s="7">
        <f t="shared" si="14"/>
        <v>664588359</v>
      </c>
      <c r="P21" s="7">
        <f t="shared" si="14"/>
        <v>663388359</v>
      </c>
      <c r="Q21" s="7">
        <f t="shared" si="14"/>
        <v>662188359</v>
      </c>
      <c r="R21" s="7">
        <f t="shared" si="14"/>
        <v>665038359</v>
      </c>
      <c r="S21" s="7">
        <f t="shared" si="14"/>
        <v>664288359</v>
      </c>
      <c r="T21" s="7">
        <f t="shared" si="14"/>
        <v>663538359</v>
      </c>
      <c r="U21" s="7">
        <f t="shared" si="14"/>
        <v>662788359</v>
      </c>
      <c r="V21" s="7">
        <f t="shared" si="14"/>
        <v>662038359</v>
      </c>
      <c r="W21" s="7">
        <f t="shared" si="14"/>
        <v>661288359</v>
      </c>
    </row>
    <row r="22" spans="1:23">
      <c r="A22" s="332" t="s">
        <v>10</v>
      </c>
      <c r="B22" s="332"/>
      <c r="C22" s="332"/>
      <c r="D22" s="1"/>
      <c r="E22" s="8">
        <f>E15+E21</f>
        <v>1724003339</v>
      </c>
      <c r="F22" s="8">
        <f t="shared" ref="F22:K22" si="15">F15+F21</f>
        <v>1713304657</v>
      </c>
      <c r="G22" s="8">
        <f t="shared" si="15"/>
        <v>1709750449</v>
      </c>
      <c r="H22" s="8">
        <f t="shared" si="15"/>
        <v>1696162748</v>
      </c>
      <c r="I22" s="8">
        <f t="shared" si="15"/>
        <v>1679818566</v>
      </c>
      <c r="J22" s="8">
        <f t="shared" si="15"/>
        <v>1677284611</v>
      </c>
      <c r="K22" s="8">
        <f t="shared" si="15"/>
        <v>1679865170</v>
      </c>
      <c r="L22" s="8">
        <f t="shared" ref="L22:W22" si="16">L15+L21</f>
        <v>1637070340</v>
      </c>
      <c r="M22" s="8">
        <f t="shared" si="16"/>
        <v>1648091033</v>
      </c>
      <c r="N22" s="8">
        <f t="shared" si="16"/>
        <v>1646047898</v>
      </c>
      <c r="O22" s="8">
        <f t="shared" si="16"/>
        <v>1737245670</v>
      </c>
      <c r="P22" s="8">
        <f t="shared" si="16"/>
        <v>1724844232</v>
      </c>
      <c r="Q22" s="8">
        <f t="shared" si="16"/>
        <v>1714212691</v>
      </c>
      <c r="R22" s="8">
        <f t="shared" si="16"/>
        <v>1722520510</v>
      </c>
      <c r="S22" s="8">
        <f t="shared" si="16"/>
        <v>1722520510</v>
      </c>
      <c r="T22" s="8">
        <f t="shared" si="16"/>
        <v>1722520510</v>
      </c>
      <c r="U22" s="8">
        <f t="shared" si="16"/>
        <v>1722520510</v>
      </c>
      <c r="V22" s="8">
        <f t="shared" si="16"/>
        <v>1722520510</v>
      </c>
      <c r="W22" s="8">
        <f t="shared" si="16"/>
        <v>1722520510</v>
      </c>
    </row>
    <row r="23" spans="1:23" s="32" customFormat="1">
      <c r="A23" s="29"/>
      <c r="B23" s="30" t="s">
        <v>91</v>
      </c>
      <c r="C23" s="29"/>
      <c r="D23" s="29"/>
      <c r="E23" s="31"/>
      <c r="F23" s="33">
        <f>F22/E22-1</f>
        <v>-6.2057199994784984E-3</v>
      </c>
      <c r="G23" s="33">
        <f t="shared" ref="G23:W23" si="17">G22/F22-1</f>
        <v>-2.0744751877482814E-3</v>
      </c>
      <c r="H23" s="33">
        <f t="shared" si="17"/>
        <v>-7.9471837588621641E-3</v>
      </c>
      <c r="I23" s="33">
        <f t="shared" si="17"/>
        <v>-9.6359750968897373E-3</v>
      </c>
      <c r="J23" s="33">
        <f t="shared" si="17"/>
        <v>-1.5084694569330592E-3</v>
      </c>
      <c r="K23" s="33">
        <f t="shared" si="17"/>
        <v>1.5385337605056115E-3</v>
      </c>
      <c r="L23" s="33">
        <f t="shared" si="17"/>
        <v>-2.5475157628275569E-2</v>
      </c>
      <c r="M23" s="33">
        <f t="shared" si="17"/>
        <v>6.7319605827078632E-3</v>
      </c>
      <c r="N23" s="33">
        <f t="shared" si="17"/>
        <v>-1.2396979044785317E-3</v>
      </c>
      <c r="O23" s="33">
        <f t="shared" si="17"/>
        <v>5.5404081564581542E-2</v>
      </c>
      <c r="P23" s="33">
        <f t="shared" si="17"/>
        <v>-7.1385631946919714E-3</v>
      </c>
      <c r="Q23" s="33">
        <f t="shared" si="17"/>
        <v>-6.1637687640190286E-3</v>
      </c>
      <c r="R23" s="33">
        <f t="shared" si="17"/>
        <v>4.8464341931535593E-3</v>
      </c>
      <c r="S23" s="33">
        <f t="shared" si="17"/>
        <v>0</v>
      </c>
      <c r="T23" s="33">
        <f t="shared" si="17"/>
        <v>0</v>
      </c>
      <c r="U23" s="33">
        <f t="shared" si="17"/>
        <v>0</v>
      </c>
      <c r="V23" s="33">
        <f t="shared" si="17"/>
        <v>0</v>
      </c>
      <c r="W23" s="33">
        <f t="shared" si="17"/>
        <v>0</v>
      </c>
    </row>
    <row r="24" spans="1:23" ht="17">
      <c r="E24" s="45"/>
      <c r="F24" s="46"/>
      <c r="G24" s="46"/>
      <c r="H24" s="46"/>
      <c r="I24" s="46"/>
      <c r="J24" s="47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</row>
    <row r="25" spans="1:23">
      <c r="F25" s="21"/>
      <c r="G25" s="21"/>
      <c r="H25" s="21"/>
      <c r="I25" s="21"/>
      <c r="J25" s="21"/>
      <c r="K25" s="21"/>
      <c r="L25" s="21"/>
      <c r="M25" s="21"/>
      <c r="N25" s="21"/>
      <c r="O25" s="21"/>
      <c r="Q25" s="21"/>
      <c r="R25" s="5" t="s">
        <v>105</v>
      </c>
      <c r="S25" s="159">
        <f>SUM(S26:S37)</f>
        <v>6880000</v>
      </c>
      <c r="T25" s="4"/>
      <c r="U25" s="4"/>
      <c r="V25" s="4"/>
      <c r="W25" s="4"/>
    </row>
    <row r="26" spans="1:23">
      <c r="A26" s="21"/>
      <c r="B26" s="21"/>
      <c r="C26" s="21"/>
      <c r="D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Q26" s="21"/>
      <c r="R26" s="21" t="s">
        <v>68</v>
      </c>
      <c r="S26" s="159">
        <v>1800000</v>
      </c>
      <c r="T26" s="4"/>
      <c r="U26" s="4"/>
      <c r="V26" s="4"/>
      <c r="W26" s="4"/>
    </row>
    <row r="27" spans="1:23">
      <c r="A27" s="21"/>
      <c r="B27" s="21"/>
      <c r="C27" s="21"/>
      <c r="D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Q27" s="21"/>
      <c r="R27" s="142" t="s">
        <v>423</v>
      </c>
      <c r="S27" s="159">
        <v>250000</v>
      </c>
      <c r="T27" s="4"/>
      <c r="U27" s="4"/>
      <c r="V27" s="4"/>
      <c r="W27" s="4"/>
    </row>
    <row r="28" spans="1:23">
      <c r="A28" s="21"/>
      <c r="B28" s="21"/>
      <c r="C28" s="21"/>
      <c r="D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Q28" s="21"/>
      <c r="R28" s="254" t="s">
        <v>422</v>
      </c>
      <c r="S28" s="159">
        <v>250000</v>
      </c>
      <c r="T28" s="4"/>
      <c r="U28" s="4"/>
      <c r="V28" s="4"/>
      <c r="W28" s="4"/>
    </row>
    <row r="29" spans="1:23" ht="17">
      <c r="A29" s="21"/>
      <c r="B29" s="21"/>
      <c r="C29" s="21"/>
      <c r="D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Q29" s="21"/>
      <c r="R29" s="199" t="s">
        <v>424</v>
      </c>
      <c r="S29" s="159">
        <v>50000</v>
      </c>
      <c r="T29" s="4"/>
      <c r="U29" s="4"/>
      <c r="V29" s="4"/>
      <c r="W29" s="4"/>
    </row>
    <row r="30" spans="1:23">
      <c r="A30" s="21"/>
      <c r="B30" s="21"/>
      <c r="C30" s="21"/>
      <c r="D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Q30" s="21"/>
      <c r="R30" s="21" t="s">
        <v>15</v>
      </c>
      <c r="S30" s="159">
        <v>150000</v>
      </c>
      <c r="T30" s="4"/>
      <c r="U30" s="4"/>
      <c r="V30" s="4"/>
      <c r="W30" s="4"/>
    </row>
    <row r="31" spans="1:23" ht="17">
      <c r="A31" s="21"/>
      <c r="B31" s="21"/>
      <c r="C31" s="21"/>
      <c r="D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Q31" s="21"/>
      <c r="R31" s="199" t="s">
        <v>425</v>
      </c>
      <c r="S31" s="159">
        <v>130000</v>
      </c>
      <c r="T31" s="4"/>
      <c r="U31" s="4"/>
      <c r="V31" s="4"/>
      <c r="W31" s="4"/>
    </row>
    <row r="32" spans="1:23">
      <c r="A32" s="21"/>
      <c r="B32" s="21"/>
      <c r="C32" s="21"/>
      <c r="D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Q32" s="21"/>
      <c r="R32" s="142" t="s">
        <v>160</v>
      </c>
      <c r="S32" s="159">
        <v>400000</v>
      </c>
      <c r="T32" s="4"/>
      <c r="U32" s="4"/>
      <c r="V32" s="4"/>
      <c r="W32" s="4"/>
    </row>
    <row r="33" spans="1:23">
      <c r="A33" s="21"/>
      <c r="B33" s="21"/>
      <c r="C33" s="21"/>
      <c r="D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Q33" s="21"/>
      <c r="R33" s="142" t="s">
        <v>428</v>
      </c>
      <c r="S33" s="159">
        <v>3000000</v>
      </c>
      <c r="T33" s="4"/>
      <c r="U33" s="4"/>
      <c r="V33" s="4"/>
      <c r="W33" s="4"/>
    </row>
    <row r="34" spans="1:23">
      <c r="A34" s="21"/>
      <c r="B34" s="21"/>
      <c r="C34" s="21"/>
      <c r="D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Q34" s="21"/>
      <c r="R34" s="142" t="s">
        <v>429</v>
      </c>
      <c r="S34" s="159">
        <v>500000</v>
      </c>
      <c r="T34" s="4"/>
      <c r="U34" s="4"/>
      <c r="V34" s="4"/>
      <c r="W34" s="4"/>
    </row>
    <row r="35" spans="1:23">
      <c r="A35" s="21"/>
      <c r="B35" s="21"/>
      <c r="C35" s="21"/>
      <c r="D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Q35" s="21"/>
      <c r="R35" s="21" t="s">
        <v>33</v>
      </c>
      <c r="S35" s="159">
        <v>100000</v>
      </c>
      <c r="T35" s="140"/>
      <c r="U35" s="140"/>
      <c r="V35" s="140"/>
      <c r="W35" s="140"/>
    </row>
    <row r="36" spans="1:23">
      <c r="A36" s="21"/>
      <c r="B36" s="21"/>
      <c r="C36" s="21"/>
      <c r="D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Q36" s="21"/>
      <c r="R36" s="21" t="s">
        <v>112</v>
      </c>
      <c r="S36" s="159">
        <v>200000</v>
      </c>
      <c r="T36" s="140"/>
      <c r="U36" s="140"/>
      <c r="V36" s="140"/>
      <c r="W36" s="140"/>
    </row>
    <row r="37" spans="1:23">
      <c r="A37" s="21"/>
      <c r="B37" s="21"/>
      <c r="C37" s="21"/>
      <c r="D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Q37" s="21"/>
      <c r="R37" s="256" t="s">
        <v>430</v>
      </c>
      <c r="S37" s="159">
        <v>50000</v>
      </c>
      <c r="T37" s="140"/>
      <c r="U37" s="140"/>
      <c r="V37" s="140"/>
      <c r="W37" s="140"/>
    </row>
    <row r="38" spans="1:23" ht="17">
      <c r="A38" s="21"/>
      <c r="B38" s="21"/>
      <c r="C38" s="21"/>
      <c r="D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Q38" s="21"/>
      <c r="R38" s="255" t="s">
        <v>426</v>
      </c>
      <c r="S38" s="159">
        <f>SUM(S39:S50)</f>
        <v>7655000</v>
      </c>
      <c r="T38" s="140"/>
      <c r="U38" s="140"/>
      <c r="V38" s="140"/>
      <c r="W38" s="140"/>
    </row>
    <row r="39" spans="1:23">
      <c r="A39" s="21"/>
      <c r="B39" s="21"/>
      <c r="C39" s="21"/>
      <c r="D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Q39" s="21"/>
      <c r="R39" s="256" t="s">
        <v>427</v>
      </c>
      <c r="S39" s="159">
        <v>4800000</v>
      </c>
    </row>
    <row r="40" spans="1:23">
      <c r="A40" s="21"/>
      <c r="B40" s="21"/>
      <c r="C40" s="21"/>
      <c r="D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Q40" s="21"/>
      <c r="R40" s="142" t="s">
        <v>238</v>
      </c>
      <c r="S40" s="159">
        <v>645000</v>
      </c>
    </row>
    <row r="41" spans="1:23">
      <c r="C41" s="3"/>
      <c r="F41" s="21"/>
      <c r="G41" s="21"/>
      <c r="H41" s="21"/>
      <c r="I41" s="21"/>
      <c r="J41" s="21"/>
      <c r="K41" s="21"/>
      <c r="L41" s="21"/>
      <c r="M41" s="21"/>
      <c r="N41" s="21"/>
      <c r="O41" s="21"/>
      <c r="Q41" s="21"/>
      <c r="R41" s="142" t="s">
        <v>406</v>
      </c>
      <c r="S41" s="159">
        <f>(130000*15+80*1300*45)*4/12</f>
        <v>2210000</v>
      </c>
    </row>
    <row r="42" spans="1:23">
      <c r="C42" s="3"/>
      <c r="P42"/>
      <c r="R42" s="142" t="s">
        <v>431</v>
      </c>
      <c r="S42" s="159"/>
    </row>
    <row r="43" spans="1:23">
      <c r="C43" s="3"/>
      <c r="P43"/>
      <c r="S43" s="159"/>
    </row>
    <row r="44" spans="1:23">
      <c r="C44" s="3"/>
      <c r="P44"/>
      <c r="S44" s="159"/>
    </row>
    <row r="45" spans="1:23">
      <c r="C45" s="3"/>
      <c r="P45"/>
      <c r="S45" s="159"/>
    </row>
    <row r="46" spans="1:23">
      <c r="S46" s="159"/>
    </row>
    <row r="47" spans="1:23">
      <c r="S47" s="159"/>
    </row>
    <row r="48" spans="1:23">
      <c r="S48" s="159"/>
    </row>
  </sheetData>
  <mergeCells count="3">
    <mergeCell ref="A15:C15"/>
    <mergeCell ref="A21:C21"/>
    <mergeCell ref="A22:C22"/>
  </mergeCells>
  <phoneticPr fontId="7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S55"/>
  <sheetViews>
    <sheetView topLeftCell="A13" zoomScale="90" zoomScaleSheetLayoutView="75" workbookViewId="0">
      <selection activeCell="M27" sqref="M27"/>
    </sheetView>
  </sheetViews>
  <sheetFormatPr baseColWidth="10" defaultColWidth="9.1640625" defaultRowHeight="15"/>
  <cols>
    <col min="2" max="2" width="9.5" bestFit="1" customWidth="1"/>
    <col min="4" max="4" width="13.1640625" customWidth="1"/>
    <col min="8" max="8" width="13.6640625" customWidth="1"/>
    <col min="11" max="11" width="9.33203125" customWidth="1"/>
    <col min="13" max="13" width="9.5" bestFit="1" customWidth="1"/>
    <col min="19" max="19" width="11" bestFit="1" customWidth="1"/>
  </cols>
  <sheetData>
    <row r="1" spans="1:14">
      <c r="A1" t="s">
        <v>103</v>
      </c>
      <c r="B1" s="4">
        <v>650</v>
      </c>
      <c r="C1" t="s">
        <v>79</v>
      </c>
      <c r="D1" t="s">
        <v>36</v>
      </c>
      <c r="E1" s="15">
        <v>0.02</v>
      </c>
      <c r="M1" s="158" t="s">
        <v>261</v>
      </c>
    </row>
    <row r="2" spans="1:14">
      <c r="A2" t="s">
        <v>20</v>
      </c>
      <c r="B2" s="4">
        <f>B1*(1+E1)^(COUNT(C9:C19))</f>
        <v>808.19330045652384</v>
      </c>
      <c r="C2" t="s">
        <v>79</v>
      </c>
      <c r="D2" t="s">
        <v>48</v>
      </c>
      <c r="E2" s="15">
        <v>0.08</v>
      </c>
      <c r="F2" t="s">
        <v>70</v>
      </c>
      <c r="M2" s="158" t="s">
        <v>262</v>
      </c>
    </row>
    <row r="3" spans="1:14">
      <c r="A3" t="s">
        <v>96</v>
      </c>
      <c r="B3" s="4">
        <f>B2*12</f>
        <v>9698.3196054782857</v>
      </c>
      <c r="C3" t="s">
        <v>79</v>
      </c>
      <c r="D3" t="s">
        <v>98</v>
      </c>
      <c r="E3" s="19">
        <v>0.08</v>
      </c>
    </row>
    <row r="4" spans="1:14">
      <c r="D4" t="s">
        <v>60</v>
      </c>
      <c r="E4" s="19">
        <v>0.4</v>
      </c>
      <c r="M4" s="159">
        <f>SUM(M5:M15)</f>
        <v>650</v>
      </c>
      <c r="N4" s="23" t="s">
        <v>271</v>
      </c>
    </row>
    <row r="5" spans="1:14">
      <c r="A5" t="s">
        <v>77</v>
      </c>
      <c r="B5" s="16">
        <f>B3/10%</f>
        <v>96983.196054782849</v>
      </c>
      <c r="C5" t="s">
        <v>79</v>
      </c>
      <c r="D5" t="s">
        <v>13</v>
      </c>
      <c r="E5" s="19">
        <v>-0.05</v>
      </c>
      <c r="I5" s="4"/>
      <c r="J5" s="4"/>
      <c r="M5" s="159">
        <v>20</v>
      </c>
      <c r="N5" t="s">
        <v>263</v>
      </c>
    </row>
    <row r="6" spans="1:14">
      <c r="I6" s="4"/>
      <c r="J6" s="4"/>
      <c r="M6" s="159">
        <v>6</v>
      </c>
      <c r="N6" t="s">
        <v>264</v>
      </c>
    </row>
    <row r="7" spans="1:14">
      <c r="E7" s="21" t="s">
        <v>29</v>
      </c>
      <c r="F7" s="14" t="s">
        <v>104</v>
      </c>
      <c r="G7" s="14" t="s">
        <v>51</v>
      </c>
      <c r="H7" s="21" t="s">
        <v>38</v>
      </c>
      <c r="I7" s="17" t="s">
        <v>49</v>
      </c>
      <c r="J7" s="4"/>
      <c r="M7" s="159">
        <v>10</v>
      </c>
      <c r="N7" t="s">
        <v>265</v>
      </c>
    </row>
    <row r="8" spans="1:14">
      <c r="B8" s="4"/>
      <c r="D8" s="34">
        <f>SUM(E8:H8)</f>
        <v>12580</v>
      </c>
      <c r="E8" s="4">
        <v>6500</v>
      </c>
      <c r="F8" s="4">
        <v>3080</v>
      </c>
      <c r="G8" s="4">
        <v>0</v>
      </c>
      <c r="H8" s="4">
        <v>3000</v>
      </c>
      <c r="I8" s="17">
        <v>15</v>
      </c>
      <c r="J8" s="4"/>
      <c r="K8" s="18"/>
      <c r="M8" s="159">
        <v>20</v>
      </c>
      <c r="N8" t="s">
        <v>266</v>
      </c>
    </row>
    <row r="9" spans="1:14">
      <c r="A9" s="35">
        <v>2021</v>
      </c>
      <c r="B9" s="35">
        <v>37</v>
      </c>
      <c r="C9" s="35">
        <v>7</v>
      </c>
      <c r="D9" s="36">
        <f t="shared" ref="D9:D19" si="0">SUM(E9:H9)</f>
        <v>12950</v>
      </c>
      <c r="E9" s="36">
        <f>E8*(1+$E$2)</f>
        <v>7020.0000000000009</v>
      </c>
      <c r="F9" s="36">
        <f>3080</f>
        <v>3080</v>
      </c>
      <c r="G9" s="36">
        <v>0</v>
      </c>
      <c r="H9" s="36">
        <f>H8*(1+$E$5)</f>
        <v>2850</v>
      </c>
      <c r="I9" s="17">
        <v>30</v>
      </c>
      <c r="J9" s="4"/>
      <c r="M9" s="159">
        <v>159</v>
      </c>
      <c r="N9" t="s">
        <v>267</v>
      </c>
    </row>
    <row r="10" spans="1:14">
      <c r="A10">
        <v>2022</v>
      </c>
      <c r="B10">
        <v>38</v>
      </c>
      <c r="C10">
        <v>8</v>
      </c>
      <c r="D10" s="4">
        <f t="shared" si="0"/>
        <v>15255.500000000002</v>
      </c>
      <c r="E10" s="4">
        <f>E9*(1+$E$2)+500</f>
        <v>8081.6000000000013</v>
      </c>
      <c r="F10" s="4">
        <f>F9*(1+$E$3)</f>
        <v>3326.4</v>
      </c>
      <c r="G10" s="4">
        <f>G9*(1+$E$4)</f>
        <v>0</v>
      </c>
      <c r="H10" s="4">
        <f>H9*(1+$E$4+$E$5)</f>
        <v>3847.4999999999995</v>
      </c>
      <c r="I10" s="17">
        <v>50</v>
      </c>
      <c r="J10" s="4"/>
      <c r="M10" s="159">
        <f>(250+50)/12</f>
        <v>25</v>
      </c>
      <c r="N10" t="s">
        <v>268</v>
      </c>
    </row>
    <row r="11" spans="1:14">
      <c r="A11">
        <v>2023</v>
      </c>
      <c r="B11">
        <v>39</v>
      </c>
      <c r="C11">
        <v>9</v>
      </c>
      <c r="D11" s="4">
        <f t="shared" si="0"/>
        <v>18014.765000000003</v>
      </c>
      <c r="E11" s="4">
        <f>E10*(1+$E$2)+500</f>
        <v>9228.1280000000024</v>
      </c>
      <c r="F11" s="4">
        <f>F10*(1+$E$3)</f>
        <v>3592.5120000000002</v>
      </c>
      <c r="G11" s="4">
        <f>G10*(1+$E$4)</f>
        <v>0</v>
      </c>
      <c r="H11" s="4">
        <f>H10*(1+$E$4+$E$5)</f>
        <v>5194.1249999999991</v>
      </c>
      <c r="I11" s="17">
        <v>70</v>
      </c>
      <c r="J11" s="4"/>
      <c r="M11" s="159">
        <v>70</v>
      </c>
      <c r="N11" t="s">
        <v>269</v>
      </c>
    </row>
    <row r="12" spans="1:14">
      <c r="A12">
        <v>2024</v>
      </c>
      <c r="B12">
        <v>40</v>
      </c>
      <c r="C12">
        <v>10</v>
      </c>
      <c r="D12" s="4">
        <f t="shared" si="0"/>
        <v>21858.359950000002</v>
      </c>
      <c r="E12" s="4">
        <f>E11*(1+$E$2)+1000</f>
        <v>10966.378240000004</v>
      </c>
      <c r="F12" s="4">
        <f>F11*(1+$E$3)</f>
        <v>3879.9129600000006</v>
      </c>
      <c r="G12" s="4">
        <f t="shared" ref="G12:G19" si="1">G11*(1+$E$4)</f>
        <v>0</v>
      </c>
      <c r="H12" s="4">
        <f t="shared" ref="H12:H19" si="2">H11*(1+$E$4+$E$5)</f>
        <v>7012.0687499999976</v>
      </c>
      <c r="I12" s="17">
        <v>100</v>
      </c>
      <c r="J12" s="4"/>
      <c r="M12" s="159">
        <v>250</v>
      </c>
      <c r="N12" t="s">
        <v>270</v>
      </c>
    </row>
    <row r="13" spans="1:14" ht="17">
      <c r="A13">
        <v>2025</v>
      </c>
      <c r="B13">
        <v>41</v>
      </c>
      <c r="C13">
        <v>11</v>
      </c>
      <c r="D13" s="4">
        <f t="shared" si="0"/>
        <v>26500.287308500003</v>
      </c>
      <c r="E13" s="4">
        <f>(E12+F12)*(1+$E$2)+1000</f>
        <v>17033.994496000007</v>
      </c>
      <c r="F13" s="4"/>
      <c r="G13" s="4">
        <f t="shared" si="1"/>
        <v>0</v>
      </c>
      <c r="H13" s="4">
        <f t="shared" si="2"/>
        <v>9466.2928124999962</v>
      </c>
      <c r="I13" s="17">
        <v>150</v>
      </c>
      <c r="J13" s="4"/>
      <c r="M13" s="159">
        <v>30</v>
      </c>
      <c r="N13" s="158" t="s">
        <v>403</v>
      </c>
    </row>
    <row r="14" spans="1:14">
      <c r="A14">
        <v>2026</v>
      </c>
      <c r="B14">
        <v>42</v>
      </c>
      <c r="C14">
        <v>12</v>
      </c>
      <c r="D14" s="4">
        <f t="shared" si="0"/>
        <v>32676.209352555001</v>
      </c>
      <c r="E14" s="4">
        <f>(E13+F13)*(1+$E$2)+1500</f>
        <v>19896.714055680008</v>
      </c>
      <c r="F14" s="4"/>
      <c r="G14" s="4">
        <f t="shared" si="1"/>
        <v>0</v>
      </c>
      <c r="H14" s="4">
        <f t="shared" si="2"/>
        <v>12779.495296874993</v>
      </c>
      <c r="I14" s="17">
        <v>200</v>
      </c>
      <c r="J14" s="4"/>
      <c r="M14" s="205">
        <v>10</v>
      </c>
      <c r="N14" s="158" t="s">
        <v>404</v>
      </c>
    </row>
    <row r="15" spans="1:14" ht="17">
      <c r="A15">
        <v>2027</v>
      </c>
      <c r="B15">
        <v>43</v>
      </c>
      <c r="C15">
        <v>13</v>
      </c>
      <c r="D15" s="4">
        <f t="shared" si="0"/>
        <v>40240.769830915648</v>
      </c>
      <c r="E15" s="4">
        <f>(E14+F14)*(1+$E$2)+1500</f>
        <v>22988.451180134409</v>
      </c>
      <c r="F15" s="4"/>
      <c r="G15" s="4">
        <f t="shared" si="1"/>
        <v>0</v>
      </c>
      <c r="H15" s="4">
        <f t="shared" si="2"/>
        <v>17252.318650781239</v>
      </c>
      <c r="I15" s="17">
        <v>270</v>
      </c>
      <c r="J15" s="4"/>
      <c r="M15" s="205">
        <v>50</v>
      </c>
      <c r="N15" s="158" t="s">
        <v>405</v>
      </c>
    </row>
    <row r="16" spans="1:14">
      <c r="A16">
        <v>2028</v>
      </c>
      <c r="B16">
        <v>44</v>
      </c>
      <c r="C16">
        <v>14</v>
      </c>
      <c r="D16" s="4">
        <f t="shared" si="0"/>
        <v>49618.157453099833</v>
      </c>
      <c r="E16" s="4">
        <f>(E15+F15)*(1+$E$2)+1500</f>
        <v>26327.527274545162</v>
      </c>
      <c r="F16" s="4"/>
      <c r="G16" s="4">
        <f t="shared" si="1"/>
        <v>0</v>
      </c>
      <c r="H16" s="4">
        <f t="shared" si="2"/>
        <v>23290.630178554671</v>
      </c>
      <c r="I16" s="17">
        <v>350</v>
      </c>
      <c r="J16" s="4"/>
    </row>
    <row r="17" spans="1:17">
      <c r="A17">
        <v>2029</v>
      </c>
      <c r="B17">
        <v>45</v>
      </c>
      <c r="C17">
        <v>15</v>
      </c>
      <c r="D17" s="4">
        <f t="shared" si="0"/>
        <v>61376.080197557574</v>
      </c>
      <c r="E17" s="4">
        <f>(E16+F16)*(1+$E$2)+1500</f>
        <v>29933.729456508776</v>
      </c>
      <c r="F17" s="4"/>
      <c r="G17" s="4">
        <f t="shared" si="1"/>
        <v>0</v>
      </c>
      <c r="H17" s="4">
        <f t="shared" si="2"/>
        <v>31442.350741048802</v>
      </c>
      <c r="I17" s="17">
        <v>450</v>
      </c>
      <c r="J17" s="4"/>
      <c r="M17" s="159">
        <f>M4*12*25</f>
        <v>195000</v>
      </c>
      <c r="N17" s="158" t="s">
        <v>272</v>
      </c>
    </row>
    <row r="18" spans="1:17">
      <c r="A18">
        <v>2030</v>
      </c>
      <c r="B18">
        <v>46</v>
      </c>
      <c r="C18">
        <v>16</v>
      </c>
      <c r="D18" s="4">
        <f t="shared" si="0"/>
        <v>76775.601313445368</v>
      </c>
      <c r="E18" s="4">
        <f>(E17+F17)*(1+$E$2)+2000</f>
        <v>34328.427813029484</v>
      </c>
      <c r="F18" s="4"/>
      <c r="G18" s="4">
        <f t="shared" si="1"/>
        <v>0</v>
      </c>
      <c r="H18" s="4">
        <f t="shared" si="2"/>
        <v>42447.173500415876</v>
      </c>
      <c r="I18" s="17">
        <v>550</v>
      </c>
      <c r="J18" s="4"/>
    </row>
    <row r="19" spans="1:17">
      <c r="A19">
        <v>2031</v>
      </c>
      <c r="B19">
        <v>47</v>
      </c>
      <c r="C19">
        <v>17</v>
      </c>
      <c r="D19" s="4">
        <f t="shared" si="0"/>
        <v>96378.386263633263</v>
      </c>
      <c r="E19" s="4">
        <f>(E18+F18)*(1+$E$2)+2000</f>
        <v>39074.702038071846</v>
      </c>
      <c r="F19" s="4"/>
      <c r="G19" s="4">
        <f t="shared" si="1"/>
        <v>0</v>
      </c>
      <c r="H19" s="4">
        <f t="shared" si="2"/>
        <v>57303.684225561425</v>
      </c>
      <c r="I19" s="17">
        <v>650</v>
      </c>
      <c r="J19" s="4"/>
      <c r="M19">
        <f>2600*0.75</f>
        <v>1950</v>
      </c>
    </row>
    <row r="20" spans="1:17">
      <c r="I20" s="35"/>
      <c r="J20" s="35"/>
      <c r="K20" s="35"/>
      <c r="M20">
        <f>M19/12</f>
        <v>162.5</v>
      </c>
    </row>
    <row r="21" spans="1:17" ht="17">
      <c r="D21" s="37"/>
      <c r="E21" s="16"/>
      <c r="I21" s="35"/>
      <c r="J21" s="35"/>
      <c r="K21" s="142" t="s">
        <v>274</v>
      </c>
      <c r="L21" s="142" t="s">
        <v>285</v>
      </c>
      <c r="M21" s="199" t="s">
        <v>301</v>
      </c>
      <c r="N21" s="142" t="s">
        <v>300</v>
      </c>
      <c r="O21" s="142" t="s">
        <v>302</v>
      </c>
      <c r="P21" s="199" t="s">
        <v>406</v>
      </c>
      <c r="Q21" s="142"/>
    </row>
    <row r="22" spans="1:17">
      <c r="I22" s="202">
        <v>2022.3</v>
      </c>
      <c r="J22" s="38">
        <v>7500</v>
      </c>
      <c r="K22" s="159">
        <v>700</v>
      </c>
      <c r="L22" s="159">
        <f>SUM(M22:P22)</f>
        <v>212.5</v>
      </c>
      <c r="M22" s="159">
        <v>110</v>
      </c>
      <c r="N22" s="159">
        <v>40</v>
      </c>
      <c r="O22" s="159">
        <f>J22*0.1/12</f>
        <v>62.5</v>
      </c>
      <c r="P22" s="205"/>
    </row>
    <row r="23" spans="1:17">
      <c r="H23" s="204">
        <f>J23/J22-1</f>
        <v>-6.4999999999999947E-2</v>
      </c>
      <c r="I23" s="202">
        <v>2022.4</v>
      </c>
      <c r="J23" s="159">
        <f>J22-K22+L22</f>
        <v>7012.5</v>
      </c>
      <c r="K23" s="159">
        <v>700</v>
      </c>
      <c r="L23" s="159">
        <f t="shared" ref="L23:L43" si="3">SUM(M23:P23)</f>
        <v>98.4375</v>
      </c>
      <c r="M23" s="159">
        <v>0</v>
      </c>
      <c r="N23" s="159">
        <v>40</v>
      </c>
      <c r="O23" s="159">
        <f t="shared" ref="O23:O55" si="4">J23*0.1/12</f>
        <v>58.4375</v>
      </c>
      <c r="P23" s="205"/>
    </row>
    <row r="24" spans="1:17">
      <c r="H24" s="204">
        <f t="shared" ref="H24:H55" si="5">J24/J23-1</f>
        <v>-8.5784313725490224E-2</v>
      </c>
      <c r="I24" s="202">
        <v>2022.5</v>
      </c>
      <c r="J24" s="159">
        <f t="shared" ref="J24:J43" si="6">J23-K23+L23</f>
        <v>6410.9375</v>
      </c>
      <c r="K24" s="159">
        <v>700</v>
      </c>
      <c r="L24" s="159">
        <f t="shared" si="3"/>
        <v>93.424479166666657</v>
      </c>
      <c r="M24" s="159">
        <v>0</v>
      </c>
      <c r="N24" s="159">
        <v>40</v>
      </c>
      <c r="O24" s="159">
        <f t="shared" si="4"/>
        <v>53.424479166666664</v>
      </c>
      <c r="P24" s="205"/>
      <c r="Q24" s="159"/>
    </row>
    <row r="25" spans="1:17">
      <c r="H25" s="204">
        <f t="shared" si="5"/>
        <v>-9.4615728328865001E-2</v>
      </c>
      <c r="I25" s="202">
        <v>2022.6</v>
      </c>
      <c r="J25" s="159">
        <f t="shared" si="6"/>
        <v>5804.361979166667</v>
      </c>
      <c r="K25" s="159">
        <v>700</v>
      </c>
      <c r="L25" s="159">
        <f t="shared" si="3"/>
        <v>288.36968315972223</v>
      </c>
      <c r="M25" s="159">
        <v>200</v>
      </c>
      <c r="N25" s="159">
        <v>40</v>
      </c>
      <c r="O25" s="159">
        <f t="shared" si="4"/>
        <v>48.369683159722229</v>
      </c>
      <c r="P25" s="205"/>
      <c r="Q25" s="159"/>
    </row>
    <row r="26" spans="1:17">
      <c r="H26" s="204">
        <f t="shared" si="5"/>
        <v>-7.09174097545473E-2</v>
      </c>
      <c r="I26" s="202">
        <v>2022.7</v>
      </c>
      <c r="J26" s="159">
        <f t="shared" si="6"/>
        <v>5392.7316623263896</v>
      </c>
      <c r="K26" s="159">
        <v>700</v>
      </c>
      <c r="L26" s="159">
        <f t="shared" si="3"/>
        <v>584.93943051938663</v>
      </c>
      <c r="M26" s="159">
        <v>500</v>
      </c>
      <c r="N26" s="159">
        <v>40</v>
      </c>
      <c r="O26" s="159">
        <f t="shared" si="4"/>
        <v>44.939430519386583</v>
      </c>
      <c r="P26" s="205"/>
      <c r="Q26" s="159"/>
    </row>
    <row r="27" spans="1:17">
      <c r="H27" s="204">
        <f t="shared" si="5"/>
        <v>-2.1336231187697785E-2</v>
      </c>
      <c r="I27" s="202">
        <v>2022.8</v>
      </c>
      <c r="J27" s="159">
        <f t="shared" si="6"/>
        <v>5277.671092845776</v>
      </c>
      <c r="K27" s="159">
        <v>700</v>
      </c>
      <c r="L27" s="159">
        <f t="shared" si="3"/>
        <v>583.98059244038143</v>
      </c>
      <c r="M27" s="159">
        <v>500</v>
      </c>
      <c r="N27" s="159">
        <v>40</v>
      </c>
      <c r="O27" s="159">
        <f t="shared" si="4"/>
        <v>43.980592440381464</v>
      </c>
      <c r="P27" s="205"/>
      <c r="Q27" s="159"/>
    </row>
    <row r="28" spans="1:17">
      <c r="H28" s="204">
        <f t="shared" si="5"/>
        <v>-2.1983068955716112E-2</v>
      </c>
      <c r="I28" s="202">
        <v>2022.9</v>
      </c>
      <c r="J28" s="159">
        <f t="shared" si="6"/>
        <v>5161.6516852861578</v>
      </c>
      <c r="K28" s="159">
        <v>700</v>
      </c>
      <c r="L28" s="159">
        <f t="shared" si="3"/>
        <v>583.0137640440513</v>
      </c>
      <c r="M28" s="159">
        <v>500</v>
      </c>
      <c r="N28" s="159">
        <v>40</v>
      </c>
      <c r="O28" s="159">
        <f t="shared" si="4"/>
        <v>43.013764044051321</v>
      </c>
      <c r="P28" s="205"/>
      <c r="Q28" s="159"/>
    </row>
    <row r="29" spans="1:17">
      <c r="H29" s="204">
        <f t="shared" si="5"/>
        <v>-2.2664496383866806E-2</v>
      </c>
      <c r="I29" s="203" t="s">
        <v>286</v>
      </c>
      <c r="J29" s="159">
        <f t="shared" si="6"/>
        <v>5044.6654493302094</v>
      </c>
      <c r="K29" s="159">
        <v>700</v>
      </c>
      <c r="L29" s="159">
        <f t="shared" si="3"/>
        <v>1382.0388787444185</v>
      </c>
      <c r="M29" s="159">
        <v>500</v>
      </c>
      <c r="N29" s="159">
        <v>40</v>
      </c>
      <c r="O29" s="159">
        <f t="shared" si="4"/>
        <v>42.038878744418412</v>
      </c>
      <c r="P29" s="205">
        <v>800</v>
      </c>
      <c r="Q29" s="159"/>
    </row>
    <row r="30" spans="1:17">
      <c r="H30" s="204">
        <f t="shared" si="5"/>
        <v>0.13520002180421575</v>
      </c>
      <c r="I30" s="202">
        <v>2022.11</v>
      </c>
      <c r="J30" s="159">
        <f t="shared" si="6"/>
        <v>5726.7043280746275</v>
      </c>
      <c r="K30" s="159">
        <v>700</v>
      </c>
      <c r="L30" s="159">
        <f t="shared" si="3"/>
        <v>587.72253606728862</v>
      </c>
      <c r="M30" s="159">
        <v>500</v>
      </c>
      <c r="N30" s="159">
        <v>40</v>
      </c>
      <c r="O30" s="159">
        <f t="shared" si="4"/>
        <v>47.722536067288566</v>
      </c>
      <c r="P30" s="205"/>
      <c r="Q30" s="159"/>
    </row>
    <row r="31" spans="1:17">
      <c r="H31" s="204">
        <f t="shared" si="5"/>
        <v>-1.9605947417659086E-2</v>
      </c>
      <c r="I31" s="203" t="s">
        <v>287</v>
      </c>
      <c r="J31" s="159">
        <f t="shared" si="6"/>
        <v>5614.4268641419158</v>
      </c>
      <c r="K31" s="159">
        <v>700</v>
      </c>
      <c r="L31" s="159">
        <f t="shared" si="3"/>
        <v>586.78689053451592</v>
      </c>
      <c r="M31" s="159">
        <v>500</v>
      </c>
      <c r="N31" s="159">
        <v>40</v>
      </c>
      <c r="O31" s="159">
        <f t="shared" si="4"/>
        <v>46.786890534515969</v>
      </c>
      <c r="P31" s="205"/>
      <c r="Q31" s="159"/>
    </row>
    <row r="32" spans="1:17">
      <c r="F32" s="158"/>
      <c r="H32" s="204">
        <f t="shared" si="5"/>
        <v>-2.0164677927955732E-2</v>
      </c>
      <c r="I32" s="203" t="s">
        <v>288</v>
      </c>
      <c r="J32" s="159">
        <f t="shared" si="6"/>
        <v>5501.2137546764316</v>
      </c>
      <c r="K32" s="159">
        <v>700</v>
      </c>
      <c r="L32" s="159">
        <f t="shared" si="3"/>
        <v>1385.843447955637</v>
      </c>
      <c r="M32" s="159">
        <v>500</v>
      </c>
      <c r="N32" s="159">
        <v>40</v>
      </c>
      <c r="O32" s="159">
        <f t="shared" si="4"/>
        <v>45.843447955636925</v>
      </c>
      <c r="P32" s="205">
        <v>800</v>
      </c>
      <c r="Q32" s="159"/>
    </row>
    <row r="33" spans="6:19">
      <c r="H33" s="204">
        <f t="shared" si="5"/>
        <v>0.12467129592494386</v>
      </c>
      <c r="I33" s="203" t="s">
        <v>289</v>
      </c>
      <c r="J33" s="159">
        <f t="shared" si="6"/>
        <v>6187.0572026320688</v>
      </c>
      <c r="K33" s="159">
        <v>700</v>
      </c>
      <c r="L33" s="159">
        <f t="shared" si="3"/>
        <v>591.55881002193394</v>
      </c>
      <c r="M33" s="159">
        <v>500</v>
      </c>
      <c r="N33" s="159">
        <v>40</v>
      </c>
      <c r="O33" s="159">
        <f t="shared" si="4"/>
        <v>51.558810021933908</v>
      </c>
      <c r="P33" s="205"/>
      <c r="Q33" s="159"/>
    </row>
    <row r="34" spans="6:19">
      <c r="H34" s="204">
        <f t="shared" si="5"/>
        <v>-1.7527103181126824E-2</v>
      </c>
      <c r="I34" s="203" t="s">
        <v>290</v>
      </c>
      <c r="J34" s="159">
        <f t="shared" si="6"/>
        <v>6078.6160126540026</v>
      </c>
      <c r="K34" s="159">
        <v>700</v>
      </c>
      <c r="L34" s="159">
        <f t="shared" si="3"/>
        <v>590.65513343878331</v>
      </c>
      <c r="M34" s="159">
        <v>500</v>
      </c>
      <c r="N34" s="159">
        <v>40</v>
      </c>
      <c r="O34" s="159">
        <f t="shared" si="4"/>
        <v>50.655133438783359</v>
      </c>
      <c r="P34" s="205"/>
      <c r="Q34" s="159"/>
    </row>
    <row r="35" spans="6:19">
      <c r="H35" s="204">
        <f t="shared" si="5"/>
        <v>-1.798844775415831E-2</v>
      </c>
      <c r="I35" s="203" t="s">
        <v>291</v>
      </c>
      <c r="J35" s="159">
        <f t="shared" si="6"/>
        <v>5969.2711460927858</v>
      </c>
      <c r="K35" s="159">
        <v>700</v>
      </c>
      <c r="L35" s="159">
        <f t="shared" si="3"/>
        <v>1389.7439262174398</v>
      </c>
      <c r="M35" s="159">
        <v>500</v>
      </c>
      <c r="N35" s="159">
        <v>40</v>
      </c>
      <c r="O35" s="159">
        <f t="shared" si="4"/>
        <v>49.743926217439885</v>
      </c>
      <c r="P35" s="205">
        <v>800</v>
      </c>
      <c r="Q35" s="159"/>
    </row>
    <row r="36" spans="6:19">
      <c r="H36" s="204">
        <f t="shared" si="5"/>
        <v>0.11554910295353471</v>
      </c>
      <c r="I36" s="203" t="s">
        <v>292</v>
      </c>
      <c r="J36" s="159">
        <f t="shared" si="6"/>
        <v>6659.0150723102252</v>
      </c>
      <c r="K36" s="159">
        <v>700</v>
      </c>
      <c r="L36" s="159">
        <f t="shared" si="3"/>
        <v>595.49179226925185</v>
      </c>
      <c r="M36" s="159">
        <v>500</v>
      </c>
      <c r="N36" s="159">
        <v>40</v>
      </c>
      <c r="O36" s="159">
        <f t="shared" si="4"/>
        <v>55.491792269251881</v>
      </c>
      <c r="P36" s="205"/>
      <c r="Q36" s="159"/>
    </row>
    <row r="37" spans="6:19">
      <c r="F37" s="158"/>
      <c r="H37" s="204">
        <f t="shared" si="5"/>
        <v>-1.5694244058001572E-2</v>
      </c>
      <c r="I37" s="203" t="s">
        <v>293</v>
      </c>
      <c r="J37" s="159">
        <f t="shared" si="6"/>
        <v>6554.5068645794772</v>
      </c>
      <c r="K37" s="159">
        <v>700</v>
      </c>
      <c r="L37" s="159">
        <f t="shared" si="3"/>
        <v>594.62089053816226</v>
      </c>
      <c r="M37" s="159">
        <v>500</v>
      </c>
      <c r="N37" s="159">
        <v>40</v>
      </c>
      <c r="O37" s="159">
        <f t="shared" si="4"/>
        <v>54.620890538162314</v>
      </c>
      <c r="P37" s="205"/>
      <c r="Q37" s="159"/>
    </row>
    <row r="38" spans="6:19">
      <c r="H38" s="204">
        <f t="shared" si="5"/>
        <v>-1.6077351300264331E-2</v>
      </c>
      <c r="I38" s="203" t="s">
        <v>294</v>
      </c>
      <c r="J38" s="159">
        <f t="shared" si="6"/>
        <v>6449.127755117639</v>
      </c>
      <c r="K38" s="159">
        <v>700</v>
      </c>
      <c r="L38" s="159">
        <f t="shared" si="3"/>
        <v>1393.742731292647</v>
      </c>
      <c r="M38" s="159">
        <v>500</v>
      </c>
      <c r="N38" s="159">
        <v>40</v>
      </c>
      <c r="O38" s="159">
        <f t="shared" si="4"/>
        <v>53.742731292646994</v>
      </c>
      <c r="P38" s="205">
        <v>800</v>
      </c>
      <c r="Q38" s="159"/>
    </row>
    <row r="39" spans="6:19">
      <c r="H39" s="204">
        <f t="shared" si="5"/>
        <v>0.10757155969536103</v>
      </c>
      <c r="I39" s="203" t="s">
        <v>295</v>
      </c>
      <c r="J39" s="159">
        <f t="shared" si="6"/>
        <v>7142.8704864102856</v>
      </c>
      <c r="K39" s="159">
        <v>700</v>
      </c>
      <c r="L39" s="159">
        <f t="shared" si="3"/>
        <v>599.5239207200857</v>
      </c>
      <c r="M39" s="159">
        <v>500</v>
      </c>
      <c r="N39" s="159">
        <v>40</v>
      </c>
      <c r="O39" s="159">
        <f t="shared" si="4"/>
        <v>59.523920720085719</v>
      </c>
      <c r="P39" s="205"/>
      <c r="Q39" s="159"/>
      <c r="S39" s="159"/>
    </row>
    <row r="40" spans="6:19">
      <c r="H40" s="204">
        <f t="shared" si="5"/>
        <v>-1.4066624821362228E-2</v>
      </c>
      <c r="I40" s="203" t="s">
        <v>296</v>
      </c>
      <c r="J40" s="159">
        <f t="shared" si="6"/>
        <v>7042.3944071303713</v>
      </c>
      <c r="K40" s="159">
        <v>700</v>
      </c>
      <c r="L40" s="159">
        <f t="shared" si="3"/>
        <v>598.68662005941974</v>
      </c>
      <c r="M40" s="159">
        <v>500</v>
      </c>
      <c r="N40" s="159">
        <v>40</v>
      </c>
      <c r="O40" s="159">
        <f t="shared" si="4"/>
        <v>58.686620059419766</v>
      </c>
      <c r="P40" s="205"/>
      <c r="Q40" s="159"/>
      <c r="S40" s="159"/>
    </row>
    <row r="41" spans="6:19">
      <c r="H41" s="204">
        <f t="shared" si="5"/>
        <v>-1.4386212143699506E-2</v>
      </c>
      <c r="I41" s="203" t="s">
        <v>297</v>
      </c>
      <c r="J41" s="159">
        <f t="shared" si="6"/>
        <v>6941.0810271897908</v>
      </c>
      <c r="K41" s="159">
        <v>700</v>
      </c>
      <c r="L41" s="159">
        <f t="shared" si="3"/>
        <v>1397.8423418932482</v>
      </c>
      <c r="M41" s="159">
        <v>500</v>
      </c>
      <c r="N41" s="159">
        <v>40</v>
      </c>
      <c r="O41" s="159">
        <f t="shared" si="4"/>
        <v>57.84234189324826</v>
      </c>
      <c r="P41" s="205">
        <v>800</v>
      </c>
      <c r="Q41" s="159"/>
      <c r="S41" s="159"/>
    </row>
    <row r="42" spans="6:19">
      <c r="H42" s="204">
        <f t="shared" si="5"/>
        <v>0.10053799100740091</v>
      </c>
      <c r="I42" s="203" t="s">
        <v>298</v>
      </c>
      <c r="J42" s="159">
        <f t="shared" si="6"/>
        <v>7638.9233690830388</v>
      </c>
      <c r="K42" s="159">
        <v>700</v>
      </c>
      <c r="L42" s="159">
        <f t="shared" si="3"/>
        <v>603.65769474235867</v>
      </c>
      <c r="M42" s="159">
        <v>500</v>
      </c>
      <c r="N42" s="159">
        <v>40</v>
      </c>
      <c r="O42" s="159">
        <f t="shared" si="4"/>
        <v>63.657694742358665</v>
      </c>
      <c r="P42" s="205"/>
      <c r="Q42" s="159"/>
      <c r="S42" s="159"/>
    </row>
    <row r="43" spans="6:19">
      <c r="H43" s="204">
        <f t="shared" si="5"/>
        <v>-1.2612026669565402E-2</v>
      </c>
      <c r="I43" s="203" t="s">
        <v>299</v>
      </c>
      <c r="J43" s="159">
        <f t="shared" si="6"/>
        <v>7542.581063825397</v>
      </c>
      <c r="K43" s="159">
        <v>700</v>
      </c>
      <c r="L43" s="159">
        <f t="shared" si="3"/>
        <v>602.85484219854493</v>
      </c>
      <c r="M43" s="159">
        <v>500</v>
      </c>
      <c r="N43" s="159">
        <v>40</v>
      </c>
      <c r="O43" s="159">
        <f t="shared" si="4"/>
        <v>62.854842198544979</v>
      </c>
      <c r="P43" s="205"/>
      <c r="Q43" s="159"/>
      <c r="S43" s="159"/>
    </row>
    <row r="44" spans="6:19">
      <c r="F44" s="158"/>
      <c r="H44" s="204">
        <f t="shared" si="5"/>
        <v>-1.2879564300258939E-2</v>
      </c>
      <c r="I44" s="203">
        <v>2024.1</v>
      </c>
      <c r="J44" s="159">
        <f t="shared" ref="J44:J55" si="7">J43-K43+L43</f>
        <v>7445.4359060239422</v>
      </c>
      <c r="K44" s="159">
        <v>700</v>
      </c>
      <c r="L44" s="159">
        <f t="shared" ref="L44:L55" si="8">SUM(M44:P44)</f>
        <v>1402.0452992168662</v>
      </c>
      <c r="M44" s="159">
        <v>500</v>
      </c>
      <c r="N44" s="159">
        <v>40</v>
      </c>
      <c r="O44" s="159">
        <f t="shared" si="4"/>
        <v>62.045299216866191</v>
      </c>
      <c r="P44" s="205">
        <v>800</v>
      </c>
      <c r="Q44" s="159"/>
      <c r="S44" s="159"/>
    </row>
    <row r="45" spans="6:19">
      <c r="H45" s="204">
        <f t="shared" si="5"/>
        <v>9.4292034486370024E-2</v>
      </c>
      <c r="I45" s="203">
        <v>2024.2</v>
      </c>
      <c r="J45" s="159">
        <f t="shared" si="7"/>
        <v>8147.4812052408088</v>
      </c>
      <c r="K45" s="159">
        <v>700</v>
      </c>
      <c r="L45" s="159">
        <f t="shared" si="8"/>
        <v>607.89567671034013</v>
      </c>
      <c r="M45" s="159">
        <v>500</v>
      </c>
      <c r="N45" s="159">
        <v>40</v>
      </c>
      <c r="O45" s="159">
        <f t="shared" si="4"/>
        <v>67.895676710340084</v>
      </c>
      <c r="P45" s="205"/>
      <c r="Q45" s="159"/>
      <c r="S45" s="159"/>
    </row>
    <row r="46" spans="6:19">
      <c r="H46" s="204">
        <f t="shared" si="5"/>
        <v>-1.13046377118875E-2</v>
      </c>
      <c r="I46" s="203">
        <v>2024.3</v>
      </c>
      <c r="J46" s="159">
        <f t="shared" si="7"/>
        <v>8055.3768819511488</v>
      </c>
      <c r="K46" s="159">
        <v>700</v>
      </c>
      <c r="L46" s="159">
        <f t="shared" si="8"/>
        <v>607.12814068292619</v>
      </c>
      <c r="M46" s="159">
        <v>500</v>
      </c>
      <c r="N46" s="159">
        <v>40</v>
      </c>
      <c r="O46" s="159">
        <f t="shared" si="4"/>
        <v>67.128140682926244</v>
      </c>
      <c r="P46" s="205"/>
      <c r="Q46" s="159"/>
    </row>
    <row r="47" spans="6:19">
      <c r="H47" s="204">
        <f t="shared" si="5"/>
        <v>-1.1529176186053092E-2</v>
      </c>
      <c r="I47" s="203">
        <v>2024.4</v>
      </c>
      <c r="J47" s="159">
        <f t="shared" si="7"/>
        <v>7962.5050226340754</v>
      </c>
      <c r="K47" s="159">
        <v>700</v>
      </c>
      <c r="L47" s="159">
        <f t="shared" si="8"/>
        <v>1406.3542085219506</v>
      </c>
      <c r="M47" s="159">
        <v>500</v>
      </c>
      <c r="N47" s="159">
        <v>40</v>
      </c>
      <c r="O47" s="159">
        <f t="shared" si="4"/>
        <v>66.354208521950639</v>
      </c>
      <c r="P47" s="205">
        <v>800</v>
      </c>
      <c r="Q47" s="159"/>
    </row>
    <row r="48" spans="6:19">
      <c r="H48" s="204">
        <f t="shared" si="5"/>
        <v>8.8710048723872781E-2</v>
      </c>
      <c r="I48" s="203">
        <v>2024.5</v>
      </c>
      <c r="J48" s="159">
        <f t="shared" si="7"/>
        <v>8668.859231156026</v>
      </c>
      <c r="K48" s="159">
        <v>700</v>
      </c>
      <c r="L48" s="159">
        <f t="shared" si="8"/>
        <v>612.24049359296691</v>
      </c>
      <c r="M48" s="159">
        <v>500</v>
      </c>
      <c r="N48" s="159">
        <v>40</v>
      </c>
      <c r="O48" s="159">
        <f t="shared" si="4"/>
        <v>72.240493592966885</v>
      </c>
      <c r="P48" s="205"/>
      <c r="Q48" s="159"/>
    </row>
    <row r="49" spans="8:17">
      <c r="H49" s="204">
        <f t="shared" si="5"/>
        <v>-1.0123535757925906E-2</v>
      </c>
      <c r="I49" s="203">
        <v>2024.6</v>
      </c>
      <c r="J49" s="159">
        <f t="shared" si="7"/>
        <v>8581.0997247489922</v>
      </c>
      <c r="K49" s="159">
        <v>700</v>
      </c>
      <c r="L49" s="159">
        <f t="shared" si="8"/>
        <v>611.50916437290823</v>
      </c>
      <c r="M49" s="159">
        <v>500</v>
      </c>
      <c r="N49" s="159">
        <v>40</v>
      </c>
      <c r="O49" s="159">
        <f t="shared" si="4"/>
        <v>71.509164372908273</v>
      </c>
      <c r="P49" s="205"/>
      <c r="Q49" s="159"/>
    </row>
    <row r="50" spans="8:17">
      <c r="H50" s="204">
        <f t="shared" si="5"/>
        <v>-1.0312295447618802E-2</v>
      </c>
      <c r="I50" s="203">
        <v>2024.7</v>
      </c>
      <c r="J50" s="159">
        <f t="shared" si="7"/>
        <v>8492.6088891219006</v>
      </c>
      <c r="K50" s="159">
        <v>700</v>
      </c>
      <c r="L50" s="159">
        <f t="shared" si="8"/>
        <v>1410.7717407426826</v>
      </c>
      <c r="M50" s="159">
        <v>500</v>
      </c>
      <c r="N50" s="159">
        <v>40</v>
      </c>
      <c r="O50" s="159">
        <f t="shared" si="4"/>
        <v>70.77174074268251</v>
      </c>
      <c r="P50" s="205">
        <v>800</v>
      </c>
      <c r="Q50" s="159"/>
    </row>
    <row r="51" spans="8:17">
      <c r="H51" s="204">
        <f t="shared" si="5"/>
        <v>8.3692979392127942E-2</v>
      </c>
      <c r="I51" s="203">
        <v>2024.8</v>
      </c>
      <c r="J51" s="159">
        <f t="shared" si="7"/>
        <v>9203.3806298645832</v>
      </c>
      <c r="K51" s="159">
        <v>700</v>
      </c>
      <c r="L51" s="159">
        <f t="shared" si="8"/>
        <v>616.69483858220485</v>
      </c>
      <c r="M51" s="159">
        <v>500</v>
      </c>
      <c r="N51" s="159">
        <v>40</v>
      </c>
      <c r="O51" s="159">
        <f t="shared" si="4"/>
        <v>76.694838582204866</v>
      </c>
      <c r="P51" s="205"/>
      <c r="Q51" s="159"/>
    </row>
    <row r="52" spans="8:17">
      <c r="H52" s="204">
        <f t="shared" si="5"/>
        <v>-9.0515827572612562E-3</v>
      </c>
      <c r="I52" s="203">
        <v>2024.9</v>
      </c>
      <c r="J52" s="159">
        <f t="shared" si="7"/>
        <v>9120.0754684467884</v>
      </c>
      <c r="K52" s="159">
        <v>700</v>
      </c>
      <c r="L52" s="159">
        <f t="shared" si="8"/>
        <v>616.00062890372328</v>
      </c>
      <c r="M52" s="159">
        <v>500</v>
      </c>
      <c r="N52" s="159">
        <v>40</v>
      </c>
      <c r="O52" s="159">
        <f t="shared" si="4"/>
        <v>76.000628903723239</v>
      </c>
      <c r="P52" s="205"/>
      <c r="Q52" s="159"/>
    </row>
    <row r="53" spans="8:17">
      <c r="H53" s="204">
        <f t="shared" si="5"/>
        <v>-9.210381140692725E-3</v>
      </c>
      <c r="I53" s="203" t="s">
        <v>303</v>
      </c>
      <c r="J53" s="159">
        <f t="shared" si="7"/>
        <v>9036.0760973505112</v>
      </c>
      <c r="K53" s="159">
        <v>700</v>
      </c>
      <c r="L53" s="159">
        <f t="shared" si="8"/>
        <v>1415.3006341445875</v>
      </c>
      <c r="M53" s="159">
        <v>500</v>
      </c>
      <c r="N53" s="159">
        <v>40</v>
      </c>
      <c r="O53" s="159">
        <f t="shared" si="4"/>
        <v>75.30063414458759</v>
      </c>
      <c r="P53" s="205">
        <v>800</v>
      </c>
      <c r="Q53" s="159"/>
    </row>
    <row r="54" spans="8:17">
      <c r="H54" s="204">
        <f t="shared" si="5"/>
        <v>7.9160536768202006E-2</v>
      </c>
      <c r="I54" s="203">
        <v>2024.11</v>
      </c>
      <c r="J54" s="159">
        <f t="shared" si="7"/>
        <v>9751.3767314950983</v>
      </c>
      <c r="K54" s="159">
        <v>700</v>
      </c>
      <c r="L54" s="159">
        <f t="shared" si="8"/>
        <v>621.26147276245911</v>
      </c>
      <c r="M54" s="159">
        <v>500</v>
      </c>
      <c r="N54" s="159">
        <v>40</v>
      </c>
      <c r="O54" s="159">
        <f t="shared" si="4"/>
        <v>81.26147276245915</v>
      </c>
      <c r="P54" s="205"/>
      <c r="Q54" s="159"/>
    </row>
    <row r="55" spans="8:17">
      <c r="H55" s="204">
        <f t="shared" si="5"/>
        <v>-8.0746062228558291E-3</v>
      </c>
      <c r="I55" s="203">
        <v>2024.12</v>
      </c>
      <c r="J55" s="159">
        <f t="shared" si="7"/>
        <v>9672.6382042575569</v>
      </c>
      <c r="K55" s="159">
        <v>700</v>
      </c>
      <c r="L55" s="159">
        <f t="shared" si="8"/>
        <v>620.60531836881296</v>
      </c>
      <c r="M55" s="159">
        <v>500</v>
      </c>
      <c r="N55" s="159">
        <v>40</v>
      </c>
      <c r="O55" s="159">
        <f t="shared" si="4"/>
        <v>80.605318368812974</v>
      </c>
      <c r="P55" s="205"/>
      <c r="Q55" s="159"/>
    </row>
  </sheetData>
  <phoneticPr fontId="7" type="noConversion"/>
  <pageMargins left="0.69972223043441772" right="0.69972223043441772" top="0.75" bottom="0.75" header="0.30000001192092896" footer="0.30000001192092896"/>
  <pageSetup paperSize="9" orientation="portrait" r:id="rId1"/>
  <ignoredErrors>
    <ignoredError sqref="I29:I43 I5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4</vt:i4>
      </vt:variant>
    </vt:vector>
  </HeadingPairs>
  <TitlesOfParts>
    <vt:vector size="11" baseType="lpstr">
      <vt:lpstr>마음가짐</vt:lpstr>
      <vt:lpstr>1. Vision, Bucket List</vt:lpstr>
      <vt:lpstr>2. 일과</vt:lpstr>
      <vt:lpstr>3. 일간 목표&amp;실천</vt:lpstr>
      <vt:lpstr>4. 연간 목표&amp;실천</vt:lpstr>
      <vt:lpstr>5. 자산변동</vt:lpstr>
      <vt:lpstr>6. 자산계획</vt:lpstr>
      <vt:lpstr>'1. Vision, Bucket List'!Print_Area</vt:lpstr>
      <vt:lpstr>'3. 일간 목표&amp;실천'!Print_Area</vt:lpstr>
      <vt:lpstr>마음가짐!Print_Area</vt:lpstr>
      <vt:lpstr>'3. 일간 목표&amp;실천'!Print_Titles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Jiwon</dc:creator>
  <cp:lastModifiedBy>scorpiusj@naver.com</cp:lastModifiedBy>
  <cp:revision>3</cp:revision>
  <cp:lastPrinted>2022-06-21T11:16:10Z</cp:lastPrinted>
  <dcterms:created xsi:type="dcterms:W3CDTF">2020-12-25T11:37:13Z</dcterms:created>
  <dcterms:modified xsi:type="dcterms:W3CDTF">2022-07-26T04:09:43Z</dcterms:modified>
  <cp:version>1100.0100.06</cp:version>
</cp:coreProperties>
</file>