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drawings/drawing3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67936B35-D3B9-AC49-852A-AD12AC9FFE10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4 fear plan" sheetId="39" r:id="rId1"/>
    <sheet name="실현손익" sheetId="35" r:id="rId2"/>
    <sheet name="투자기준" sheetId="36" r:id="rId3"/>
    <sheet name="투자" sheetId="37" r:id="rId4"/>
    <sheet name="배당주 요약" sheetId="38" r:id="rId5"/>
    <sheet name="list" sheetId="2" r:id="rId6"/>
    <sheet name="1" sheetId="3" r:id="rId7"/>
    <sheet name="2" sheetId="4" r:id="rId8"/>
    <sheet name="3" sheetId="5" r:id="rId9"/>
    <sheet name="4" sheetId="6" r:id="rId10"/>
    <sheet name="5" sheetId="7" r:id="rId11"/>
    <sheet name="6" sheetId="8" r:id="rId12"/>
    <sheet name="7" sheetId="9" r:id="rId13"/>
    <sheet name="8" sheetId="10" r:id="rId14"/>
    <sheet name="9" sheetId="11" r:id="rId15"/>
    <sheet name="10" sheetId="12" r:id="rId16"/>
    <sheet name="11" sheetId="13" r:id="rId17"/>
    <sheet name="12" sheetId="14" r:id="rId18"/>
    <sheet name="13" sheetId="15" r:id="rId19"/>
    <sheet name="14" sheetId="16" r:id="rId20"/>
    <sheet name="15" sheetId="17" r:id="rId21"/>
    <sheet name="16" sheetId="18" r:id="rId22"/>
    <sheet name="17" sheetId="19" r:id="rId23"/>
    <sheet name="18" sheetId="20" r:id="rId24"/>
    <sheet name="19" sheetId="21" r:id="rId25"/>
    <sheet name="20" sheetId="22" r:id="rId26"/>
    <sheet name="21" sheetId="23" r:id="rId27"/>
    <sheet name="22" sheetId="24" r:id="rId28"/>
    <sheet name="23" sheetId="25" r:id="rId29"/>
    <sheet name="24" sheetId="26" r:id="rId30"/>
    <sheet name="25" sheetId="27" r:id="rId31"/>
    <sheet name="26" sheetId="28" r:id="rId32"/>
    <sheet name="27" sheetId="29" r:id="rId33"/>
    <sheet name="28" sheetId="30" r:id="rId34"/>
    <sheet name="29" sheetId="31" r:id="rId35"/>
    <sheet name="30" sheetId="32" r:id="rId36"/>
    <sheet name="31" sheetId="33" r:id="rId37"/>
    <sheet name="32" sheetId="34" r:id="rId38"/>
  </sheets>
  <definedNames>
    <definedName name="_xlnm._FilterDatabase" localSheetId="6" hidden="1">'1'!$A$1:$I$40</definedName>
    <definedName name="_xlnm._FilterDatabase" localSheetId="15" hidden="1">'10'!$A$1:$J$40</definedName>
    <definedName name="_xlnm._FilterDatabase" localSheetId="16" hidden="1">'11'!$A$1:$J$41</definedName>
    <definedName name="_xlnm._FilterDatabase" localSheetId="17" hidden="1">'12'!$A$1:$J$41</definedName>
    <definedName name="_xlnm._FilterDatabase" localSheetId="18" hidden="1">'13'!$A$1:$J$40</definedName>
    <definedName name="_xlnm._FilterDatabase" localSheetId="19" hidden="1">'14'!$A$1:$J$40</definedName>
    <definedName name="_xlnm._FilterDatabase" localSheetId="20" hidden="1">'15'!$A$1:$J$41</definedName>
    <definedName name="_xlnm._FilterDatabase" localSheetId="21" hidden="1">'16'!$A$1:$J$40</definedName>
    <definedName name="_xlnm._FilterDatabase" localSheetId="22" hidden="1">'17'!$A$1:$J$40</definedName>
    <definedName name="_xlnm._FilterDatabase" localSheetId="23" hidden="1">'18'!$A$1:$J$40</definedName>
    <definedName name="_xlnm._FilterDatabase" localSheetId="24" hidden="1">'19'!$A$1:$J$40</definedName>
    <definedName name="_xlnm._FilterDatabase" localSheetId="7" hidden="1">'2'!$A$1:$I$40</definedName>
    <definedName name="_xlnm._FilterDatabase" localSheetId="25" hidden="1">'20'!$A$1:$J$40</definedName>
    <definedName name="_xlnm._FilterDatabase" localSheetId="26" hidden="1">'21'!$A$1:$J$40</definedName>
    <definedName name="_xlnm._FilterDatabase" localSheetId="27" hidden="1">'22'!$A$1:$J$40</definedName>
    <definedName name="_xlnm._FilterDatabase" localSheetId="28" hidden="1">'23'!$A$1:$J$40</definedName>
    <definedName name="_xlnm._FilterDatabase" localSheetId="29" hidden="1">'24'!$A$1:$J$40</definedName>
    <definedName name="_xlnm._FilterDatabase" localSheetId="30" hidden="1">'25'!$A$1:$J$40</definedName>
    <definedName name="_xlnm._FilterDatabase" localSheetId="31" hidden="1">'26'!$A$1:$M$40</definedName>
    <definedName name="_xlnm._FilterDatabase" localSheetId="32" hidden="1">'27'!$A$1:$K$40</definedName>
    <definedName name="_xlnm._FilterDatabase" localSheetId="33" hidden="1">'28'!$A$1:$K$40</definedName>
    <definedName name="_xlnm._FilterDatabase" localSheetId="34" hidden="1">'29'!$A$1:$K$38</definedName>
    <definedName name="_xlnm._FilterDatabase" localSheetId="8" hidden="1">'3'!$A$1:$L$40</definedName>
    <definedName name="_xlnm._FilterDatabase" localSheetId="35" hidden="1">'30'!$A$1:$K$40</definedName>
    <definedName name="_xlnm._FilterDatabase" localSheetId="9" hidden="1">'4'!$A$1:$I$40</definedName>
    <definedName name="_xlnm._FilterDatabase" localSheetId="10" hidden="1">'5'!$A$1:$J$40</definedName>
    <definedName name="_xlnm._FilterDatabase" localSheetId="11" hidden="1">'6'!$A$1:$J$32</definedName>
    <definedName name="_xlnm._FilterDatabase" localSheetId="12" hidden="1">'7'!$A$1:$J$40</definedName>
    <definedName name="_xlnm._FilterDatabase" localSheetId="13" hidden="1">'8'!$A$1:$J$40</definedName>
    <definedName name="_xlnm._FilterDatabase" localSheetId="14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39" l="1"/>
  <c r="L77" i="39" s="1"/>
  <c r="J76" i="39"/>
  <c r="L76" i="39" s="1"/>
  <c r="N77" i="39"/>
  <c r="N76" i="39"/>
  <c r="N39" i="39"/>
  <c r="N40" i="39"/>
  <c r="N38" i="39"/>
  <c r="J40" i="39"/>
  <c r="L40" i="39" s="1"/>
  <c r="J39" i="39"/>
  <c r="L39" i="39" s="1"/>
  <c r="J38" i="39"/>
  <c r="L38" i="39" s="1"/>
  <c r="I283" i="37"/>
  <c r="I282" i="37"/>
  <c r="D279" i="37"/>
  <c r="F362" i="37"/>
  <c r="I284" i="37"/>
  <c r="C169" i="35"/>
  <c r="D169" i="35"/>
  <c r="E169" i="35" s="1"/>
  <c r="B169" i="35"/>
  <c r="B123" i="35"/>
  <c r="C123" i="35" s="1"/>
  <c r="D123" i="35"/>
  <c r="D168" i="35"/>
  <c r="B168" i="35"/>
  <c r="D167" i="35"/>
  <c r="B167" i="35"/>
  <c r="C166" i="35"/>
  <c r="B166" i="35"/>
  <c r="D166" i="35"/>
  <c r="E166" i="35" s="1"/>
  <c r="F360" i="37"/>
  <c r="F405" i="37"/>
  <c r="F404" i="37"/>
  <c r="F380" i="37"/>
  <c r="F123" i="35" l="1"/>
  <c r="E123" i="35"/>
  <c r="E167" i="35"/>
  <c r="E168" i="35"/>
  <c r="F406" i="37"/>
  <c r="G406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3" i="37"/>
  <c r="G363" i="37" s="1"/>
  <c r="D160" i="35"/>
  <c r="E160" i="35" s="1"/>
  <c r="C160" i="35"/>
  <c r="B160" i="35"/>
  <c r="D261" i="37"/>
  <c r="D155" i="35"/>
  <c r="J73" i="39"/>
  <c r="J72" i="39"/>
  <c r="J35" i="39"/>
  <c r="J34" i="39"/>
  <c r="L34" i="39" s="1"/>
  <c r="L47" i="39" s="1"/>
  <c r="L48" i="39" s="1"/>
  <c r="L49" i="39" s="1"/>
  <c r="L50" i="39" s="1"/>
  <c r="J33" i="39"/>
  <c r="L33" i="39" s="1"/>
  <c r="J47" i="39" s="1"/>
  <c r="J48" i="39" s="1"/>
  <c r="J49" i="39" s="1"/>
  <c r="J50" i="39" s="1"/>
  <c r="C159" i="35"/>
  <c r="D159" i="35"/>
  <c r="B159" i="35"/>
  <c r="D158" i="35"/>
  <c r="B158" i="35"/>
  <c r="D156" i="35"/>
  <c r="B157" i="35"/>
  <c r="B156" i="35"/>
  <c r="O69" i="39"/>
  <c r="O66" i="39"/>
  <c r="N69" i="39"/>
  <c r="N68" i="39"/>
  <c r="N66" i="39"/>
  <c r="P55" i="39"/>
  <c r="R58" i="39"/>
  <c r="R68" i="39" s="1"/>
  <c r="L60" i="39"/>
  <c r="J60" i="39"/>
  <c r="P58" i="39"/>
  <c r="P69" i="39" s="1"/>
  <c r="Q58" i="39"/>
  <c r="Q69" i="39" s="1"/>
  <c r="O58" i="39"/>
  <c r="O68" i="39" s="1"/>
  <c r="N58" i="39"/>
  <c r="L58" i="39"/>
  <c r="L70" i="39" s="1"/>
  <c r="J58" i="39"/>
  <c r="J69" i="39" s="1"/>
  <c r="R44" i="39"/>
  <c r="R55" i="39" s="1"/>
  <c r="Q44" i="39"/>
  <c r="Q55" i="39" s="1"/>
  <c r="P44" i="39"/>
  <c r="P54" i="39" s="1"/>
  <c r="N44" i="39"/>
  <c r="N56" i="39" s="1"/>
  <c r="L44" i="39"/>
  <c r="L55" i="39" s="1"/>
  <c r="J44" i="39"/>
  <c r="J56" i="39" s="1"/>
  <c r="N46" i="39"/>
  <c r="L46" i="39"/>
  <c r="J46" i="39"/>
  <c r="C155" i="35"/>
  <c r="B155" i="35"/>
  <c r="L182" i="35"/>
  <c r="F402" i="37"/>
  <c r="G402" i="37" s="1"/>
  <c r="F392" i="37"/>
  <c r="G392" i="37" s="1"/>
  <c r="G36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F361" i="37"/>
  <c r="G361" i="37" s="1"/>
  <c r="D119" i="35"/>
  <c r="B119" i="35"/>
  <c r="C119" i="35" s="1"/>
  <c r="A358" i="37"/>
  <c r="A357" i="37" s="1"/>
  <c r="G405" i="37"/>
  <c r="G404" i="37"/>
  <c r="F403" i="37"/>
  <c r="G403" i="37" s="1"/>
  <c r="F401" i="37"/>
  <c r="G401" i="37" s="1"/>
  <c r="F400" i="37"/>
  <c r="G400" i="37" s="1"/>
  <c r="F399" i="37"/>
  <c r="G399" i="37" s="1"/>
  <c r="F393" i="37"/>
  <c r="G393" i="37" s="1"/>
  <c r="G380" i="37"/>
  <c r="G360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79" i="37"/>
  <c r="I287" i="37"/>
  <c r="I286" i="37"/>
  <c r="I285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5" i="37"/>
  <c r="I294" i="37"/>
  <c r="B111" i="35"/>
  <c r="C111" i="35" s="1"/>
  <c r="D111" i="35"/>
  <c r="D136" i="35"/>
  <c r="D132" i="35"/>
  <c r="C72" i="35"/>
  <c r="D72" i="35"/>
  <c r="B72" i="35"/>
  <c r="I344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3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302" i="37"/>
  <c r="C67" i="35"/>
  <c r="B67" i="35"/>
  <c r="C65" i="35"/>
  <c r="D65" i="35"/>
  <c r="B65" i="35"/>
  <c r="D66" i="35"/>
  <c r="C66" i="35"/>
  <c r="B66" i="35"/>
  <c r="I337" i="37"/>
  <c r="I336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7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6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6" i="37"/>
  <c r="I70" i="37"/>
  <c r="Q54" i="39" l="1"/>
  <c r="R53" i="39"/>
  <c r="J55" i="39"/>
  <c r="Q68" i="39"/>
  <c r="J54" i="39"/>
  <c r="R66" i="39"/>
  <c r="N53" i="39"/>
  <c r="N54" i="39"/>
  <c r="R69" i="39"/>
  <c r="J66" i="39"/>
  <c r="P66" i="39"/>
  <c r="J70" i="39"/>
  <c r="P68" i="39"/>
  <c r="J53" i="39"/>
  <c r="J68" i="39"/>
  <c r="L66" i="39"/>
  <c r="Q66" i="39"/>
  <c r="E156" i="35"/>
  <c r="E165" i="35"/>
  <c r="E164" i="35"/>
  <c r="E163" i="35"/>
  <c r="E162" i="35"/>
  <c r="E161" i="35"/>
  <c r="E158" i="35"/>
  <c r="R54" i="39"/>
  <c r="L53" i="39"/>
  <c r="L54" i="39"/>
  <c r="L56" i="39"/>
  <c r="N55" i="39"/>
  <c r="L72" i="39"/>
  <c r="J61" i="39" s="1"/>
  <c r="J62" i="39" s="1"/>
  <c r="J63" i="39" s="1"/>
  <c r="J64" i="39" s="1"/>
  <c r="E157" i="35"/>
  <c r="E159" i="35"/>
  <c r="E154" i="35"/>
  <c r="E155" i="35"/>
  <c r="E153" i="35"/>
  <c r="L68" i="39"/>
  <c r="L69" i="39"/>
  <c r="L73" i="39"/>
  <c r="L61" i="39" s="1"/>
  <c r="L62" i="39" s="1"/>
  <c r="L63" i="39" s="1"/>
  <c r="L64" i="39" s="1"/>
  <c r="L35" i="39"/>
  <c r="N47" i="39" s="1"/>
  <c r="N48" i="39" s="1"/>
  <c r="N49" i="39" s="1"/>
  <c r="N5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3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3" i="35" s="1"/>
  <c r="E136" i="35"/>
  <c r="E135" i="35"/>
  <c r="E130" i="35"/>
  <c r="I220" i="37"/>
  <c r="C172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3" i="35" s="1"/>
  <c r="F78" i="35"/>
  <c r="I127" i="37"/>
  <c r="I310" i="37"/>
  <c r="I309" i="37"/>
  <c r="I308" i="37"/>
  <c r="I307" i="37"/>
  <c r="AU306" i="37"/>
  <c r="AT306" i="37"/>
  <c r="AS306" i="37"/>
  <c r="AR306" i="37"/>
  <c r="AQ306" i="37"/>
  <c r="AP306" i="37"/>
  <c r="AO306" i="37"/>
  <c r="AN306" i="37"/>
  <c r="AM306" i="37"/>
  <c r="AL306" i="37"/>
  <c r="AK306" i="37"/>
  <c r="AJ306" i="37"/>
  <c r="AI306" i="37"/>
  <c r="AH306" i="37"/>
  <c r="AG306" i="37"/>
  <c r="AF306" i="37"/>
  <c r="AE306" i="37"/>
  <c r="AD306" i="37"/>
  <c r="AC306" i="37"/>
  <c r="AB306" i="37"/>
  <c r="AA306" i="37"/>
  <c r="Z306" i="37"/>
  <c r="Y306" i="37"/>
  <c r="X306" i="37"/>
  <c r="W306" i="37"/>
  <c r="V306" i="37"/>
  <c r="U306" i="37"/>
  <c r="T306" i="37"/>
  <c r="S306" i="37"/>
  <c r="R306" i="37"/>
  <c r="Q306" i="37"/>
  <c r="P306" i="37"/>
  <c r="O306" i="37"/>
  <c r="N306" i="37"/>
  <c r="M306" i="37"/>
  <c r="L306" i="37"/>
  <c r="K306" i="37"/>
  <c r="F305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9" i="37"/>
  <c r="I345" i="37"/>
  <c r="I343" i="37"/>
  <c r="I342" i="37"/>
  <c r="I341" i="37"/>
  <c r="AU340" i="37"/>
  <c r="AT340" i="37"/>
  <c r="AS340" i="37"/>
  <c r="AR340" i="37"/>
  <c r="AQ340" i="37"/>
  <c r="AP340" i="37"/>
  <c r="AO340" i="37"/>
  <c r="AN340" i="37"/>
  <c r="AM340" i="37"/>
  <c r="AL340" i="37"/>
  <c r="AK340" i="37"/>
  <c r="AJ340" i="37"/>
  <c r="AI340" i="37"/>
  <c r="AH340" i="37"/>
  <c r="AG340" i="37"/>
  <c r="AF340" i="37"/>
  <c r="AE340" i="37"/>
  <c r="AD340" i="37"/>
  <c r="AC340" i="37"/>
  <c r="AB340" i="37"/>
  <c r="AA340" i="37"/>
  <c r="Z340" i="37"/>
  <c r="Y340" i="37"/>
  <c r="X340" i="37"/>
  <c r="W340" i="37"/>
  <c r="V340" i="37"/>
  <c r="U340" i="37"/>
  <c r="T340" i="37"/>
  <c r="S340" i="37"/>
  <c r="R340" i="37"/>
  <c r="Q340" i="37"/>
  <c r="P340" i="37"/>
  <c r="O340" i="37"/>
  <c r="N340" i="37"/>
  <c r="M340" i="37"/>
  <c r="L340" i="37"/>
  <c r="K340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9" i="37"/>
  <c r="E288" i="37"/>
  <c r="I296" i="37"/>
  <c r="I292" i="37"/>
  <c r="I291" i="37"/>
  <c r="I290" i="37"/>
  <c r="AU289" i="37"/>
  <c r="AT289" i="37"/>
  <c r="AS289" i="37"/>
  <c r="AR289" i="37"/>
  <c r="AQ289" i="37"/>
  <c r="AP289" i="37"/>
  <c r="AO289" i="37"/>
  <c r="AN289" i="37"/>
  <c r="AM289" i="37"/>
  <c r="AL289" i="37"/>
  <c r="AK289" i="37"/>
  <c r="AJ289" i="37"/>
  <c r="AI289" i="37"/>
  <c r="AH289" i="37"/>
  <c r="AG289" i="37"/>
  <c r="AF289" i="37"/>
  <c r="AE289" i="37"/>
  <c r="AD289" i="37"/>
  <c r="AC289" i="37"/>
  <c r="AB289" i="37"/>
  <c r="AA289" i="37"/>
  <c r="Z289" i="37"/>
  <c r="Y289" i="37"/>
  <c r="X289" i="37"/>
  <c r="W289" i="37"/>
  <c r="V289" i="37"/>
  <c r="U289" i="37"/>
  <c r="T289" i="37"/>
  <c r="S289" i="37"/>
  <c r="R289" i="37"/>
  <c r="Q289" i="37"/>
  <c r="P289" i="37"/>
  <c r="O289" i="37"/>
  <c r="N289" i="37"/>
  <c r="M289" i="37"/>
  <c r="L289" i="37"/>
  <c r="C128" i="35" l="1"/>
  <c r="C173" i="35" s="1"/>
  <c r="J306" i="37"/>
  <c r="E305" i="37" s="1"/>
  <c r="G305" i="37" s="1"/>
  <c r="H305" i="37" s="1"/>
  <c r="K236" i="37"/>
  <c r="J340" i="37"/>
  <c r="F339" i="37" s="1"/>
  <c r="G339" i="37" s="1"/>
  <c r="H339" i="37" s="1"/>
  <c r="J273" i="37"/>
  <c r="F272" i="37" s="1"/>
  <c r="G272" i="37" s="1"/>
  <c r="H272" i="37" s="1"/>
  <c r="I306" i="37"/>
  <c r="L1" i="35"/>
  <c r="I273" i="37"/>
  <c r="J267" i="37"/>
  <c r="F266" i="37" s="1"/>
  <c r="G266" i="37" s="1"/>
  <c r="H266" i="37" s="1"/>
  <c r="I340" i="37"/>
  <c r="I267" i="37"/>
  <c r="J289" i="37"/>
  <c r="F288" i="37" s="1"/>
  <c r="G288" i="37" s="1"/>
  <c r="H288" i="37" s="1"/>
  <c r="I289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7" i="37"/>
  <c r="I315" i="37"/>
  <c r="I314" i="37"/>
  <c r="I313" i="37"/>
  <c r="AU312" i="37"/>
  <c r="AT312" i="37"/>
  <c r="AS312" i="37"/>
  <c r="AR312" i="37"/>
  <c r="AQ312" i="37"/>
  <c r="AP312" i="37"/>
  <c r="AO312" i="37"/>
  <c r="AN312" i="37"/>
  <c r="AM312" i="37"/>
  <c r="AL312" i="37"/>
  <c r="AK312" i="37"/>
  <c r="AJ312" i="37"/>
  <c r="AI312" i="37"/>
  <c r="AH312" i="37"/>
  <c r="AG312" i="37"/>
  <c r="AF312" i="37"/>
  <c r="AE312" i="37"/>
  <c r="AD312" i="37"/>
  <c r="AC312" i="37"/>
  <c r="AB312" i="37"/>
  <c r="AA312" i="37"/>
  <c r="Z312" i="37"/>
  <c r="Y312" i="37"/>
  <c r="X312" i="37"/>
  <c r="W312" i="37"/>
  <c r="V312" i="37"/>
  <c r="U312" i="37"/>
  <c r="T312" i="37"/>
  <c r="S312" i="37"/>
  <c r="R312" i="37"/>
  <c r="Q312" i="37"/>
  <c r="P312" i="37"/>
  <c r="O312" i="37"/>
  <c r="N312" i="37"/>
  <c r="M312" i="37"/>
  <c r="L312" i="37"/>
  <c r="K312" i="37"/>
  <c r="F311" i="37"/>
  <c r="AU319" i="37"/>
  <c r="AT319" i="37"/>
  <c r="AS319" i="37"/>
  <c r="AR319" i="37"/>
  <c r="AQ319" i="37"/>
  <c r="AP319" i="37"/>
  <c r="AO319" i="37"/>
  <c r="AN319" i="37"/>
  <c r="AM319" i="37"/>
  <c r="AL319" i="37"/>
  <c r="AK319" i="37"/>
  <c r="AJ319" i="37"/>
  <c r="AI319" i="37"/>
  <c r="AH319" i="37"/>
  <c r="AG319" i="37"/>
  <c r="AF319" i="37"/>
  <c r="AE319" i="37"/>
  <c r="AD319" i="37"/>
  <c r="AC319" i="37"/>
  <c r="AB319" i="37"/>
  <c r="AA319" i="37"/>
  <c r="Z319" i="37"/>
  <c r="Y319" i="37"/>
  <c r="X319" i="37"/>
  <c r="W319" i="37"/>
  <c r="V319" i="37"/>
  <c r="U319" i="37"/>
  <c r="T319" i="37"/>
  <c r="S319" i="37"/>
  <c r="R319" i="37"/>
  <c r="Q319" i="37"/>
  <c r="P319" i="37"/>
  <c r="O319" i="37"/>
  <c r="N319" i="37"/>
  <c r="M319" i="37"/>
  <c r="L319" i="37"/>
  <c r="K319" i="37"/>
  <c r="I320" i="37"/>
  <c r="I321" i="37"/>
  <c r="I322" i="37"/>
  <c r="I323" i="37"/>
  <c r="I328" i="37"/>
  <c r="I325" i="37"/>
  <c r="I324" i="37"/>
  <c r="F318" i="37"/>
  <c r="I304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I338" i="37"/>
  <c r="I335" i="37"/>
  <c r="I334" i="37"/>
  <c r="I333" i="37"/>
  <c r="I332" i="37"/>
  <c r="I331" i="37"/>
  <c r="AU330" i="37"/>
  <c r="AT330" i="37"/>
  <c r="AS330" i="37"/>
  <c r="AR330" i="37"/>
  <c r="AQ330" i="37"/>
  <c r="AP330" i="37"/>
  <c r="AO330" i="37"/>
  <c r="AN330" i="37"/>
  <c r="AM330" i="37"/>
  <c r="AL330" i="37"/>
  <c r="AK330" i="37"/>
  <c r="AJ330" i="37"/>
  <c r="AI330" i="37"/>
  <c r="AH330" i="37"/>
  <c r="AG330" i="37"/>
  <c r="AF330" i="37"/>
  <c r="AE330" i="37"/>
  <c r="AD330" i="37"/>
  <c r="AC330" i="37"/>
  <c r="AB330" i="37"/>
  <c r="AA330" i="37"/>
  <c r="Z330" i="37"/>
  <c r="Y330" i="37"/>
  <c r="X330" i="37"/>
  <c r="W330" i="37"/>
  <c r="V330" i="37"/>
  <c r="U330" i="37"/>
  <c r="T330" i="37"/>
  <c r="S330" i="37"/>
  <c r="R330" i="37"/>
  <c r="Q330" i="37"/>
  <c r="P330" i="37"/>
  <c r="O330" i="37"/>
  <c r="N330" i="37"/>
  <c r="M330" i="37"/>
  <c r="L330" i="37"/>
  <c r="K330" i="37"/>
  <c r="F329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7" i="37"/>
  <c r="AT347" i="37"/>
  <c r="AS347" i="37"/>
  <c r="AR347" i="37"/>
  <c r="AQ347" i="37"/>
  <c r="AP347" i="37"/>
  <c r="AO347" i="37"/>
  <c r="AN347" i="37"/>
  <c r="AM347" i="37"/>
  <c r="AL347" i="37"/>
  <c r="AK347" i="37"/>
  <c r="AJ347" i="37"/>
  <c r="AI347" i="37"/>
  <c r="AH347" i="37"/>
  <c r="AG347" i="37"/>
  <c r="AF347" i="37"/>
  <c r="AE347" i="37"/>
  <c r="AD347" i="37"/>
  <c r="AC347" i="37"/>
  <c r="AB347" i="37"/>
  <c r="AA347" i="37"/>
  <c r="Z347" i="37"/>
  <c r="Y347" i="37"/>
  <c r="X347" i="37"/>
  <c r="W347" i="37"/>
  <c r="V347" i="37"/>
  <c r="U347" i="37"/>
  <c r="T347" i="37"/>
  <c r="S347" i="37"/>
  <c r="R347" i="37"/>
  <c r="Q347" i="37"/>
  <c r="P347" i="37"/>
  <c r="O347" i="37"/>
  <c r="N347" i="37"/>
  <c r="M347" i="37"/>
  <c r="L347" i="37"/>
  <c r="K347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5" i="37"/>
  <c r="I354" i="37"/>
  <c r="I353" i="37"/>
  <c r="I352" i="37"/>
  <c r="I351" i="37"/>
  <c r="I350" i="37"/>
  <c r="I349" i="37"/>
  <c r="I348" i="37"/>
  <c r="F346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3" i="35"/>
  <c r="E173" i="35"/>
  <c r="B40" i="35"/>
  <c r="J34" i="37"/>
  <c r="E33" i="37" s="1"/>
  <c r="G33" i="37" s="1"/>
  <c r="H33" i="37" s="1"/>
  <c r="I34" i="37"/>
  <c r="J27" i="37"/>
  <c r="E26" i="37" s="1"/>
  <c r="G26" i="37" s="1"/>
  <c r="H26" i="37" s="1"/>
  <c r="I312" i="37"/>
  <c r="I27" i="37"/>
  <c r="J312" i="37"/>
  <c r="E311" i="37" s="1"/>
  <c r="G311" i="37" s="1"/>
  <c r="H311" i="37" s="1"/>
  <c r="I6" i="37"/>
  <c r="I298" i="37"/>
  <c r="I330" i="37"/>
  <c r="J319" i="37"/>
  <c r="E318" i="37" s="1"/>
  <c r="G318" i="37" s="1"/>
  <c r="H318" i="37" s="1"/>
  <c r="I319" i="37"/>
  <c r="J298" i="37"/>
  <c r="E297" i="37" s="1"/>
  <c r="G297" i="37" s="1"/>
  <c r="H297" i="37" s="1"/>
  <c r="J330" i="37"/>
  <c r="E329" i="37" s="1"/>
  <c r="G329" i="37" s="1"/>
  <c r="H329" i="37" s="1"/>
  <c r="J347" i="37"/>
  <c r="E346" i="37" s="1"/>
  <c r="G346" i="37" s="1"/>
  <c r="H346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7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4" i="35" s="1"/>
  <c r="O91" i="35"/>
  <c r="M91" i="35" s="1"/>
  <c r="M54" i="35" s="1"/>
  <c r="D79" i="35" s="1"/>
  <c r="D174" i="35" s="1"/>
  <c r="B79" i="35"/>
  <c r="L52" i="35" l="1"/>
  <c r="F79" i="35"/>
  <c r="B174" i="35"/>
  <c r="F174" i="35" s="1"/>
  <c r="E79" i="35"/>
  <c r="E174" i="35" s="1"/>
</calcChain>
</file>

<file path=xl/sharedStrings.xml><?xml version="1.0" encoding="utf-8"?>
<sst xmlns="http://schemas.openxmlformats.org/spreadsheetml/2006/main" count="4454" uniqueCount="1470">
  <si>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</si>
  <si>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</si>
  <si>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</si>
  <si>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</si>
  <si>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</si>
  <si>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</si>
  <si>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</si>
  <si>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</si>
  <si>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</si>
  <si>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</si>
  <si>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</si>
  <si>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</si>
  <si>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</si>
  <si>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</si>
  <si>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</si>
  <si>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</si>
  <si>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</si>
  <si>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</si>
  <si>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</si>
  <si>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</si>
  <si>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</si>
  <si>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</si>
  <si>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</si>
  <si>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</si>
  <si>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</si>
  <si>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</si>
  <si>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</si>
  <si>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</si>
  <si>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</si>
  <si>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</si>
  <si>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</si>
  <si>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</si>
  <si>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</si>
  <si>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</si>
  <si>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</si>
  <si>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</si>
  <si>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</si>
  <si>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</si>
  <si>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</si>
  <si>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</si>
  <si>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</si>
  <si>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</si>
  <si>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</si>
  <si>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</si>
  <si>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</si>
  <si>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</si>
  <si>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</si>
  <si>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</si>
  <si>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</si>
  <si>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</si>
  <si>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</si>
  <si>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</si>
  <si>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</si>
  <si>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</si>
  <si>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</si>
  <si>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</si>
  <si>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</si>
  <si>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</si>
  <si>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</si>
  <si>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</si>
  <si>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</si>
  <si>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</si>
  <si>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</si>
  <si>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</si>
  <si>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</si>
  <si>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</si>
  <si>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</si>
  <si>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</si>
  <si>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</si>
  <si>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</si>
  <si>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</si>
  <si>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</si>
  <si>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</si>
  <si>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</si>
  <si>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</si>
  <si>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</si>
  <si>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</si>
  <si>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</si>
  <si>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</si>
  <si>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</si>
  <si>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</si>
  <si>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</si>
  <si>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</si>
  <si>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</si>
  <si>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</si>
  <si>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</si>
  <si>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</si>
  <si>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</si>
  <si>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</si>
  <si>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</si>
  <si>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</si>
  <si>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</si>
  <si>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</si>
  <si>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</si>
  <si>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</si>
  <si>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</si>
  <si>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</si>
  <si>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</si>
  <si>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</si>
  <si>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</si>
  <si>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</si>
  <si>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</si>
  <si>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</si>
  <si>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</si>
  <si>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</si>
  <si>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</si>
  <si>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</si>
  <si>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</si>
  <si>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</si>
  <si>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</si>
  <si>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</si>
  <si>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</si>
  <si>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</si>
  <si>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</si>
  <si>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</si>
  <si>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</si>
  <si>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</si>
  <si>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</si>
  <si>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</si>
  <si>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</si>
  <si>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</si>
  <si>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</si>
  <si>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</si>
  <si>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</si>
  <si>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</si>
  <si>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</si>
  <si>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</si>
  <si>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</si>
  <si>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</si>
  <si>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</si>
  <si>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</si>
  <si>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</si>
  <si>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</si>
  <si>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</si>
  <si>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</si>
  <si>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</si>
  <si>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</si>
  <si>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</si>
  <si>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</si>
  <si>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</si>
  <si>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</si>
  <si>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</si>
  <si>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</si>
  <si>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</si>
  <si>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</si>
  <si>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</si>
  <si>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</si>
  <si>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</si>
  <si>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</si>
  <si>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</si>
  <si>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</si>
  <si>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</si>
  <si>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</si>
  <si>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</si>
  <si>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</si>
  <si>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</si>
  <si>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</si>
  <si>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</si>
  <si>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</si>
  <si>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</si>
  <si>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</si>
  <si>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</si>
  <si>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</si>
  <si>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</si>
  <si>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</si>
  <si>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</si>
  <si>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</si>
  <si>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</si>
  <si>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</si>
  <si>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</si>
  <si>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</si>
  <si>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</si>
  <si>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</si>
  <si>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</si>
  <si>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</si>
  <si>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</si>
  <si>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</si>
  <si>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</si>
  <si>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</si>
  <si>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</si>
  <si>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</si>
  <si>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</si>
  <si>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</si>
  <si>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</si>
  <si>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</si>
  <si>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</si>
  <si>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</si>
  <si>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</si>
  <si>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</si>
  <si>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</si>
  <si>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</si>
  <si>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</si>
  <si>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</si>
  <si>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</si>
  <si>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</si>
  <si>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</si>
  <si>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</si>
  <si>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</si>
  <si>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</si>
  <si>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</si>
  <si>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</si>
  <si>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</si>
  <si>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</si>
  <si>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</si>
  <si>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</si>
  <si>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</si>
  <si>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</si>
  <si>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</si>
  <si>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</si>
  <si>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</si>
  <si>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</si>
  <si>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</si>
  <si>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</si>
  <si>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</si>
  <si>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</si>
  <si>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</si>
  <si>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</si>
  <si>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</si>
  <si>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</si>
  <si>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</si>
  <si>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</si>
  <si>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</si>
  <si>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</si>
  <si>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</si>
  <si>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</si>
  <si>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</si>
  <si>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</si>
  <si>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</si>
  <si>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</si>
  <si>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</si>
  <si>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</si>
  <si>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</si>
  <si>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</si>
  <si>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</si>
  <si>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</si>
  <si>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</si>
  <si>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</si>
  <si>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</si>
  <si>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</si>
  <si>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</si>
  <si>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</si>
  <si>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</si>
  <si>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</si>
  <si>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</si>
  <si>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</si>
  <si>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</si>
  <si>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</si>
  <si>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</si>
  <si>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</si>
  <si>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</si>
  <si>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</si>
  <si>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</si>
  <si>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</si>
  <si>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</si>
  <si>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</si>
  <si>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</si>
  <si>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</si>
  <si>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</si>
  <si>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</si>
  <si>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</si>
  <si>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</si>
  <si>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</si>
  <si>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</si>
  <si>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</si>
  <si>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</si>
  <si>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</si>
  <si>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</si>
  <si>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</si>
  <si>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</si>
  <si>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</si>
  <si>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</si>
  <si>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</si>
  <si>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</si>
  <si>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</si>
  <si>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</si>
  <si>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</si>
  <si>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</si>
  <si>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</si>
  <si>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</si>
  <si>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</si>
  <si>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</si>
  <si>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</si>
  <si>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</si>
  <si>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</si>
  <si>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</si>
  <si>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</si>
  <si>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</si>
  <si>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</si>
  <si>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</si>
  <si>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</si>
  <si>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</si>
  <si>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</si>
  <si>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</si>
  <si>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</si>
  <si>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</si>
  <si>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</si>
  <si>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</si>
  <si>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</si>
  <si>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</si>
  <si>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</si>
  <si>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</si>
  <si>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</si>
  <si>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</si>
  <si>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</si>
  <si>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</si>
  <si>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</si>
  <si>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</si>
  <si>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</si>
  <si>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</si>
  <si>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1" type="noConversion"/>
  </si>
  <si>
    <t>매도</t>
    <phoneticPr fontId="21" type="noConversion"/>
  </si>
  <si>
    <t>통화/종목별 수익률</t>
    <phoneticPr fontId="21" type="noConversion"/>
  </si>
  <si>
    <t>AT&amp;T</t>
    <phoneticPr fontId="21" type="noConversion"/>
  </si>
  <si>
    <t>QQQ</t>
    <phoneticPr fontId="21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</si>
  <si>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1" type="noConversion"/>
  </si>
  <si>
    <t>피바디</t>
    <phoneticPr fontId="21" type="noConversion"/>
  </si>
  <si>
    <t>리얼티</t>
    <phoneticPr fontId="21" type="noConversion"/>
  </si>
  <si>
    <t>유니티</t>
    <phoneticPr fontId="21" type="noConversion"/>
  </si>
  <si>
    <t>WP</t>
    <phoneticPr fontId="21" type="noConversion"/>
  </si>
  <si>
    <t>레네솔라</t>
    <phoneticPr fontId="21" type="noConversion"/>
  </si>
  <si>
    <t>수익</t>
    <phoneticPr fontId="21" type="noConversion"/>
  </si>
  <si>
    <t>환차익</t>
    <phoneticPr fontId="21" type="noConversion"/>
  </si>
  <si>
    <t>계산제외</t>
    <phoneticPr fontId="21" type="noConversion"/>
  </si>
  <si>
    <t>배당금</t>
    <phoneticPr fontId="21" type="noConversion"/>
  </si>
  <si>
    <t>하나투어</t>
    <phoneticPr fontId="21" type="noConversion"/>
  </si>
  <si>
    <t>구리</t>
    <phoneticPr fontId="21" type="noConversion"/>
  </si>
  <si>
    <t>계</t>
    <phoneticPr fontId="21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</si>
  <si>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1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</si>
  <si>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1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</si>
  <si>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1" type="noConversion"/>
  </si>
  <si>
    <t>아이티엠반도체</t>
    <phoneticPr fontId="21" type="noConversion"/>
  </si>
  <si>
    <t>대한항공</t>
    <phoneticPr fontId="21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</si>
  <si>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1" type="noConversion"/>
  </si>
  <si>
    <t>공모주</t>
    <phoneticPr fontId="21" type="noConversion"/>
  </si>
  <si>
    <t>매수</t>
    <phoneticPr fontId="21" type="noConversion"/>
  </si>
  <si>
    <t>한국투자증권</t>
    <phoneticPr fontId="21" type="noConversion"/>
  </si>
  <si>
    <t>미래에셋증권</t>
    <phoneticPr fontId="21" type="noConversion"/>
  </si>
  <si>
    <t>대신증권</t>
    <phoneticPr fontId="21" type="noConversion"/>
  </si>
  <si>
    <t>KB증권</t>
    <phoneticPr fontId="21" type="noConversion"/>
  </si>
  <si>
    <t>삼성증권</t>
    <phoneticPr fontId="21" type="noConversion"/>
  </si>
  <si>
    <t>하나금융투자</t>
    <phoneticPr fontId="21" type="noConversion"/>
  </si>
  <si>
    <t>NH투자증권</t>
    <phoneticPr fontId="21" type="noConversion"/>
  </si>
  <si>
    <t>SK증권</t>
    <phoneticPr fontId="21" type="noConversion"/>
  </si>
  <si>
    <t>IBK투자증권</t>
    <phoneticPr fontId="21" type="noConversion"/>
  </si>
  <si>
    <t>합계</t>
    <phoneticPr fontId="21" type="noConversion"/>
  </si>
  <si>
    <t>삼성전자</t>
    <phoneticPr fontId="21" type="noConversion"/>
  </si>
  <si>
    <t>농심</t>
    <phoneticPr fontId="21" type="noConversion"/>
  </si>
  <si>
    <t>SUN LIFE</t>
    <phoneticPr fontId="21" type="noConversion"/>
  </si>
  <si>
    <t>이리튬</t>
    <phoneticPr fontId="21" type="noConversion"/>
  </si>
  <si>
    <t>보잉</t>
    <phoneticPr fontId="21" type="noConversion"/>
  </si>
  <si>
    <t>에브비</t>
    <phoneticPr fontId="21" type="noConversion"/>
  </si>
  <si>
    <t>콘솔리데이티드</t>
    <phoneticPr fontId="21" type="noConversion"/>
  </si>
  <si>
    <t>버진겔럭틱</t>
    <phoneticPr fontId="21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</si>
  <si>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</si>
  <si>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</si>
  <si>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</si>
  <si>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</si>
  <si>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</si>
  <si>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</si>
  <si>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</si>
  <si>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</si>
  <si>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</si>
  <si>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</si>
  <si>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</si>
  <si>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6" type="noConversion"/>
  </si>
  <si>
    <t>PBR : 당장 처분하면 청산가치의 몇 배인가?</t>
    <phoneticPr fontId="26" type="noConversion"/>
  </si>
  <si>
    <t>21년3분기</t>
    <phoneticPr fontId="26" type="noConversion"/>
  </si>
  <si>
    <t>매출</t>
    <phoneticPr fontId="26" type="noConversion"/>
  </si>
  <si>
    <t>영업이익</t>
    <phoneticPr fontId="26" type="noConversion"/>
  </si>
  <si>
    <t>당기순이익</t>
    <phoneticPr fontId="26" type="noConversion"/>
  </si>
  <si>
    <t>2. 네이버(분기)</t>
    <phoneticPr fontId="26" type="noConversion"/>
  </si>
  <si>
    <t>2. 네이버(연)</t>
    <phoneticPr fontId="26" type="noConversion"/>
  </si>
  <si>
    <t>현대해상</t>
    <phoneticPr fontId="26" type="noConversion"/>
  </si>
  <si>
    <t>코메론</t>
    <phoneticPr fontId="26" type="noConversion"/>
  </si>
  <si>
    <t>보험료:81%, 기타(이자 등):19%</t>
    <phoneticPr fontId="26" type="noConversion"/>
  </si>
  <si>
    <t>대한해운</t>
    <phoneticPr fontId="26" type="noConversion"/>
  </si>
  <si>
    <t>해운업:76%</t>
    <phoneticPr fontId="26" type="noConversion"/>
  </si>
  <si>
    <t>목표수익률 : 11%</t>
    <phoneticPr fontId="21" type="noConversion"/>
  </si>
  <si>
    <t>애플</t>
    <phoneticPr fontId="21" type="noConversion"/>
  </si>
  <si>
    <t>이리듐</t>
    <phoneticPr fontId="21" type="noConversion"/>
  </si>
  <si>
    <t>5. 추가 매수/매도 타이밍</t>
    <phoneticPr fontId="26" type="noConversion"/>
  </si>
  <si>
    <t>줄자:78%, 기타(압연,자동차부품,톱 등):22%</t>
    <phoneticPr fontId="26" type="noConversion"/>
  </si>
  <si>
    <t>- 자본-부채&gt;시총</t>
    <phoneticPr fontId="26" type="noConversion"/>
  </si>
  <si>
    <t>- 미래(10년) 지속/성장 가능성</t>
    <phoneticPr fontId="26" type="noConversion"/>
  </si>
  <si>
    <t>매수</t>
    <phoneticPr fontId="26" type="noConversion"/>
  </si>
  <si>
    <t>매도</t>
    <phoneticPr fontId="26" type="noConversion"/>
  </si>
  <si>
    <t>대한항공</t>
    <phoneticPr fontId="26" type="noConversion"/>
  </si>
  <si>
    <t>매입가</t>
    <phoneticPr fontId="26" type="noConversion"/>
  </si>
  <si>
    <t>구분</t>
    <phoneticPr fontId="26" type="noConversion"/>
  </si>
  <si>
    <t>현재가</t>
    <phoneticPr fontId="26" type="noConversion"/>
  </si>
  <si>
    <t>목표 매매</t>
    <phoneticPr fontId="26" type="noConversion"/>
  </si>
  <si>
    <t>주변사람 여행 시작</t>
    <phoneticPr fontId="26" type="noConversion"/>
  </si>
  <si>
    <t>매도(+)
매수(-)</t>
    <phoneticPr fontId="26" type="noConversion"/>
  </si>
  <si>
    <t>TIGER 구리실물</t>
    <phoneticPr fontId="26" type="noConversion"/>
  </si>
  <si>
    <t>???</t>
    <phoneticPr fontId="26" type="noConversion"/>
  </si>
  <si>
    <t>삼성전자</t>
    <phoneticPr fontId="26" type="noConversion"/>
  </si>
  <si>
    <t>없음</t>
    <phoneticPr fontId="26" type="noConversion"/>
  </si>
  <si>
    <t>SK</t>
    <phoneticPr fontId="26" type="noConversion"/>
  </si>
  <si>
    <t>참좋은여행</t>
    <phoneticPr fontId="26" type="noConversion"/>
  </si>
  <si>
    <t>LG생활건강</t>
    <phoneticPr fontId="26" type="noConversion"/>
  </si>
  <si>
    <t>셀트리온</t>
    <phoneticPr fontId="26" type="noConversion"/>
  </si>
  <si>
    <t>미니보험 판매 기사화/실적호조</t>
    <phoneticPr fontId="26" type="noConversion"/>
  </si>
  <si>
    <t>버진갤럭틱 홀딩스</t>
    <phoneticPr fontId="26" type="noConversion"/>
  </si>
  <si>
    <t>한국 (KRW)</t>
    <phoneticPr fontId="26" type="noConversion"/>
  </si>
  <si>
    <t>미국 (USD)</t>
    <phoneticPr fontId="26" type="noConversion"/>
  </si>
  <si>
    <t>유니티소프트웨어</t>
    <phoneticPr fontId="26" type="noConversion"/>
  </si>
  <si>
    <t>이리듐 커뮤니케이션</t>
    <phoneticPr fontId="26" type="noConversion"/>
  </si>
  <si>
    <t>보잉</t>
    <phoneticPr fontId="26" type="noConversion"/>
  </si>
  <si>
    <t>애플</t>
    <phoneticPr fontId="26" type="noConversion"/>
  </si>
  <si>
    <t>메타</t>
    <phoneticPr fontId="26" type="noConversion"/>
  </si>
  <si>
    <t>와이마이홀로그램</t>
    <phoneticPr fontId="26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</si>
  <si>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</si>
  <si>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</si>
  <si>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</si>
  <si>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</si>
  <si>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6" type="noConversion"/>
  </si>
  <si>
    <t>매입
배당률</t>
    <phoneticPr fontId="26" type="noConversion"/>
  </si>
  <si>
    <t>현재
배당률</t>
    <phoneticPr fontId="26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</si>
  <si>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</si>
  <si>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</si>
  <si>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</si>
  <si>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</si>
  <si>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</si>
  <si>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</si>
  <si>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</si>
  <si>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</si>
  <si>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</si>
  <si>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</si>
  <si>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</si>
  <si>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</si>
  <si>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</si>
  <si>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</si>
  <si>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</si>
  <si>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</si>
  <si>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</si>
  <si>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</si>
  <si>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</si>
  <si>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</si>
  <si>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</si>
  <si>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</si>
  <si>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</si>
  <si>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</si>
  <si>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</si>
  <si>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</si>
  <si>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</si>
  <si>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</si>
  <si>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</si>
  <si>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</si>
  <si>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6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</si>
  <si>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6" type="noConversion"/>
  </si>
  <si>
    <t>리츠</t>
    <phoneticPr fontId="26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</si>
  <si>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6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</si>
  <si>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6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</si>
  <si>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6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</si>
  <si>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6" type="noConversion"/>
  </si>
  <si>
    <t>분기
배당금</t>
    <phoneticPr fontId="26" type="noConversion"/>
  </si>
  <si>
    <t>구분</t>
    <phoneticPr fontId="26" type="noConversion"/>
  </si>
  <si>
    <t>목표 매매</t>
    <phoneticPr fontId="26" type="noConversion"/>
  </si>
  <si>
    <t>현재가</t>
    <phoneticPr fontId="26" type="noConversion"/>
  </si>
  <si>
    <t>30일 평균</t>
    <phoneticPr fontId="26" type="noConversion"/>
  </si>
  <si>
    <t>손익</t>
    <phoneticPr fontId="26" type="noConversion"/>
  </si>
  <si>
    <t>상승/하락</t>
    <phoneticPr fontId="26" type="noConversion"/>
  </si>
  <si>
    <t>매도(+)
매수(-)</t>
    <phoneticPr fontId="26" type="noConversion"/>
  </si>
  <si>
    <t>수량</t>
    <phoneticPr fontId="26" type="noConversion"/>
  </si>
  <si>
    <t>보유비중</t>
    <phoneticPr fontId="26" type="noConversion"/>
  </si>
  <si>
    <t>매입가</t>
    <phoneticPr fontId="26" type="noConversion"/>
  </si>
  <si>
    <t>~21.12</t>
    <phoneticPr fontId="26" type="noConversion"/>
  </si>
  <si>
    <t>수량</t>
    <phoneticPr fontId="26" type="noConversion"/>
  </si>
  <si>
    <t>보유비중</t>
    <phoneticPr fontId="26" type="noConversion"/>
  </si>
  <si>
    <t>~21.12</t>
    <phoneticPr fontId="26" type="noConversion"/>
  </si>
  <si>
    <t>매입환율</t>
    <phoneticPr fontId="21" type="noConversion"/>
  </si>
  <si>
    <t>매도환율</t>
    <phoneticPr fontId="21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</si>
  <si>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1" type="noConversion"/>
  </si>
  <si>
    <t>구분</t>
    <phoneticPr fontId="21" type="noConversion"/>
  </si>
  <si>
    <t>입력값</t>
    <phoneticPr fontId="21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</si>
  <si>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1" type="noConversion"/>
  </si>
  <si>
    <t>외화금액</t>
    <phoneticPr fontId="21" type="noConversion"/>
  </si>
  <si>
    <t>원화금액</t>
    <phoneticPr fontId="21" type="noConversion"/>
  </si>
  <si>
    <t>외화매수</t>
    <phoneticPr fontId="21" type="noConversion"/>
  </si>
  <si>
    <t>환전정산입금</t>
    <phoneticPr fontId="21" type="noConversion"/>
  </si>
  <si>
    <t>2022년 평균값</t>
    <phoneticPr fontId="21" type="noConversion"/>
  </si>
  <si>
    <t>VANGUARD S&amp;P 500 ETF</t>
    <phoneticPr fontId="26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</si>
  <si>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1" type="noConversion"/>
  </si>
  <si>
    <t>참좋은여행</t>
    <phoneticPr fontId="21" type="noConversion"/>
  </si>
  <si>
    <t>한화시스템</t>
    <phoneticPr fontId="21" type="noConversion"/>
  </si>
  <si>
    <t>아이언마운틴</t>
    <phoneticPr fontId="21" type="noConversion"/>
  </si>
  <si>
    <t>서던</t>
    <phoneticPr fontId="21" type="noConversion"/>
  </si>
  <si>
    <t>VOO</t>
    <phoneticPr fontId="21" type="noConversion"/>
  </si>
  <si>
    <t>신영증권</t>
    <phoneticPr fontId="21" type="noConversion"/>
  </si>
  <si>
    <t>오토앤(나)</t>
    <phoneticPr fontId="21" type="noConversion"/>
  </si>
  <si>
    <t>오토앤(유늬)</t>
    <phoneticPr fontId="21" type="noConversion"/>
  </si>
  <si>
    <t>케이옥션(나)</t>
    <phoneticPr fontId="21" type="noConversion"/>
  </si>
  <si>
    <t>케이옥션(유늬)</t>
    <phoneticPr fontId="21" type="noConversion"/>
  </si>
  <si>
    <t>LG엔솔(나)</t>
  </si>
  <si>
    <t>LG엔솔(유늬)</t>
  </si>
  <si>
    <t>미래에셋</t>
    <phoneticPr fontId="21" type="noConversion"/>
  </si>
  <si>
    <t>인선이엔티</t>
    <phoneticPr fontId="26" type="noConversion"/>
  </si>
  <si>
    <t>폐기물 처리(폐 배터리 증가 확인)</t>
    <phoneticPr fontId="26" type="noConversion"/>
  </si>
  <si>
    <t>TS인베스트먼트</t>
    <phoneticPr fontId="26" type="noConversion"/>
  </si>
  <si>
    <t>농심</t>
    <phoneticPr fontId="26" type="noConversion"/>
  </si>
  <si>
    <t>수수료 통합</t>
    <phoneticPr fontId="21" type="noConversion"/>
  </si>
  <si>
    <t>스코넥(나)</t>
    <phoneticPr fontId="21" type="noConversion"/>
  </si>
  <si>
    <t>스코넥(유늬)</t>
    <phoneticPr fontId="21" type="noConversion"/>
  </si>
  <si>
    <t>외화매도</t>
    <phoneticPr fontId="21" type="noConversion"/>
  </si>
  <si>
    <t xml:space="preserve"> : -7%</t>
    <phoneticPr fontId="26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</si>
  <si>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6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</si>
  <si>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6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</si>
  <si>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6" type="noConversion"/>
  </si>
  <si>
    <t>통신 : -10%</t>
    <phoneticPr fontId="26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</si>
  <si>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6" type="noConversion"/>
  </si>
  <si>
    <t>: -14%</t>
    <phoneticPr fontId="26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</si>
  <si>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6" type="noConversion"/>
  </si>
  <si>
    <t>: -20%</t>
    <phoneticPr fontId="26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</si>
  <si>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6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</si>
  <si>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6" type="noConversion"/>
  </si>
  <si>
    <t>유넘그룹</t>
    <phoneticPr fontId="21" type="noConversion"/>
  </si>
  <si>
    <t>TIGER 구리실물</t>
  </si>
  <si>
    <t>유니드</t>
    <phoneticPr fontId="26" type="noConversion"/>
  </si>
  <si>
    <t>현대해상</t>
    <phoneticPr fontId="21" type="noConversion"/>
  </si>
  <si>
    <t>VIX가 15 이하일 때</t>
    <phoneticPr fontId="26" type="noConversion"/>
  </si>
  <si>
    <t>1등 주식 메뉴얼</t>
    <phoneticPr fontId="26" type="noConversion"/>
  </si>
  <si>
    <t>1) 1, 2등 주식(시가총액 기준)의 순위가 바뀔 때 1등의 반을 팔아 1, 2등을 1:1로 보유</t>
    <phoneticPr fontId="26" type="noConversion"/>
  </si>
  <si>
    <t>2) 1, 2등 차이가 시가총액에서 10% 이상 났을 때는 2등을 팔고 1등만을 갖고간다</t>
    <phoneticPr fontId="26" type="noConversion"/>
  </si>
  <si>
    <t>3) 1, 2등 차이가 시가총액에서 10% 이내일 때는 1, 2등을 동시에 갖고 같다</t>
    <phoneticPr fontId="26" type="noConversion"/>
  </si>
  <si>
    <t>4) 2등이 많이 쫒아와서 1, 2등 차이가 10% 이내가 될 때에는 1, 2등이 바뀌지 않는다면 1등 주식만 가져간다(굳이 2등을 살 필요 없음)</t>
    <phoneticPr fontId="26" type="noConversion"/>
  </si>
  <si>
    <t>VIX</t>
    <phoneticPr fontId="26" type="noConversion"/>
  </si>
  <si>
    <t>1등</t>
    <phoneticPr fontId="26" type="noConversion"/>
  </si>
  <si>
    <t>2등</t>
    <phoneticPr fontId="26" type="noConversion"/>
  </si>
  <si>
    <t>마소</t>
    <phoneticPr fontId="26" type="noConversion"/>
  </si>
  <si>
    <t>$2,752,111 (3,301조 1,566억원)</t>
    <phoneticPr fontId="26" type="noConversion"/>
  </si>
  <si>
    <t>$2,211,875 (2,653조 1,446억원)</t>
    <phoneticPr fontId="26" type="noConversion"/>
  </si>
  <si>
    <t>한국10호</t>
    <phoneticPr fontId="21" type="noConversion"/>
  </si>
  <si>
    <t>버라이존</t>
    <phoneticPr fontId="21" type="noConversion"/>
  </si>
  <si>
    <t>유안타증권</t>
    <phoneticPr fontId="21" type="noConversion"/>
  </si>
  <si>
    <t>퓨런티어(나)</t>
    <phoneticPr fontId="21" type="noConversion"/>
  </si>
  <si>
    <t>퓨런티어(유늬)</t>
    <phoneticPr fontId="21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</si>
  <si>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6" type="noConversion"/>
  </si>
  <si>
    <t>하나21호</t>
    <phoneticPr fontId="21" type="noConversion"/>
  </si>
  <si>
    <t>풍원정밀</t>
    <phoneticPr fontId="21" type="noConversion"/>
  </si>
  <si>
    <t>탄소포집 : -12%</t>
    <phoneticPr fontId="26" type="noConversion"/>
  </si>
  <si>
    <t>ROE(%) : 돈을 버는 속도(당기순이익 / 자기자본)*100</t>
    <phoneticPr fontId="26" type="noConversion"/>
  </si>
  <si>
    <t>현대차</t>
    <phoneticPr fontId="26" type="noConversion"/>
  </si>
  <si>
    <t>코람코더원리츠</t>
    <phoneticPr fontId="21" type="noConversion"/>
  </si>
  <si>
    <t>대원칙</t>
    <phoneticPr fontId="26" type="noConversion"/>
  </si>
  <si>
    <t>1. 총 주식 투자금 : 자기자본금 내에서만 한다</t>
    <phoneticPr fontId="26" type="noConversion"/>
  </si>
  <si>
    <t>2. 투자금이 적더라도 시장(한국/미국)을 떠나지 않는다.</t>
    <phoneticPr fontId="26" type="noConversion"/>
  </si>
  <si>
    <t>배당주</t>
    <phoneticPr fontId="26" type="noConversion"/>
  </si>
  <si>
    <t>성장주</t>
    <phoneticPr fontId="26" type="noConversion"/>
  </si>
  <si>
    <t>3. 아래 비중을 꼭 지킨다</t>
    <phoneticPr fontId="26" type="noConversion"/>
  </si>
  <si>
    <t>미국</t>
    <phoneticPr fontId="26" type="noConversion"/>
  </si>
  <si>
    <t>한국</t>
    <phoneticPr fontId="26" type="noConversion"/>
  </si>
  <si>
    <t>합계</t>
    <phoneticPr fontId="26" type="noConversion"/>
  </si>
  <si>
    <t>1등기업(우량주)</t>
    <phoneticPr fontId="26" type="noConversion"/>
  </si>
  <si>
    <t>- 월 차트에서 30평균선보다 낮은가?</t>
    <phoneticPr fontId="26" type="noConversion"/>
  </si>
  <si>
    <t>대한해운</t>
    <phoneticPr fontId="21" type="noConversion"/>
  </si>
  <si>
    <t>신라면 새우깡(-8%)</t>
    <phoneticPr fontId="26" type="noConversion"/>
  </si>
  <si>
    <t>유니드</t>
    <phoneticPr fontId="21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</si>
  <si>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6" type="noConversion"/>
  </si>
  <si>
    <t>- 매수 : 30월 평균 보다 아래(최초) / 매수 평단가 보다 아래(추가)</t>
    <phoneticPr fontId="26" type="noConversion"/>
  </si>
  <si>
    <t>- 매도 : 이익률 15% 이상</t>
    <phoneticPr fontId="26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</si>
  <si>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1" type="noConversion"/>
  </si>
  <si>
    <t>마이닝</t>
    <phoneticPr fontId="26" type="noConversion"/>
  </si>
  <si>
    <t>리오 틴토(ADR)</t>
    <phoneticPr fontId="26" type="noConversion"/>
  </si>
  <si>
    <t>* ROE 10%이상 = PER 10이하 = PBR 1이하</t>
    <phoneticPr fontId="26" type="noConversion"/>
  </si>
  <si>
    <t>* 피터린치 : ROE / PER = 2이상이면 좋은 종목, 3 이상이면 매우 좋은 종목</t>
    <phoneticPr fontId="26" type="noConversion"/>
  </si>
  <si>
    <t>* ROE 20%이상 = PER 20이하 = PBR 2이하</t>
    <phoneticPr fontId="26" type="noConversion"/>
  </si>
  <si>
    <t>신한금융투자</t>
    <phoneticPr fontId="21" type="noConversion"/>
  </si>
  <si>
    <t>세아메카닉스</t>
    <phoneticPr fontId="21" type="noConversion"/>
  </si>
  <si>
    <t>지투파워(나)</t>
    <phoneticPr fontId="21" type="noConversion"/>
  </si>
  <si>
    <t>지투파워(유늬)</t>
    <phoneticPr fontId="21" type="noConversion"/>
  </si>
  <si>
    <t>ESR켄달스퀘어리츠</t>
    <phoneticPr fontId="26" type="noConversion"/>
  </si>
  <si>
    <t>롯데리츠</t>
    <phoneticPr fontId="26" type="noConversion"/>
  </si>
  <si>
    <t>SK리츠</t>
    <phoneticPr fontId="26" type="noConversion"/>
  </si>
  <si>
    <t>제이알글로벌리츠</t>
    <phoneticPr fontId="26" type="noConversion"/>
  </si>
  <si>
    <t>코람코에너지리츠</t>
    <phoneticPr fontId="26" type="noConversion"/>
  </si>
  <si>
    <t>신한알파리츠</t>
    <phoneticPr fontId="26" type="noConversion"/>
  </si>
  <si>
    <t>이리츠코크렙</t>
    <phoneticPr fontId="26" type="noConversion"/>
  </si>
  <si>
    <t>신한서부티엔디리츠</t>
    <phoneticPr fontId="26" type="noConversion"/>
  </si>
  <si>
    <t>NH올원리츠</t>
    <phoneticPr fontId="26" type="noConversion"/>
  </si>
  <si>
    <t>미래에셋글로벌리츠</t>
    <phoneticPr fontId="26" type="noConversion"/>
  </si>
  <si>
    <t>이지스레지던스리츠</t>
    <phoneticPr fontId="26" type="noConversion"/>
  </si>
  <si>
    <t>미래에셋맵스리츠</t>
    <phoneticPr fontId="26" type="noConversion"/>
  </si>
  <si>
    <t>NH프라임리츠</t>
    <phoneticPr fontId="26" type="noConversion"/>
  </si>
  <si>
    <t>코람코더원리츠</t>
    <phoneticPr fontId="26" type="noConversion"/>
  </si>
  <si>
    <t>기준일</t>
    <phoneticPr fontId="26" type="noConversion"/>
  </si>
  <si>
    <t>지급일</t>
    <phoneticPr fontId="26" type="noConversion"/>
  </si>
  <si>
    <t>연 배당금</t>
    <phoneticPr fontId="26" type="noConversion"/>
  </si>
  <si>
    <t>5, 11</t>
    <phoneticPr fontId="26" type="noConversion"/>
  </si>
  <si>
    <t>6, 12</t>
    <phoneticPr fontId="26" type="noConversion"/>
  </si>
  <si>
    <t>3, 6, 9, 12</t>
    <phoneticPr fontId="26" type="noConversion"/>
  </si>
  <si>
    <t>3, 9</t>
    <phoneticPr fontId="26" type="noConversion"/>
  </si>
  <si>
    <t>2, 8</t>
    <phoneticPr fontId="26" type="noConversion"/>
  </si>
  <si>
    <t>4, 10</t>
    <phoneticPr fontId="26" type="noConversion"/>
  </si>
  <si>
    <t>1, 7</t>
    <phoneticPr fontId="26" type="noConversion"/>
  </si>
  <si>
    <t>1, 4, 7, 10</t>
    <phoneticPr fontId="26" type="noConversion"/>
  </si>
  <si>
    <t>이지스밸류리츠</t>
    <phoneticPr fontId="26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</si>
  <si>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6" type="noConversion"/>
  </si>
  <si>
    <t>배당률</t>
    <phoneticPr fontId="26" type="noConversion"/>
  </si>
  <si>
    <t>코메론</t>
    <phoneticPr fontId="21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</si>
  <si>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</si>
  <si>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</si>
  <si>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</si>
  <si>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</si>
  <si>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</si>
  <si>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</si>
  <si>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</si>
  <si>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</si>
  <si>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</si>
  <si>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</si>
  <si>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</si>
  <si>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</si>
  <si>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</si>
  <si>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</si>
  <si>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</si>
  <si>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</si>
  <si>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</si>
  <si>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</si>
  <si>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</si>
  <si>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</si>
  <si>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</si>
  <si>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</si>
  <si>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</si>
  <si>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</si>
  <si>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</si>
  <si>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</si>
  <si>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</si>
  <si>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</si>
  <si>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</si>
  <si>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</si>
  <si>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</si>
  <si>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</si>
  <si>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</si>
  <si>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</si>
  <si>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</si>
  <si>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</si>
  <si>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</si>
  <si>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</si>
  <si>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</si>
  <si>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</si>
  <si>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</si>
  <si>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</si>
  <si>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</si>
  <si>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</si>
  <si>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</si>
  <si>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</si>
  <si>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</si>
  <si>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</si>
  <si>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</si>
  <si>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</si>
  <si>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</si>
  <si>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</si>
  <si>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</si>
  <si>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</si>
  <si>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</si>
  <si>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</si>
  <si>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</si>
  <si>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</si>
  <si>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</si>
  <si>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</si>
  <si>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</si>
  <si>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</si>
  <si>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</si>
  <si>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</si>
  <si>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</si>
  <si>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</si>
  <si>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</si>
  <si>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</si>
  <si>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</si>
  <si>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</si>
  <si>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</si>
  <si>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</si>
  <si>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</si>
  <si>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</si>
  <si>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</si>
  <si>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</si>
  <si>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</si>
  <si>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</si>
  <si>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</si>
  <si>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</si>
  <si>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</si>
  <si>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</si>
  <si>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</si>
  <si>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</si>
  <si>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</si>
  <si>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</si>
  <si>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</si>
  <si>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</si>
  <si>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</si>
  <si>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</si>
  <si>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</si>
  <si>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</si>
  <si>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</si>
  <si>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</si>
  <si>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</si>
  <si>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</si>
  <si>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</si>
  <si>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</si>
  <si>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</si>
  <si>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</si>
  <si>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</si>
  <si>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</si>
  <si>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</si>
  <si>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</si>
  <si>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</si>
  <si>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</si>
  <si>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</si>
  <si>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</si>
  <si>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</si>
  <si>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</si>
  <si>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</si>
  <si>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</si>
  <si>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</si>
  <si>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</si>
  <si>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</si>
  <si>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</si>
  <si>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</si>
  <si>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</si>
  <si>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</si>
  <si>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</si>
  <si>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</si>
  <si>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</si>
  <si>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</si>
  <si>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</si>
  <si>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</si>
  <si>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</si>
  <si>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</si>
  <si>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</si>
  <si>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</si>
  <si>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</si>
  <si>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</si>
  <si>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</si>
  <si>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</si>
  <si>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</si>
  <si>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</si>
  <si>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</si>
  <si>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</si>
  <si>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</si>
  <si>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</si>
  <si>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</si>
  <si>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</si>
  <si>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</si>
  <si>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</si>
  <si>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</si>
  <si>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</si>
  <si>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</si>
  <si>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</si>
  <si>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</si>
  <si>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</si>
  <si>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</si>
  <si>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</si>
  <si>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</si>
  <si>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</si>
  <si>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1" type="noConversion"/>
  </si>
  <si>
    <t>키움6호</t>
    <phoneticPr fontId="21" type="noConversion"/>
  </si>
  <si>
    <t>미래에셋비전1호</t>
    <phoneticPr fontId="21" type="noConversion"/>
  </si>
  <si>
    <t>신영스팩 7호</t>
    <phoneticPr fontId="21" type="noConversion"/>
  </si>
  <si>
    <t>신한스팩 9호</t>
    <phoneticPr fontId="21" type="noConversion"/>
  </si>
  <si>
    <t>포바이포</t>
    <phoneticPr fontId="21" type="noConversion"/>
  </si>
  <si>
    <t>상상인스팩 3호</t>
    <phoneticPr fontId="21" type="noConversion"/>
  </si>
  <si>
    <t>상상인증권</t>
    <phoneticPr fontId="21" type="noConversion"/>
  </si>
  <si>
    <t>KODEX 헬스케어</t>
    <phoneticPr fontId="26" type="noConversion"/>
  </si>
  <si>
    <t>SM</t>
    <phoneticPr fontId="26" type="noConversion"/>
  </si>
  <si>
    <t>KODEX 레버리지</t>
    <phoneticPr fontId="26" type="noConversion"/>
  </si>
  <si>
    <t>SK디앤디</t>
    <phoneticPr fontId="26" type="noConversion"/>
  </si>
  <si>
    <t>대명에너지</t>
    <phoneticPr fontId="21" type="noConversion"/>
  </si>
  <si>
    <t xml:space="preserve"> : -27%</t>
    <phoneticPr fontId="26" type="noConversion"/>
  </si>
  <si>
    <t>마스턴프리미어리츠1호</t>
    <phoneticPr fontId="21" type="noConversion"/>
  </si>
  <si>
    <t>6%이상에 매수(10주), 0.1%p상승시마다 추가 매수(10주)</t>
    <phoneticPr fontId="26" type="noConversion"/>
  </si>
  <si>
    <t>??? : -21%</t>
    <phoneticPr fontId="26" type="noConversion"/>
  </si>
  <si>
    <t>하나22호</t>
    <phoneticPr fontId="21" type="noConversion"/>
  </si>
  <si>
    <t>범한퓨얼셀</t>
    <phoneticPr fontId="21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</si>
  <si>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</si>
  <si>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</si>
  <si>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</si>
  <si>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</si>
  <si>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</si>
  <si>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</si>
  <si>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</si>
  <si>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</si>
  <si>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</si>
  <si>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</si>
  <si>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</si>
  <si>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</si>
  <si>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</si>
  <si>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</si>
  <si>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</si>
  <si>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</si>
  <si>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</si>
  <si>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</si>
  <si>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</si>
  <si>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</si>
  <si>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</si>
  <si>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</si>
  <si>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</si>
  <si>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</si>
  <si>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</si>
  <si>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</si>
  <si>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</si>
  <si>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</si>
  <si>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</si>
  <si>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</si>
  <si>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</si>
  <si>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</si>
  <si>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</si>
  <si>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</si>
  <si>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</si>
  <si>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</si>
  <si>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</si>
  <si>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</si>
  <si>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</si>
  <si>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</si>
  <si>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</si>
  <si>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</si>
  <si>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</si>
  <si>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</si>
  <si>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</si>
  <si>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</si>
  <si>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</si>
  <si>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</si>
  <si>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</si>
  <si>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</si>
  <si>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</si>
  <si>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</si>
  <si>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</si>
  <si>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</si>
  <si>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</si>
  <si>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</si>
  <si>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</si>
  <si>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</si>
  <si>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</si>
  <si>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</si>
  <si>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</si>
  <si>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</si>
  <si>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</si>
  <si>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</si>
  <si>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</si>
  <si>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</si>
  <si>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</si>
  <si>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</si>
  <si>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</si>
  <si>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</si>
  <si>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</si>
  <si>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</si>
  <si>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</si>
  <si>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</si>
  <si>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</si>
  <si>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</si>
  <si>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</si>
  <si>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</si>
  <si>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</si>
  <si>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</si>
  <si>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</si>
  <si>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</si>
  <si>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</si>
  <si>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</si>
  <si>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</si>
  <si>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</si>
  <si>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</si>
  <si>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</si>
  <si>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</si>
  <si>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</si>
  <si>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</si>
  <si>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</si>
  <si>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</si>
  <si>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</si>
  <si>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</si>
  <si>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</si>
  <si>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</si>
  <si>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</si>
  <si>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</si>
  <si>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</si>
  <si>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</si>
  <si>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</si>
  <si>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</si>
  <si>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</si>
  <si>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</si>
  <si>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</si>
  <si>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</si>
  <si>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</si>
  <si>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</si>
  <si>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</si>
  <si>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</si>
  <si>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</si>
  <si>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</si>
  <si>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</si>
  <si>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</si>
  <si>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</si>
  <si>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</si>
  <si>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</si>
  <si>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</si>
  <si>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</si>
  <si>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</si>
  <si>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</si>
  <si>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</si>
  <si>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</si>
  <si>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</si>
  <si>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</si>
  <si>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</si>
  <si>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</si>
  <si>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</si>
  <si>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</si>
  <si>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</si>
  <si>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</si>
  <si>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</si>
  <si>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</si>
  <si>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</si>
  <si>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</si>
  <si>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</si>
  <si>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</si>
  <si>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</si>
  <si>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</si>
  <si>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</si>
  <si>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</si>
  <si>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</si>
  <si>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</si>
  <si>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</si>
  <si>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</si>
  <si>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</si>
  <si>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</si>
  <si>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</si>
  <si>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</si>
  <si>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</si>
  <si>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</si>
  <si>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</si>
  <si>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</si>
  <si>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</si>
  <si>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</si>
  <si>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</si>
  <si>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</si>
  <si>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</si>
  <si>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</si>
  <si>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</si>
  <si>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</si>
  <si>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</si>
  <si>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</si>
  <si>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</si>
  <si>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</si>
  <si>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</si>
  <si>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</si>
  <si>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</si>
  <si>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</si>
  <si>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</si>
  <si>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</si>
  <si>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</si>
  <si>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</si>
  <si>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</si>
  <si>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</si>
  <si>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</si>
  <si>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</si>
  <si>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</si>
  <si>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</si>
  <si>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</si>
  <si>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</si>
  <si>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</si>
  <si>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</si>
  <si>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</si>
  <si>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</si>
  <si>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</si>
  <si>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</si>
  <si>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</si>
  <si>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</si>
  <si>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</si>
  <si>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</si>
  <si>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</si>
  <si>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</si>
  <si>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</si>
  <si>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</si>
  <si>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</si>
  <si>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</si>
  <si>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</si>
  <si>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</si>
  <si>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</si>
  <si>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</si>
  <si>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</si>
  <si>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</si>
  <si>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</si>
  <si>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</si>
  <si>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</si>
  <si>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</si>
  <si>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</si>
  <si>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</si>
  <si>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</si>
  <si>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</si>
  <si>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</si>
  <si>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</si>
  <si>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</si>
  <si>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</si>
  <si>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</si>
  <si>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</si>
  <si>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</si>
  <si>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</si>
  <si>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</si>
  <si>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</si>
  <si>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</si>
  <si>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</si>
  <si>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</si>
  <si>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</si>
  <si>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</si>
  <si>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</si>
  <si>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</si>
  <si>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</si>
  <si>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</si>
  <si>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</si>
  <si>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</si>
  <si>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</si>
  <si>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</si>
  <si>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</si>
  <si>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</si>
  <si>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</si>
  <si>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</si>
  <si>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</si>
  <si>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</si>
  <si>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</si>
  <si>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</si>
  <si>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</si>
  <si>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</si>
  <si>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</si>
  <si>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</si>
  <si>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</si>
  <si>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</si>
  <si>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</si>
  <si>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</si>
  <si>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</si>
  <si>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</si>
  <si>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</si>
  <si>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</si>
  <si>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</si>
  <si>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</si>
  <si>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</si>
  <si>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</si>
  <si>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</si>
  <si>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</si>
  <si>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</si>
  <si>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</si>
  <si>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</si>
  <si>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</si>
  <si>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</si>
  <si>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</si>
  <si>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</si>
  <si>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</si>
  <si>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</si>
  <si>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</si>
  <si>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</si>
  <si>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</si>
  <si>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</si>
  <si>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</si>
  <si>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</si>
  <si>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</si>
  <si>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</si>
  <si>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</si>
  <si>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</si>
  <si>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</si>
  <si>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</si>
  <si>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</si>
  <si>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</si>
  <si>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</si>
  <si>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</si>
  <si>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</si>
  <si>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</si>
  <si>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</si>
  <si>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</si>
  <si>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</si>
  <si>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</si>
  <si>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</si>
  <si>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</si>
  <si>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</si>
  <si>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</si>
  <si>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</si>
  <si>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</si>
  <si>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</si>
  <si>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</si>
  <si>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</si>
  <si>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</si>
  <si>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</si>
  <si>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</si>
  <si>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</si>
  <si>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</si>
  <si>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</si>
  <si>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</si>
  <si>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</si>
  <si>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</si>
  <si>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</si>
  <si>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</si>
  <si>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</si>
  <si>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</si>
  <si>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</si>
  <si>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</si>
  <si>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</si>
  <si>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</si>
  <si>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</si>
  <si>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</si>
  <si>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</si>
  <si>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</si>
  <si>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</si>
  <si>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</si>
  <si>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</si>
  <si>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</si>
  <si>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</si>
  <si>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</si>
  <si>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</si>
  <si>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</si>
  <si>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</si>
  <si>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</si>
  <si>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</si>
  <si>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</si>
  <si>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</si>
  <si>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</si>
  <si>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</si>
  <si>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</si>
  <si>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</si>
  <si>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</si>
  <si>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</si>
  <si>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</si>
  <si>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</si>
  <si>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</si>
  <si>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</si>
  <si>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</si>
  <si>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</si>
  <si>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</si>
  <si>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</si>
  <si>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</si>
  <si>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</si>
  <si>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</si>
  <si>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</si>
  <si>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</si>
  <si>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</si>
  <si>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</si>
  <si>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</si>
  <si>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</si>
  <si>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</si>
  <si>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</si>
  <si>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</si>
  <si>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</si>
  <si>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</si>
  <si>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</si>
  <si>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</si>
  <si>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</si>
  <si>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</si>
  <si>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</si>
  <si>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</si>
  <si>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</si>
  <si>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</si>
  <si>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</si>
  <si>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</si>
  <si>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</si>
  <si>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</si>
  <si>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</si>
  <si>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</si>
  <si>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</si>
  <si>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</si>
  <si>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</si>
  <si>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</si>
  <si>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</si>
  <si>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</si>
  <si>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</si>
  <si>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</si>
  <si>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</si>
  <si>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</si>
  <si>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</si>
  <si>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</si>
  <si>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</si>
  <si>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</si>
  <si>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</si>
  <si>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</si>
  <si>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</si>
  <si>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</si>
  <si>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</si>
  <si>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</si>
  <si>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</si>
  <si>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</si>
  <si>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</si>
  <si>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</si>
  <si>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</si>
  <si>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</si>
  <si>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</si>
  <si>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</si>
  <si>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</si>
  <si>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</si>
  <si>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</si>
  <si>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</si>
  <si>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</si>
  <si>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</si>
  <si>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</si>
  <si>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</si>
  <si>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</si>
  <si>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</si>
  <si>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</si>
  <si>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</si>
  <si>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</si>
  <si>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</si>
  <si>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</si>
  <si>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</si>
  <si>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</si>
  <si>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</si>
  <si>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</si>
  <si>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</si>
  <si>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</si>
  <si>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</si>
  <si>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</si>
  <si>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</si>
  <si>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</si>
  <si>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</si>
  <si>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</si>
  <si>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</si>
  <si>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</si>
  <si>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</si>
  <si>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</si>
  <si>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</si>
  <si>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</si>
  <si>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</si>
  <si>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</si>
  <si>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</si>
  <si>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</si>
  <si>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</si>
  <si>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</si>
  <si>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</si>
  <si>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</si>
  <si>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</si>
  <si>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</si>
  <si>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</si>
  <si>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</si>
  <si>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</si>
  <si>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</si>
  <si>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</si>
  <si>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</si>
  <si>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</si>
  <si>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</si>
  <si>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</si>
  <si>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</si>
  <si>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</si>
  <si>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</si>
  <si>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</si>
  <si>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</si>
  <si>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</si>
  <si>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</si>
  <si>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</si>
  <si>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</si>
  <si>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</si>
  <si>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</si>
  <si>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</si>
  <si>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</si>
  <si>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</si>
  <si>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</si>
  <si>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</si>
  <si>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</si>
  <si>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</si>
  <si>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</si>
  <si>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</si>
  <si>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</si>
  <si>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</si>
  <si>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</si>
  <si>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</si>
  <si>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</si>
  <si>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</si>
  <si>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</si>
  <si>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</si>
  <si>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</si>
  <si>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</si>
  <si>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</si>
  <si>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</si>
  <si>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</si>
  <si>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</si>
  <si>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</si>
  <si>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</si>
  <si>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</si>
  <si>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</si>
  <si>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</si>
  <si>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</si>
  <si>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</si>
  <si>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</si>
  <si>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</si>
  <si>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</si>
  <si>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</si>
  <si>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</si>
  <si>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</si>
  <si>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</si>
  <si>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</si>
  <si>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</si>
  <si>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</si>
  <si>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</si>
  <si>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</si>
  <si>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</si>
  <si>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</si>
  <si>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</si>
  <si>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</si>
  <si>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</si>
  <si>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</si>
  <si>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</si>
  <si>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</si>
  <si>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</si>
  <si>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</si>
  <si>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</si>
  <si>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</si>
  <si>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</si>
  <si>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</si>
  <si>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</si>
  <si>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</si>
  <si>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</si>
  <si>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</si>
  <si>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</si>
  <si>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</si>
  <si>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</si>
  <si>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</si>
  <si>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</si>
  <si>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</si>
  <si>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</si>
  <si>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</si>
  <si>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</si>
  <si>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</si>
  <si>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</si>
  <si>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</si>
  <si>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</si>
  <si>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</si>
  <si>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</si>
  <si>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</si>
  <si>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</si>
  <si>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</si>
  <si>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</si>
  <si>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</si>
  <si>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</si>
  <si>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</si>
  <si>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</si>
  <si>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</si>
  <si>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</si>
  <si>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</si>
  <si>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</si>
  <si>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</si>
  <si>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</si>
  <si>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</si>
  <si>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</si>
  <si>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</si>
  <si>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</si>
  <si>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</si>
  <si>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</si>
  <si>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</si>
  <si>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</si>
  <si>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</si>
  <si>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</si>
  <si>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</si>
  <si>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</si>
  <si>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</si>
  <si>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</si>
  <si>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</si>
  <si>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</si>
  <si>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</si>
  <si>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</si>
  <si>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</si>
  <si>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</si>
  <si>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</si>
  <si>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</si>
  <si>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</si>
  <si>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</si>
  <si>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</si>
  <si>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</si>
  <si>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</si>
  <si>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</si>
  <si>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</si>
  <si>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</si>
  <si>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</si>
  <si>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</si>
  <si>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</si>
  <si>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</si>
  <si>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</si>
  <si>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</si>
  <si>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</si>
  <si>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</si>
  <si>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</si>
  <si>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</si>
  <si>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</si>
  <si>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</si>
  <si>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</si>
  <si>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</si>
  <si>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</si>
  <si>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</si>
  <si>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</si>
  <si>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</si>
  <si>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</si>
  <si>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</si>
  <si>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</si>
  <si>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</si>
  <si>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</si>
  <si>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</si>
  <si>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</si>
  <si>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</si>
  <si>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</si>
  <si>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</si>
  <si>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</si>
  <si>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</si>
  <si>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</si>
  <si>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</si>
  <si>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</si>
  <si>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</si>
  <si>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</si>
  <si>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</si>
  <si>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</si>
  <si>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</si>
  <si>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</si>
  <si>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</si>
  <si>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</si>
  <si>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</si>
  <si>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6" type="noConversion"/>
  </si>
  <si>
    <t>S&amp;P 500</t>
    <phoneticPr fontId="26" type="noConversion"/>
  </si>
  <si>
    <t>1 fear</t>
    <phoneticPr fontId="26" type="noConversion"/>
  </si>
  <si>
    <t>2 fear</t>
    <phoneticPr fontId="26" type="noConversion"/>
  </si>
  <si>
    <t>3 fear</t>
    <phoneticPr fontId="26" type="noConversion"/>
  </si>
  <si>
    <t>4구간</t>
    <phoneticPr fontId="26" type="noConversion"/>
  </si>
  <si>
    <t>4 fear</t>
    <phoneticPr fontId="26" type="noConversion"/>
  </si>
  <si>
    <t>2배</t>
    <phoneticPr fontId="26" type="noConversion"/>
  </si>
  <si>
    <t>3배</t>
    <phoneticPr fontId="26" type="noConversion"/>
  </si>
  <si>
    <t>1배</t>
    <phoneticPr fontId="26" type="noConversion"/>
  </si>
  <si>
    <t>QLD</t>
    <phoneticPr fontId="26" type="noConversion"/>
  </si>
  <si>
    <t>TQQQ</t>
    <phoneticPr fontId="26" type="noConversion"/>
  </si>
  <si>
    <t>QQQ</t>
    <phoneticPr fontId="26" type="noConversion"/>
  </si>
  <si>
    <t>DIA</t>
    <phoneticPr fontId="26" type="noConversion"/>
  </si>
  <si>
    <t>DDM</t>
    <phoneticPr fontId="26" type="noConversion"/>
  </si>
  <si>
    <t>UDOW</t>
    <phoneticPr fontId="26" type="noConversion"/>
  </si>
  <si>
    <t>SSO</t>
    <phoneticPr fontId="26" type="noConversion"/>
  </si>
  <si>
    <t>SPXL</t>
    <phoneticPr fontId="26" type="noConversion"/>
  </si>
  <si>
    <t>VOO</t>
    <phoneticPr fontId="26" type="noConversion"/>
  </si>
  <si>
    <t>테슬라</t>
    <phoneticPr fontId="26" type="noConversion"/>
  </si>
  <si>
    <t>코스피</t>
    <phoneticPr fontId="26" type="noConversion"/>
  </si>
  <si>
    <t>코스닥</t>
    <phoneticPr fontId="26" type="noConversion"/>
  </si>
  <si>
    <t>추세선 값</t>
    <phoneticPr fontId="26" type="noConversion"/>
  </si>
  <si>
    <t>LG엔솔</t>
    <phoneticPr fontId="26" type="noConversion"/>
  </si>
  <si>
    <t>KODEX 200</t>
    <phoneticPr fontId="26" type="noConversion"/>
  </si>
  <si>
    <t>KODEX 코스닥150</t>
    <phoneticPr fontId="26" type="noConversion"/>
  </si>
  <si>
    <t>KODEX 코스닥150 레버리지</t>
    <phoneticPr fontId="26" type="noConversion"/>
  </si>
  <si>
    <t>220주</t>
    <phoneticPr fontId="26" type="noConversion"/>
  </si>
  <si>
    <t>55주</t>
    <phoneticPr fontId="26" type="noConversion"/>
  </si>
  <si>
    <t>7주</t>
    <phoneticPr fontId="26" type="noConversion"/>
  </si>
  <si>
    <t>레이저쎌</t>
    <phoneticPr fontId="21" type="noConversion"/>
  </si>
  <si>
    <t>보로노이</t>
    <phoneticPr fontId="21" type="noConversion"/>
  </si>
  <si>
    <t>위니아에이드</t>
    <phoneticPr fontId="21" type="noConversion"/>
  </si>
  <si>
    <t>KB스팩21호</t>
    <phoneticPr fontId="21" type="noConversion"/>
  </si>
  <si>
    <t>110주</t>
    <phoneticPr fontId="26" type="noConversion"/>
  </si>
  <si>
    <t>100주</t>
    <phoneticPr fontId="26" type="noConversion"/>
  </si>
  <si>
    <t>1주</t>
    <phoneticPr fontId="26" type="noConversion"/>
  </si>
  <si>
    <t>나스닥 종합</t>
    <phoneticPr fontId="26" type="noConversion"/>
  </si>
  <si>
    <t>6주</t>
    <phoneticPr fontId="26" type="noConversion"/>
  </si>
  <si>
    <t>나스닥</t>
    <phoneticPr fontId="26" type="noConversion"/>
  </si>
  <si>
    <t>200주</t>
    <phoneticPr fontId="26" type="noConversion"/>
  </si>
  <si>
    <t>120주</t>
    <phoneticPr fontId="26" type="noConversion"/>
  </si>
  <si>
    <t>400주</t>
    <phoneticPr fontId="26" type="noConversion"/>
  </si>
  <si>
    <t>삼성스팩 6호</t>
    <phoneticPr fontId="21" type="noConversion"/>
  </si>
  <si>
    <t>3주</t>
    <phoneticPr fontId="26" type="noConversion"/>
  </si>
  <si>
    <t>320주</t>
    <phoneticPr fontId="26" type="noConversion"/>
  </si>
  <si>
    <t>에이치피에스피</t>
    <phoneticPr fontId="21" type="noConversion"/>
  </si>
  <si>
    <t>영창케미칼</t>
    <phoneticPr fontId="21" type="noConversion"/>
  </si>
  <si>
    <t>넥스트칩</t>
    <phoneticPr fontId="21" type="noConversion"/>
  </si>
  <si>
    <t>대신밸런스12호스팩</t>
    <phoneticPr fontId="21" type="noConversion"/>
  </si>
  <si>
    <t>IBK스팩18호</t>
    <phoneticPr fontId="21" type="noConversion"/>
  </si>
  <si>
    <t>발표일</t>
    <phoneticPr fontId="26" type="noConversion"/>
  </si>
  <si>
    <t>12, 6</t>
    <phoneticPr fontId="26" type="noConversion"/>
  </si>
  <si>
    <t>7, 1</t>
    <phoneticPr fontId="26" type="noConversion"/>
  </si>
  <si>
    <t>11, 5</t>
    <phoneticPr fontId="26" type="noConversion"/>
  </si>
  <si>
    <t>3 ,9</t>
    <phoneticPr fontId="26" type="noConversion"/>
  </si>
  <si>
    <t>11, 2, 5, 8</t>
    <phoneticPr fontId="26" type="noConversion"/>
  </si>
  <si>
    <t>12, 3, 6, 9</t>
    <phoneticPr fontId="26" type="noConversion"/>
  </si>
  <si>
    <t>신한스팩 10호</t>
    <phoneticPr fontId="21" type="noConversion"/>
  </si>
  <si>
    <t>아이씨에이치</t>
    <phoneticPr fontId="21" type="noConversion"/>
  </si>
  <si>
    <t>수산인더스트리</t>
    <phoneticPr fontId="21" type="noConversion"/>
  </si>
  <si>
    <t>최저점(예상 : 60% of 추세선)</t>
    <phoneticPr fontId="26" type="noConversion"/>
  </si>
  <si>
    <t>최저점(예상 : xx% of 추세선)</t>
    <phoneticPr fontId="26" type="noConversion"/>
  </si>
  <si>
    <t>LG엔솔</t>
    <phoneticPr fontId="21" type="noConversion"/>
  </si>
  <si>
    <t>유안타스팩9호</t>
    <phoneticPr fontId="21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</si>
  <si>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6" type="noConversion"/>
  </si>
  <si>
    <t>반영 월</t>
    <phoneticPr fontId="26" type="noConversion"/>
  </si>
  <si>
    <t>New</t>
    <phoneticPr fontId="26" type="noConversion"/>
  </si>
  <si>
    <t>Old</t>
    <phoneticPr fontId="26" type="noConversion"/>
  </si>
  <si>
    <t>매도(예상 : xx% of 추세선)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</si>
</sst>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5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4" fillId="0" borderId="0">
      <alignment vertical="center"/>
    </xf>
    <xf numFmtId="176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</cellStyleXfs>
  <cellXfs count="222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5" fillId="0" borderId="0" xfId="11" applyNumberFormat="1">
      <alignment vertical="center"/>
    </xf>
    <xf numFmtId="0" fontId="15" fillId="0" borderId="0" xfId="12" applyNumberFormat="1">
      <alignment vertical="center"/>
    </xf>
    <xf numFmtId="0" fontId="15" fillId="0" borderId="0" xfId="13" applyNumberFormat="1">
      <alignment vertical="center"/>
    </xf>
    <xf numFmtId="0" fontId="15" fillId="0" borderId="0" xfId="14" applyNumberFormat="1">
      <alignment vertical="center"/>
    </xf>
    <xf numFmtId="0" fontId="15" fillId="0" borderId="0" xfId="15" applyNumberFormat="1">
      <alignment vertical="center"/>
    </xf>
    <xf numFmtId="0" fontId="15" fillId="0" borderId="0" xfId="16" applyNumberFormat="1">
      <alignment vertical="center"/>
    </xf>
    <xf numFmtId="0" fontId="15" fillId="0" borderId="0" xfId="3" applyNumberFormat="1">
      <alignment vertical="center"/>
    </xf>
    <xf numFmtId="0" fontId="15" fillId="0" borderId="0" xfId="4" applyNumberFormat="1">
      <alignment vertical="center"/>
    </xf>
    <xf numFmtId="0" fontId="15" fillId="0" borderId="0" xfId="5" applyNumberFormat="1">
      <alignment vertical="center"/>
    </xf>
    <xf numFmtId="0" fontId="15" fillId="0" borderId="0" xfId="6" applyNumberFormat="1">
      <alignment vertical="center"/>
    </xf>
    <xf numFmtId="0" fontId="15" fillId="0" borderId="0" xfId="7" applyNumberFormat="1">
      <alignment vertical="center"/>
    </xf>
    <xf numFmtId="0" fontId="15" fillId="0" borderId="0" xfId="8" applyNumberFormat="1">
      <alignment vertical="center"/>
    </xf>
    <xf numFmtId="0" fontId="15" fillId="0" borderId="0" xfId="9" applyNumberFormat="1">
      <alignment vertical="center"/>
    </xf>
    <xf numFmtId="0" fontId="15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7" fillId="0" borderId="0" xfId="2" applyNumberFormat="1" applyFont="1">
      <alignment vertical="center"/>
    </xf>
    <xf numFmtId="0" fontId="18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19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2" fillId="0" borderId="0" xfId="0" applyNumberFormat="1" applyFont="1">
      <alignment vertical="center"/>
    </xf>
    <xf numFmtId="178" fontId="22" fillId="0" borderId="0" xfId="2" applyNumberFormat="1" applyFont="1">
      <alignment vertical="center"/>
    </xf>
    <xf numFmtId="0" fontId="20" fillId="0" borderId="0" xfId="0" applyNumberFormat="1" applyFont="1">
      <alignment vertical="center"/>
    </xf>
    <xf numFmtId="10" fontId="22" fillId="0" borderId="0" xfId="1" applyNumberFormat="1" applyFont="1">
      <alignment vertical="center"/>
    </xf>
    <xf numFmtId="176" fontId="22" fillId="0" borderId="0" xfId="2" applyFont="1">
      <alignment vertical="center"/>
    </xf>
    <xf numFmtId="176" fontId="22" fillId="0" borderId="0" xfId="2" applyNumberFormat="1" applyFont="1">
      <alignment vertical="center"/>
    </xf>
    <xf numFmtId="0" fontId="20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2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2" fillId="4" borderId="0" xfId="2" applyNumberFormat="1" applyFont="1" applyFill="1">
      <alignment vertical="center"/>
    </xf>
    <xf numFmtId="10" fontId="22" fillId="4" borderId="0" xfId="1" applyNumberFormat="1" applyFont="1" applyFill="1">
      <alignment vertical="center"/>
    </xf>
    <xf numFmtId="176" fontId="22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3" fillId="0" borderId="0" xfId="0" applyNumberFormat="1" applyFont="1">
      <alignment vertical="center"/>
    </xf>
    <xf numFmtId="176" fontId="23" fillId="0" borderId="0" xfId="2" applyFont="1">
      <alignment vertical="center"/>
    </xf>
    <xf numFmtId="10" fontId="23" fillId="0" borderId="0" xfId="1" applyNumberFormat="1" applyFont="1">
      <alignment vertical="center"/>
    </xf>
    <xf numFmtId="176" fontId="23" fillId="0" borderId="0" xfId="0" applyNumberFormat="1" applyFont="1">
      <alignment vertical="center"/>
    </xf>
    <xf numFmtId="0" fontId="23" fillId="2" borderId="0" xfId="0" applyNumberFormat="1" applyFont="1" applyFill="1">
      <alignment vertical="center"/>
    </xf>
    <xf numFmtId="176" fontId="23" fillId="2" borderId="0" xfId="0" applyNumberFormat="1" applyFont="1" applyFill="1">
      <alignment vertical="center"/>
    </xf>
    <xf numFmtId="10" fontId="23" fillId="2" borderId="0" xfId="1" applyNumberFormat="1" applyFont="1" applyFill="1">
      <alignment vertical="center"/>
    </xf>
    <xf numFmtId="0" fontId="25" fillId="0" borderId="0" xfId="0" applyNumberFormat="1" applyFont="1">
      <alignment vertical="center"/>
    </xf>
    <xf numFmtId="176" fontId="14" fillId="0" borderId="0" xfId="2">
      <alignment vertical="center"/>
    </xf>
    <xf numFmtId="0" fontId="25" fillId="0" borderId="0" xfId="0" applyNumberFormat="1" applyFont="1" applyFill="1">
      <alignment vertical="center"/>
    </xf>
    <xf numFmtId="176" fontId="22" fillId="4" borderId="0" xfId="2" applyFont="1" applyFill="1">
      <alignment vertical="center"/>
    </xf>
    <xf numFmtId="176" fontId="22" fillId="0" borderId="0" xfId="2" applyFont="1" applyFill="1">
      <alignment vertical="center"/>
    </xf>
    <xf numFmtId="176" fontId="22" fillId="0" borderId="0" xfId="2" applyNumberFormat="1" applyFont="1" applyFill="1">
      <alignment vertical="center"/>
    </xf>
    <xf numFmtId="0" fontId="14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28" fillId="0" borderId="0" xfId="0" applyNumberFormat="1" applyFont="1">
      <alignment vertical="center"/>
    </xf>
    <xf numFmtId="178" fontId="28" fillId="0" borderId="0" xfId="2" applyNumberFormat="1" applyFont="1">
      <alignment vertical="center"/>
    </xf>
    <xf numFmtId="3" fontId="28" fillId="0" borderId="0" xfId="0" applyNumberFormat="1" applyFont="1">
      <alignment vertical="center"/>
    </xf>
    <xf numFmtId="9" fontId="28" fillId="0" borderId="0" xfId="0" applyNumberFormat="1" applyFont="1">
      <alignment vertical="center"/>
    </xf>
    <xf numFmtId="0" fontId="27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6" fillId="0" borderId="0" xfId="0" applyNumberFormat="1" applyFont="1" applyFill="1">
      <alignment vertical="center"/>
    </xf>
    <xf numFmtId="0" fontId="31" fillId="7" borderId="0" xfId="0" applyNumberFormat="1" applyFont="1" applyFill="1">
      <alignment vertical="center"/>
    </xf>
    <xf numFmtId="0" fontId="25" fillId="7" borderId="0" xfId="0" applyNumberFormat="1" applyFont="1" applyFill="1">
      <alignment vertical="center"/>
    </xf>
    <xf numFmtId="176" fontId="25" fillId="0" borderId="0" xfId="2" applyNumberFormat="1" applyFont="1">
      <alignment vertical="center"/>
    </xf>
    <xf numFmtId="10" fontId="25" fillId="0" borderId="0" xfId="1" applyNumberFormat="1" applyFont="1">
      <alignment vertical="center"/>
    </xf>
    <xf numFmtId="10" fontId="25" fillId="0" borderId="0" xfId="0" applyNumberFormat="1" applyFont="1" applyFill="1">
      <alignment vertical="center"/>
    </xf>
    <xf numFmtId="176" fontId="25" fillId="0" borderId="0" xfId="2" applyFont="1">
      <alignment vertical="center"/>
    </xf>
    <xf numFmtId="0" fontId="25" fillId="4" borderId="0" xfId="0" applyNumberFormat="1" applyFont="1" applyFill="1">
      <alignment vertical="center"/>
    </xf>
    <xf numFmtId="0" fontId="25" fillId="6" borderId="0" xfId="0" applyNumberFormat="1" applyFont="1" applyFill="1">
      <alignment vertical="center"/>
    </xf>
    <xf numFmtId="179" fontId="14" fillId="0" borderId="0" xfId="2" applyNumberFormat="1">
      <alignment vertical="center"/>
    </xf>
    <xf numFmtId="0" fontId="25" fillId="0" borderId="3" xfId="0" applyNumberFormat="1" applyFont="1" applyBorder="1">
      <alignment vertical="center"/>
    </xf>
    <xf numFmtId="0" fontId="25" fillId="0" borderId="4" xfId="0" applyNumberFormat="1" applyFont="1" applyFill="1" applyBorder="1">
      <alignment vertical="center"/>
    </xf>
    <xf numFmtId="176" fontId="25" fillId="0" borderId="4" xfId="2" applyNumberFormat="1" applyFont="1" applyBorder="1">
      <alignment vertical="center"/>
    </xf>
    <xf numFmtId="176" fontId="25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5" fillId="0" borderId="4" xfId="2" applyNumberFormat="1" applyFont="1" applyBorder="1">
      <alignment vertical="center"/>
    </xf>
    <xf numFmtId="178" fontId="25" fillId="0" borderId="0" xfId="2" applyNumberFormat="1" applyFont="1">
      <alignment vertical="center"/>
    </xf>
    <xf numFmtId="178" fontId="25" fillId="0" borderId="0" xfId="0" applyNumberFormat="1" applyFont="1">
      <alignment vertical="center"/>
    </xf>
    <xf numFmtId="178" fontId="25" fillId="4" borderId="0" xfId="0" applyNumberFormat="1" applyFont="1" applyFill="1">
      <alignment vertical="center"/>
    </xf>
    <xf numFmtId="178" fontId="25" fillId="6" borderId="0" xfId="0" applyNumberFormat="1" applyFont="1" applyFill="1">
      <alignment vertical="center"/>
    </xf>
    <xf numFmtId="178" fontId="25" fillId="0" borderId="5" xfId="2" applyNumberFormat="1" applyFont="1" applyBorder="1">
      <alignment vertical="center"/>
    </xf>
    <xf numFmtId="0" fontId="19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1" fillId="7" borderId="0" xfId="0" applyNumberFormat="1" applyFont="1" applyFill="1" applyBorder="1">
      <alignment vertical="center"/>
    </xf>
    <xf numFmtId="0" fontId="25" fillId="0" borderId="0" xfId="0" applyNumberFormat="1" applyFont="1" applyFill="1" applyBorder="1">
      <alignment vertical="center"/>
    </xf>
    <xf numFmtId="178" fontId="25" fillId="0" borderId="0" xfId="0" applyNumberFormat="1" applyFont="1" applyFill="1" applyBorder="1">
      <alignment vertical="center"/>
    </xf>
    <xf numFmtId="176" fontId="25" fillId="0" borderId="0" xfId="2" applyFont="1" applyBorder="1">
      <alignment vertical="center"/>
    </xf>
    <xf numFmtId="178" fontId="25" fillId="0" borderId="0" xfId="2" applyNumberFormat="1" applyFont="1" applyBorder="1">
      <alignment vertical="center"/>
    </xf>
    <xf numFmtId="0" fontId="25" fillId="0" borderId="0" xfId="0" applyNumberFormat="1" applyFont="1" applyBorder="1">
      <alignment vertical="center"/>
    </xf>
    <xf numFmtId="176" fontId="25" fillId="4" borderId="0" xfId="2" applyFont="1" applyFill="1" applyBorder="1">
      <alignment vertical="center"/>
    </xf>
    <xf numFmtId="178" fontId="25" fillId="4" borderId="0" xfId="2" applyNumberFormat="1" applyFont="1" applyFill="1" applyBorder="1">
      <alignment vertical="center"/>
    </xf>
    <xf numFmtId="0" fontId="25" fillId="4" borderId="0" xfId="0" applyNumberFormat="1" applyFont="1" applyFill="1" applyBorder="1">
      <alignment vertical="center"/>
    </xf>
    <xf numFmtId="176" fontId="25" fillId="6" borderId="0" xfId="2" applyFont="1" applyFill="1" applyBorder="1">
      <alignment vertical="center"/>
    </xf>
    <xf numFmtId="178" fontId="25" fillId="6" borderId="0" xfId="2" applyNumberFormat="1" applyFont="1" applyFill="1" applyBorder="1">
      <alignment vertical="center"/>
    </xf>
    <xf numFmtId="0" fontId="25" fillId="6" borderId="0" xfId="0" applyNumberFormat="1" applyFont="1" applyFill="1" applyBorder="1">
      <alignment vertical="center"/>
    </xf>
    <xf numFmtId="0" fontId="25" fillId="7" borderId="0" xfId="0" applyNumberFormat="1" applyFont="1" applyFill="1" applyBorder="1">
      <alignment vertical="center"/>
    </xf>
    <xf numFmtId="176" fontId="25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4" fillId="0" borderId="0" xfId="1" applyNumberFormat="1">
      <alignment vertical="center"/>
    </xf>
    <xf numFmtId="10" fontId="0" fillId="0" borderId="0" xfId="0" applyNumberFormat="1">
      <alignment vertical="center"/>
    </xf>
    <xf numFmtId="0" fontId="14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178" fontId="14" fillId="0" borderId="0" xfId="2" applyNumberFormat="1">
      <alignment vertical="center"/>
    </xf>
    <xf numFmtId="0" fontId="18" fillId="2" borderId="0" xfId="0" applyNumberFormat="1" applyFont="1" applyFill="1">
      <alignment vertical="center"/>
    </xf>
    <xf numFmtId="0" fontId="18" fillId="2" borderId="0" xfId="0" applyNumberFormat="1" applyFont="1" applyFill="1" applyAlignment="1">
      <alignment vertical="center" wrapText="1"/>
    </xf>
    <xf numFmtId="0" fontId="18" fillId="2" borderId="0" xfId="0" applyNumberFormat="1" applyFont="1" applyFill="1" applyBorder="1">
      <alignment vertical="center"/>
    </xf>
    <xf numFmtId="0" fontId="18" fillId="2" borderId="0" xfId="0" applyNumberFormat="1" applyFont="1" applyFill="1" applyBorder="1" applyAlignment="1">
      <alignment horizontal="center" vertical="center"/>
    </xf>
    <xf numFmtId="180" fontId="18" fillId="2" borderId="0" xfId="0" applyNumberFormat="1" applyFont="1" applyFill="1" applyBorder="1" applyAlignment="1">
      <alignment horizontal="center" vertical="center"/>
    </xf>
    <xf numFmtId="180" fontId="18" fillId="2" borderId="0" xfId="0" applyNumberFormat="1" applyFont="1" applyFill="1" applyAlignment="1">
      <alignment horizontal="center" vertical="center"/>
    </xf>
    <xf numFmtId="0" fontId="24" fillId="2" borderId="0" xfId="0" applyNumberFormat="1" applyFont="1" applyFill="1" applyAlignment="1">
      <alignment vertical="center" wrapText="1"/>
    </xf>
    <xf numFmtId="0" fontId="14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20" fillId="5" borderId="0" xfId="0" applyNumberFormat="1" applyFont="1" applyFill="1">
      <alignment vertical="center"/>
    </xf>
    <xf numFmtId="0" fontId="23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3" fillId="0" borderId="3" xfId="0" applyNumberFormat="1" applyFont="1" applyBorder="1">
      <alignment vertical="center"/>
    </xf>
    <xf numFmtId="0" fontId="14" fillId="2" borderId="0" xfId="0" applyNumberFormat="1" applyFont="1" applyFill="1">
      <alignment vertical="center"/>
    </xf>
    <xf numFmtId="178" fontId="14" fillId="4" borderId="0" xfId="2" applyNumberFormat="1" applyFill="1">
      <alignment vertical="center"/>
    </xf>
    <xf numFmtId="176" fontId="14" fillId="4" borderId="0" xfId="2" applyFill="1">
      <alignment vertical="center"/>
    </xf>
    <xf numFmtId="0" fontId="23" fillId="0" borderId="6" xfId="0" applyNumberFormat="1" applyFont="1" applyBorder="1">
      <alignment vertical="center"/>
    </xf>
    <xf numFmtId="176" fontId="23" fillId="0" borderId="6" xfId="2" applyFont="1" applyBorder="1">
      <alignment vertical="center"/>
    </xf>
    <xf numFmtId="10" fontId="23" fillId="0" borderId="6" xfId="1" applyNumberFormat="1" applyFont="1" applyBorder="1">
      <alignment vertical="center"/>
    </xf>
    <xf numFmtId="0" fontId="32" fillId="0" borderId="7" xfId="0" applyNumberFormat="1" applyFont="1" applyBorder="1">
      <alignment vertical="center"/>
    </xf>
    <xf numFmtId="176" fontId="22" fillId="0" borderId="7" xfId="2" applyFont="1" applyBorder="1">
      <alignment vertical="center"/>
    </xf>
    <xf numFmtId="178" fontId="22" fillId="0" borderId="7" xfId="2" applyNumberFormat="1" applyFont="1" applyBorder="1">
      <alignment vertical="center"/>
    </xf>
    <xf numFmtId="176" fontId="22" fillId="4" borderId="7" xfId="2" applyNumberFormat="1" applyFont="1" applyFill="1" applyBorder="1">
      <alignment vertical="center"/>
    </xf>
    <xf numFmtId="10" fontId="22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5" fillId="0" borderId="0" xfId="0" applyNumberFormat="1" applyFont="1" applyFill="1">
      <alignment vertical="center"/>
    </xf>
    <xf numFmtId="178" fontId="25" fillId="0" borderId="0" xfId="2" applyNumberFormat="1" applyFont="1" applyFill="1" applyBorder="1">
      <alignment vertical="center"/>
    </xf>
    <xf numFmtId="0" fontId="34" fillId="0" borderId="4" xfId="0" applyNumberFormat="1" applyFont="1" applyFill="1" applyBorder="1">
      <alignment vertical="center"/>
    </xf>
    <xf numFmtId="0" fontId="33" fillId="0" borderId="4" xfId="0" applyNumberFormat="1" applyFont="1" applyFill="1" applyBorder="1">
      <alignment vertical="center"/>
    </xf>
    <xf numFmtId="176" fontId="18" fillId="0" borderId="0" xfId="2" applyFont="1">
      <alignment vertical="center"/>
    </xf>
    <xf numFmtId="0" fontId="35" fillId="0" borderId="0" xfId="0" applyNumberFormat="1" applyFont="1" applyAlignment="1">
      <alignment horizontal="left" vertical="center"/>
    </xf>
    <xf numFmtId="0" fontId="36" fillId="0" borderId="0" xfId="0" applyNumberFormat="1" applyFont="1" applyAlignment="1">
      <alignment horizontal="left" vertical="center"/>
    </xf>
    <xf numFmtId="176" fontId="14" fillId="8" borderId="0" xfId="2" applyFill="1">
      <alignment vertical="center"/>
    </xf>
    <xf numFmtId="178" fontId="14" fillId="4" borderId="0" xfId="2" applyNumberFormat="1" applyFont="1" applyFill="1">
      <alignment vertical="center"/>
    </xf>
    <xf numFmtId="0" fontId="27" fillId="0" borderId="0" xfId="0" applyNumberFormat="1" applyFont="1" applyAlignment="1">
      <alignment vertical="center"/>
    </xf>
    <xf numFmtId="14" fontId="28" fillId="0" borderId="0" xfId="0" applyNumberFormat="1" applyFont="1">
      <alignment vertical="center"/>
    </xf>
    <xf numFmtId="9" fontId="14" fillId="0" borderId="0" xfId="1" applyNumberFormat="1">
      <alignment vertical="center"/>
    </xf>
    <xf numFmtId="9" fontId="25" fillId="0" borderId="4" xfId="0" applyNumberFormat="1" applyFont="1" applyFill="1" applyBorder="1">
      <alignment vertical="center"/>
    </xf>
    <xf numFmtId="0" fontId="30" fillId="0" borderId="0" xfId="0" applyNumberFormat="1" applyFont="1">
      <alignment vertical="center"/>
    </xf>
    <xf numFmtId="0" fontId="37" fillId="0" borderId="0" xfId="0" applyNumberFormat="1" applyFont="1">
      <alignment vertical="center"/>
    </xf>
    <xf numFmtId="176" fontId="16" fillId="0" borderId="0" xfId="2" applyFont="1">
      <alignment vertical="center"/>
    </xf>
    <xf numFmtId="9" fontId="37" fillId="0" borderId="0" xfId="0" applyNumberFormat="1" applyFont="1">
      <alignment vertical="center"/>
    </xf>
    <xf numFmtId="176" fontId="16" fillId="0" borderId="0" xfId="2" applyNumberFormat="1" applyFont="1">
      <alignment vertical="center"/>
    </xf>
    <xf numFmtId="9" fontId="16" fillId="0" borderId="0" xfId="1" applyFont="1">
      <alignment vertical="center"/>
    </xf>
    <xf numFmtId="0" fontId="30" fillId="0" borderId="0" xfId="0" quotePrefix="1" applyNumberFormat="1" applyFont="1">
      <alignment vertical="center"/>
    </xf>
    <xf numFmtId="176" fontId="25" fillId="8" borderId="0" xfId="2" applyFont="1" applyFill="1">
      <alignment vertical="center"/>
    </xf>
    <xf numFmtId="0" fontId="14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4" fillId="0" borderId="0" xfId="2" applyNumberFormat="1" applyFont="1" applyFill="1" applyAlignment="1">
      <alignment horizontal="center" vertical="center"/>
    </xf>
    <xf numFmtId="178" fontId="14" fillId="0" borderId="0" xfId="2" applyNumberFormat="1" applyAlignment="1">
      <alignment horizontal="center" vertical="center"/>
    </xf>
    <xf numFmtId="181" fontId="14" fillId="0" borderId="0" xfId="2" applyNumberFormat="1">
      <alignment vertical="center"/>
    </xf>
    <xf numFmtId="0" fontId="14" fillId="0" borderId="0" xfId="0" applyNumberFormat="1" applyFont="1" applyAlignment="1">
      <alignment vertical="center"/>
    </xf>
    <xf numFmtId="10" fontId="14" fillId="0" borderId="0" xfId="0" applyNumberFormat="1" applyFont="1">
      <alignment vertical="center"/>
    </xf>
    <xf numFmtId="0" fontId="39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13" fillId="0" borderId="0" xfId="17">
      <alignment vertical="center"/>
    </xf>
    <xf numFmtId="0" fontId="40" fillId="0" borderId="0" xfId="0" applyNumberFormat="1" applyFont="1">
      <alignment vertical="center"/>
    </xf>
    <xf numFmtId="0" fontId="41" fillId="0" borderId="0" xfId="0" applyNumberFormat="1" applyFont="1">
      <alignment vertical="center"/>
    </xf>
    <xf numFmtId="4" fontId="42" fillId="0" borderId="0" xfId="0" applyNumberFormat="1" applyFont="1">
      <alignment vertical="center"/>
    </xf>
    <xf numFmtId="0" fontId="42" fillId="0" borderId="0" xfId="0" applyNumberFormat="1" applyFont="1">
      <alignment vertical="center"/>
    </xf>
    <xf numFmtId="9" fontId="14" fillId="0" borderId="0" xfId="1">
      <alignment vertical="center"/>
    </xf>
    <xf numFmtId="0" fontId="13" fillId="0" borderId="8" xfId="17" applyBorder="1">
      <alignment vertical="center"/>
    </xf>
    <xf numFmtId="176" fontId="14" fillId="0" borderId="9" xfId="2" applyBorder="1">
      <alignment vertical="center"/>
    </xf>
    <xf numFmtId="176" fontId="14" fillId="0" borderId="10" xfId="2" applyBorder="1">
      <alignment vertical="center"/>
    </xf>
    <xf numFmtId="0" fontId="13" fillId="0" borderId="11" xfId="17" applyBorder="1">
      <alignment vertical="center"/>
    </xf>
    <xf numFmtId="0" fontId="13" fillId="0" borderId="0" xfId="17" applyBorder="1">
      <alignment vertical="center"/>
    </xf>
    <xf numFmtId="9" fontId="13" fillId="0" borderId="0" xfId="17" applyNumberFormat="1" applyBorder="1">
      <alignment vertical="center"/>
    </xf>
    <xf numFmtId="9" fontId="13" fillId="0" borderId="12" xfId="17" applyNumberFormat="1" applyBorder="1">
      <alignment vertical="center"/>
    </xf>
    <xf numFmtId="0" fontId="13" fillId="0" borderId="12" xfId="17" applyBorder="1">
      <alignment vertical="center"/>
    </xf>
    <xf numFmtId="176" fontId="14" fillId="0" borderId="0" xfId="2" applyBorder="1">
      <alignment vertical="center"/>
    </xf>
    <xf numFmtId="9" fontId="14" fillId="0" borderId="0" xfId="1" applyBorder="1">
      <alignment vertical="center"/>
    </xf>
    <xf numFmtId="176" fontId="13" fillId="0" borderId="0" xfId="17" applyNumberFormat="1" applyBorder="1">
      <alignment vertical="center"/>
    </xf>
    <xf numFmtId="176" fontId="14" fillId="0" borderId="12" xfId="2" applyBorder="1">
      <alignment vertical="center"/>
    </xf>
    <xf numFmtId="0" fontId="13" fillId="0" borderId="13" xfId="17" applyBorder="1">
      <alignment vertical="center"/>
    </xf>
    <xf numFmtId="9" fontId="14" fillId="0" borderId="14" xfId="1" applyBorder="1">
      <alignment vertical="center"/>
    </xf>
    <xf numFmtId="176" fontId="13" fillId="0" borderId="14" xfId="17" applyNumberFormat="1" applyBorder="1">
      <alignment vertical="center"/>
    </xf>
    <xf numFmtId="0" fontId="13" fillId="0" borderId="14" xfId="17" applyBorder="1">
      <alignment vertical="center"/>
    </xf>
    <xf numFmtId="0" fontId="13" fillId="0" borderId="15" xfId="17" applyBorder="1">
      <alignment vertical="center"/>
    </xf>
    <xf numFmtId="0" fontId="13" fillId="0" borderId="10" xfId="17" applyBorder="1">
      <alignment vertical="center"/>
    </xf>
    <xf numFmtId="176" fontId="13" fillId="2" borderId="0" xfId="17" applyNumberFormat="1" applyFill="1" applyBorder="1">
      <alignment vertical="center"/>
    </xf>
    <xf numFmtId="0" fontId="12" fillId="0" borderId="0" xfId="17" applyFont="1" applyBorder="1">
      <alignment vertical="center"/>
    </xf>
    <xf numFmtId="176" fontId="14" fillId="2" borderId="0" xfId="2" applyFill="1" applyBorder="1">
      <alignment vertical="center"/>
    </xf>
    <xf numFmtId="0" fontId="12" fillId="0" borderId="12" xfId="17" applyFont="1" applyBorder="1">
      <alignment vertical="center"/>
    </xf>
    <xf numFmtId="43" fontId="13" fillId="0" borderId="0" xfId="17" applyNumberFormat="1">
      <alignment vertical="center"/>
    </xf>
    <xf numFmtId="0" fontId="11" fillId="0" borderId="0" xfId="17" applyFont="1" applyBorder="1">
      <alignment vertical="center"/>
    </xf>
    <xf numFmtId="0" fontId="10" fillId="0" borderId="0" xfId="17" applyFont="1" applyBorder="1">
      <alignment vertical="center"/>
    </xf>
    <xf numFmtId="0" fontId="9" fillId="0" borderId="0" xfId="17" applyFont="1" applyBorder="1">
      <alignment vertical="center"/>
    </xf>
    <xf numFmtId="0" fontId="8" fillId="0" borderId="0" xfId="17" applyFont="1">
      <alignment vertical="center"/>
    </xf>
    <xf numFmtId="0" fontId="7" fillId="0" borderId="0" xfId="17" applyFont="1" applyBorder="1">
      <alignment vertical="center"/>
    </xf>
    <xf numFmtId="0" fontId="6" fillId="0" borderId="0" xfId="17" applyFont="1" applyBorder="1">
      <alignment vertical="center"/>
    </xf>
    <xf numFmtId="0" fontId="6" fillId="0" borderId="12" xfId="17" applyFont="1" applyBorder="1">
      <alignment vertical="center"/>
    </xf>
    <xf numFmtId="0" fontId="5" fillId="0" borderId="0" xfId="17" applyFont="1" applyBorder="1">
      <alignment vertical="center"/>
    </xf>
    <xf numFmtId="0" fontId="4" fillId="0" borderId="0" xfId="17" applyFont="1">
      <alignment vertical="center"/>
    </xf>
    <xf numFmtId="0" fontId="4" fillId="0" borderId="0" xfId="17" applyFont="1" applyBorder="1">
      <alignment vertical="center"/>
    </xf>
    <xf numFmtId="176" fontId="14" fillId="9" borderId="0" xfId="2" applyFill="1" applyBorder="1">
      <alignment vertical="center"/>
    </xf>
    <xf numFmtId="0" fontId="3" fillId="0" borderId="0" xfId="17" applyFont="1">
      <alignment vertical="center"/>
    </xf>
    <xf numFmtId="176" fontId="13" fillId="9" borderId="0" xfId="17" applyNumberFormat="1" applyFill="1" applyBorder="1">
      <alignment vertical="center"/>
    </xf>
    <xf numFmtId="0" fontId="14" fillId="0" borderId="0" xfId="0" applyNumberFormat="1" applyFont="1" applyAlignment="1">
      <alignment horizontal="left" vertical="center"/>
    </xf>
    <xf numFmtId="176" fontId="14" fillId="0" borderId="0" xfId="2" applyFill="1">
      <alignment vertical="center"/>
    </xf>
    <xf numFmtId="178" fontId="14" fillId="0" borderId="0" xfId="2" applyNumberFormat="1" applyFill="1">
      <alignment vertical="center"/>
    </xf>
    <xf numFmtId="178" fontId="43" fillId="0" borderId="0" xfId="2" applyNumberFormat="1" applyFont="1" applyAlignment="1">
      <alignment horizontal="center" vertical="center"/>
    </xf>
    <xf numFmtId="0" fontId="2" fillId="0" borderId="0" xfId="17" applyFont="1">
      <alignment vertical="center"/>
    </xf>
    <xf numFmtId="0" fontId="14" fillId="0" borderId="0" xfId="0" applyNumberFormat="1" applyFont="1" applyBorder="1" applyAlignment="1">
      <alignment vertical="center"/>
    </xf>
    <xf numFmtId="0" fontId="44" fillId="0" borderId="0" xfId="0" applyNumberFormat="1" applyFont="1">
      <alignment vertical="center"/>
    </xf>
    <xf numFmtId="176" fontId="44" fillId="0" borderId="0" xfId="2" applyNumberFormat="1" applyFont="1">
      <alignment vertical="center"/>
    </xf>
    <xf numFmtId="178" fontId="44" fillId="0" borderId="0" xfId="2" applyNumberFormat="1" applyFont="1" applyBorder="1">
      <alignment vertical="center"/>
    </xf>
    <xf numFmtId="176" fontId="44" fillId="0" borderId="0" xfId="2" applyFont="1">
      <alignment vertical="center"/>
    </xf>
    <xf numFmtId="0" fontId="15" fillId="0" borderId="0" xfId="0" applyNumberFormat="1" applyFont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1" fillId="0" borderId="0" xfId="17" applyFont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plan'!$B$2:$B$630</c:f>
              <c:numCache>
                <c:formatCode>#,##0.00</c:formatCode>
                <c:ptCount val="629"/>
                <c:pt idx="0">
                  <c:v>30518.06</c:v>
                </c:pt>
                <c:pt idx="1">
                  <c:v>32991.97</c:v>
                </c:pt>
                <c:pt idx="2">
                  <c:v>32977.21</c:v>
                </c:pt>
                <c:pt idx="3">
                  <c:v>34678.35</c:v>
                </c:pt>
                <c:pt idx="4">
                  <c:v>33892.6</c:v>
                </c:pt>
                <c:pt idx="5">
                  <c:v>35131.86</c:v>
                </c:pt>
                <c:pt idx="6">
                  <c:v>36338.300000000003</c:v>
                </c:pt>
                <c:pt idx="7">
                  <c:v>34483.72</c:v>
                </c:pt>
                <c:pt idx="8">
                  <c:v>35819.56</c:v>
                </c:pt>
                <c:pt idx="9">
                  <c:v>33843.919999999998</c:v>
                </c:pt>
                <c:pt idx="10">
                  <c:v>35360.730000000003</c:v>
                </c:pt>
                <c:pt idx="11">
                  <c:v>34935.47</c:v>
                </c:pt>
                <c:pt idx="12">
                  <c:v>34502.51</c:v>
                </c:pt>
                <c:pt idx="13">
                  <c:v>34529.449999999997</c:v>
                </c:pt>
                <c:pt idx="14">
                  <c:v>33874.85</c:v>
                </c:pt>
                <c:pt idx="15">
                  <c:v>32981.550000000003</c:v>
                </c:pt>
                <c:pt idx="16">
                  <c:v>30932.37</c:v>
                </c:pt>
                <c:pt idx="17">
                  <c:v>29982.62</c:v>
                </c:pt>
                <c:pt idx="18">
                  <c:v>30606.48</c:v>
                </c:pt>
                <c:pt idx="19">
                  <c:v>29638.639999999999</c:v>
                </c:pt>
                <c:pt idx="20">
                  <c:v>26501.599999999999</c:v>
                </c:pt>
                <c:pt idx="21">
                  <c:v>27781.7</c:v>
                </c:pt>
                <c:pt idx="22">
                  <c:v>28430.05</c:v>
                </c:pt>
                <c:pt idx="23">
                  <c:v>26428.32</c:v>
                </c:pt>
                <c:pt idx="24">
                  <c:v>25812.880000000001</c:v>
                </c:pt>
                <c:pt idx="25">
                  <c:v>25383.11</c:v>
                </c:pt>
                <c:pt idx="26">
                  <c:v>24345.72</c:v>
                </c:pt>
                <c:pt idx="27">
                  <c:v>21917.16</c:v>
                </c:pt>
                <c:pt idx="28">
                  <c:v>25409.360000000001</c:v>
                </c:pt>
                <c:pt idx="29">
                  <c:v>28256.03</c:v>
                </c:pt>
                <c:pt idx="30">
                  <c:v>28538.44</c:v>
                </c:pt>
                <c:pt idx="31">
                  <c:v>28051.41</c:v>
                </c:pt>
                <c:pt idx="32">
                  <c:v>27046.23</c:v>
                </c:pt>
                <c:pt idx="33">
                  <c:v>26916.83</c:v>
                </c:pt>
                <c:pt idx="34">
                  <c:v>26403.279999999999</c:v>
                </c:pt>
                <c:pt idx="35">
                  <c:v>26864.27</c:v>
                </c:pt>
                <c:pt idx="36">
                  <c:v>26599.96</c:v>
                </c:pt>
                <c:pt idx="37">
                  <c:v>24815.040000000001</c:v>
                </c:pt>
                <c:pt idx="38">
                  <c:v>26592.91</c:v>
                </c:pt>
                <c:pt idx="39">
                  <c:v>25928.68</c:v>
                </c:pt>
                <c:pt idx="40">
                  <c:v>25916</c:v>
                </c:pt>
                <c:pt idx="41">
                  <c:v>24999.67</c:v>
                </c:pt>
                <c:pt idx="42">
                  <c:v>23327.46</c:v>
                </c:pt>
                <c:pt idx="43">
                  <c:v>25538.46</c:v>
                </c:pt>
                <c:pt idx="44">
                  <c:v>25115.759999999998</c:v>
                </c:pt>
                <c:pt idx="45">
                  <c:v>26458.31</c:v>
                </c:pt>
                <c:pt idx="46">
                  <c:v>25964.82</c:v>
                </c:pt>
                <c:pt idx="47">
                  <c:v>25415.19</c:v>
                </c:pt>
                <c:pt idx="48">
                  <c:v>24271.41</c:v>
                </c:pt>
                <c:pt idx="49">
                  <c:v>24415.84</c:v>
                </c:pt>
                <c:pt idx="50">
                  <c:v>24163.15</c:v>
                </c:pt>
                <c:pt idx="51">
                  <c:v>24103.11</c:v>
                </c:pt>
                <c:pt idx="52">
                  <c:v>25029.200000000001</c:v>
                </c:pt>
                <c:pt idx="53">
                  <c:v>26149.39</c:v>
                </c:pt>
                <c:pt idx="54">
                  <c:v>24719.22</c:v>
                </c:pt>
                <c:pt idx="55">
                  <c:v>24272.35</c:v>
                </c:pt>
                <c:pt idx="56">
                  <c:v>23377.24</c:v>
                </c:pt>
                <c:pt idx="57">
                  <c:v>22405.09</c:v>
                </c:pt>
                <c:pt idx="58">
                  <c:v>21948.1</c:v>
                </c:pt>
                <c:pt idx="59">
                  <c:v>21891.119999999999</c:v>
                </c:pt>
                <c:pt idx="60">
                  <c:v>21349.63</c:v>
                </c:pt>
                <c:pt idx="61">
                  <c:v>21008.65</c:v>
                </c:pt>
                <c:pt idx="62">
                  <c:v>20940.509999999998</c:v>
                </c:pt>
                <c:pt idx="63">
                  <c:v>20663.22</c:v>
                </c:pt>
                <c:pt idx="64">
                  <c:v>20812.240000000002</c:v>
                </c:pt>
                <c:pt idx="65">
                  <c:v>19864.09</c:v>
                </c:pt>
                <c:pt idx="66">
                  <c:v>19762.599999999999</c:v>
                </c:pt>
                <c:pt idx="67">
                  <c:v>19123.580000000002</c:v>
                </c:pt>
                <c:pt idx="68">
                  <c:v>18142.419999999998</c:v>
                </c:pt>
                <c:pt idx="69">
                  <c:v>18308.150000000001</c:v>
                </c:pt>
                <c:pt idx="70">
                  <c:v>18400.88</c:v>
                </c:pt>
                <c:pt idx="71">
                  <c:v>18432.240000000002</c:v>
                </c:pt>
                <c:pt idx="72">
                  <c:v>17929.990000000002</c:v>
                </c:pt>
                <c:pt idx="73">
                  <c:v>17787.2</c:v>
                </c:pt>
                <c:pt idx="74">
                  <c:v>17773.64</c:v>
                </c:pt>
                <c:pt idx="75">
                  <c:v>17685.09</c:v>
                </c:pt>
                <c:pt idx="76">
                  <c:v>16516.5</c:v>
                </c:pt>
                <c:pt idx="77">
                  <c:v>16466.3</c:v>
                </c:pt>
                <c:pt idx="78">
                  <c:v>17425.03</c:v>
                </c:pt>
                <c:pt idx="79">
                  <c:v>17719.919999999998</c:v>
                </c:pt>
                <c:pt idx="80">
                  <c:v>17663.54</c:v>
                </c:pt>
                <c:pt idx="81">
                  <c:v>16284.7</c:v>
                </c:pt>
                <c:pt idx="82">
                  <c:v>16528.03</c:v>
                </c:pt>
                <c:pt idx="83">
                  <c:v>17689.86</c:v>
                </c:pt>
                <c:pt idx="84">
                  <c:v>17619.509999999998</c:v>
                </c:pt>
                <c:pt idx="85">
                  <c:v>18010.68</c:v>
                </c:pt>
                <c:pt idx="86">
                  <c:v>17840.52</c:v>
                </c:pt>
                <c:pt idx="87">
                  <c:v>17776.12</c:v>
                </c:pt>
                <c:pt idx="88">
                  <c:v>18132.7</c:v>
                </c:pt>
                <c:pt idx="89">
                  <c:v>17164.95</c:v>
                </c:pt>
                <c:pt idx="90">
                  <c:v>17823.07</c:v>
                </c:pt>
                <c:pt idx="91">
                  <c:v>17828.240000000002</c:v>
                </c:pt>
                <c:pt idx="92">
                  <c:v>17390.52</c:v>
                </c:pt>
                <c:pt idx="93">
                  <c:v>17042.900000000001</c:v>
                </c:pt>
                <c:pt idx="94">
                  <c:v>17098.45</c:v>
                </c:pt>
                <c:pt idx="95">
                  <c:v>16563.3</c:v>
                </c:pt>
                <c:pt idx="96">
                  <c:v>16826.599999999999</c:v>
                </c:pt>
                <c:pt idx="97">
                  <c:v>16717.169999999998</c:v>
                </c:pt>
                <c:pt idx="98">
                  <c:v>16580.84</c:v>
                </c:pt>
                <c:pt idx="99">
                  <c:v>16457.66</c:v>
                </c:pt>
                <c:pt idx="100">
                  <c:v>16321.71</c:v>
                </c:pt>
                <c:pt idx="101">
                  <c:v>15698.85</c:v>
                </c:pt>
                <c:pt idx="102">
                  <c:v>16576.66</c:v>
                </c:pt>
                <c:pt idx="103">
                  <c:v>16086.41</c:v>
                </c:pt>
                <c:pt idx="104">
                  <c:v>15545.75</c:v>
                </c:pt>
                <c:pt idx="105">
                  <c:v>15129.67</c:v>
                </c:pt>
                <c:pt idx="106">
                  <c:v>14810.31</c:v>
                </c:pt>
                <c:pt idx="107">
                  <c:v>15499.54</c:v>
                </c:pt>
                <c:pt idx="108">
                  <c:v>14909.6</c:v>
                </c:pt>
                <c:pt idx="109">
                  <c:v>15115.57</c:v>
                </c:pt>
                <c:pt idx="110">
                  <c:v>14839.8</c:v>
                </c:pt>
                <c:pt idx="111">
                  <c:v>14578.54</c:v>
                </c:pt>
                <c:pt idx="112">
                  <c:v>14054.49</c:v>
                </c:pt>
                <c:pt idx="113">
                  <c:v>13860.58</c:v>
                </c:pt>
                <c:pt idx="114">
                  <c:v>13104.14</c:v>
                </c:pt>
                <c:pt idx="115">
                  <c:v>13025.58</c:v>
                </c:pt>
                <c:pt idx="116">
                  <c:v>13096.46</c:v>
                </c:pt>
                <c:pt idx="117">
                  <c:v>13437.13</c:v>
                </c:pt>
                <c:pt idx="118">
                  <c:v>13090.84</c:v>
                </c:pt>
                <c:pt idx="119">
                  <c:v>13008.68</c:v>
                </c:pt>
                <c:pt idx="120">
                  <c:v>12880.09</c:v>
                </c:pt>
                <c:pt idx="121">
                  <c:v>12393.45</c:v>
                </c:pt>
                <c:pt idx="122">
                  <c:v>13213.63</c:v>
                </c:pt>
                <c:pt idx="123">
                  <c:v>13212.04</c:v>
                </c:pt>
                <c:pt idx="124">
                  <c:v>12952.07</c:v>
                </c:pt>
                <c:pt idx="125">
                  <c:v>12632.91</c:v>
                </c:pt>
                <c:pt idx="126">
                  <c:v>12217.56</c:v>
                </c:pt>
                <c:pt idx="127">
                  <c:v>12045.68</c:v>
                </c:pt>
                <c:pt idx="128">
                  <c:v>11955.01</c:v>
                </c:pt>
                <c:pt idx="129">
                  <c:v>10913.38</c:v>
                </c:pt>
                <c:pt idx="130">
                  <c:v>11613.53</c:v>
                </c:pt>
                <c:pt idx="131">
                  <c:v>12143.24</c:v>
                </c:pt>
                <c:pt idx="132">
                  <c:v>12414.34</c:v>
                </c:pt>
                <c:pt idx="133">
                  <c:v>12569.79</c:v>
                </c:pt>
                <c:pt idx="134">
                  <c:v>12810.54</c:v>
                </c:pt>
                <c:pt idx="135">
                  <c:v>12319.73</c:v>
                </c:pt>
                <c:pt idx="136">
                  <c:v>12226.34</c:v>
                </c:pt>
                <c:pt idx="137">
                  <c:v>11891.93</c:v>
                </c:pt>
                <c:pt idx="138">
                  <c:v>11577.51</c:v>
                </c:pt>
                <c:pt idx="139">
                  <c:v>11006.02</c:v>
                </c:pt>
                <c:pt idx="140">
                  <c:v>11118.49</c:v>
                </c:pt>
                <c:pt idx="141">
                  <c:v>10788.05</c:v>
                </c:pt>
                <c:pt idx="142">
                  <c:v>10014.719999999999</c:v>
                </c:pt>
                <c:pt idx="143">
                  <c:v>10465.94</c:v>
                </c:pt>
                <c:pt idx="144">
                  <c:v>9774.02</c:v>
                </c:pt>
                <c:pt idx="145">
                  <c:v>10136.629999999999</c:v>
                </c:pt>
                <c:pt idx="146">
                  <c:v>11008.61</c:v>
                </c:pt>
                <c:pt idx="147">
                  <c:v>10856.63</c:v>
                </c:pt>
                <c:pt idx="148">
                  <c:v>10325.26</c:v>
                </c:pt>
                <c:pt idx="149">
                  <c:v>10067.33</c:v>
                </c:pt>
                <c:pt idx="150">
                  <c:v>10428.049999999999</c:v>
                </c:pt>
                <c:pt idx="151">
                  <c:v>10344.84</c:v>
                </c:pt>
                <c:pt idx="152">
                  <c:v>9712.73</c:v>
                </c:pt>
                <c:pt idx="153">
                  <c:v>9712.2800000000007</c:v>
                </c:pt>
                <c:pt idx="154">
                  <c:v>9496.2800000000007</c:v>
                </c:pt>
                <c:pt idx="155">
                  <c:v>9171.61</c:v>
                </c:pt>
                <c:pt idx="156">
                  <c:v>8447</c:v>
                </c:pt>
                <c:pt idx="157">
                  <c:v>8500.33</c:v>
                </c:pt>
                <c:pt idx="158">
                  <c:v>8168.12</c:v>
                </c:pt>
                <c:pt idx="159">
                  <c:v>7608.92</c:v>
                </c:pt>
                <c:pt idx="160">
                  <c:v>7062.93</c:v>
                </c:pt>
                <c:pt idx="161">
                  <c:v>8000.86</c:v>
                </c:pt>
                <c:pt idx="162">
                  <c:v>8776.39</c:v>
                </c:pt>
                <c:pt idx="163">
                  <c:v>8829.0400000000009</c:v>
                </c:pt>
                <c:pt idx="164">
                  <c:v>9325.01</c:v>
                </c:pt>
                <c:pt idx="165">
                  <c:v>10850.66</c:v>
                </c:pt>
                <c:pt idx="166">
                  <c:v>11543.55</c:v>
                </c:pt>
                <c:pt idx="167">
                  <c:v>11378.02</c:v>
                </c:pt>
                <c:pt idx="168">
                  <c:v>11350.01</c:v>
                </c:pt>
                <c:pt idx="169">
                  <c:v>12638.32</c:v>
                </c:pt>
                <c:pt idx="170">
                  <c:v>12820.13</c:v>
                </c:pt>
                <c:pt idx="171">
                  <c:v>12262.89</c:v>
                </c:pt>
                <c:pt idx="172">
                  <c:v>12266.39</c:v>
                </c:pt>
                <c:pt idx="173">
                  <c:v>12650.36</c:v>
                </c:pt>
                <c:pt idx="174">
                  <c:v>13264.82</c:v>
                </c:pt>
                <c:pt idx="175">
                  <c:v>13371.72</c:v>
                </c:pt>
                <c:pt idx="176">
                  <c:v>13930.01</c:v>
                </c:pt>
                <c:pt idx="177">
                  <c:v>13895.63</c:v>
                </c:pt>
                <c:pt idx="178">
                  <c:v>13357.74</c:v>
                </c:pt>
                <c:pt idx="179">
                  <c:v>13211.99</c:v>
                </c:pt>
                <c:pt idx="180">
                  <c:v>13408.62</c:v>
                </c:pt>
                <c:pt idx="181">
                  <c:v>13627.64</c:v>
                </c:pt>
                <c:pt idx="182">
                  <c:v>13062.91</c:v>
                </c:pt>
                <c:pt idx="183">
                  <c:v>12354.35</c:v>
                </c:pt>
                <c:pt idx="184">
                  <c:v>12268.63</c:v>
                </c:pt>
                <c:pt idx="185">
                  <c:v>12621.69</c:v>
                </c:pt>
                <c:pt idx="186">
                  <c:v>12463.15</c:v>
                </c:pt>
                <c:pt idx="187">
                  <c:v>12221.93</c:v>
                </c:pt>
                <c:pt idx="188">
                  <c:v>12080.73</c:v>
                </c:pt>
                <c:pt idx="189">
                  <c:v>11679.07</c:v>
                </c:pt>
                <c:pt idx="190">
                  <c:v>11381.15</c:v>
                </c:pt>
                <c:pt idx="191">
                  <c:v>11185.68</c:v>
                </c:pt>
                <c:pt idx="192">
                  <c:v>11150.22</c:v>
                </c:pt>
                <c:pt idx="193">
                  <c:v>11168.31</c:v>
                </c:pt>
                <c:pt idx="194">
                  <c:v>11367.14</c:v>
                </c:pt>
                <c:pt idx="195">
                  <c:v>11109.32</c:v>
                </c:pt>
                <c:pt idx="196">
                  <c:v>10993.41</c:v>
                </c:pt>
                <c:pt idx="197">
                  <c:v>10864.86</c:v>
                </c:pt>
                <c:pt idx="198">
                  <c:v>10717.5</c:v>
                </c:pt>
                <c:pt idx="199">
                  <c:v>10805.87</c:v>
                </c:pt>
                <c:pt idx="200">
                  <c:v>10440.07</c:v>
                </c:pt>
                <c:pt idx="201">
                  <c:v>10568.7</c:v>
                </c:pt>
                <c:pt idx="202">
                  <c:v>10481.6</c:v>
                </c:pt>
                <c:pt idx="203">
                  <c:v>10640.91</c:v>
                </c:pt>
                <c:pt idx="204">
                  <c:v>10274.969999999999</c:v>
                </c:pt>
                <c:pt idx="205">
                  <c:v>10467.48</c:v>
                </c:pt>
                <c:pt idx="206">
                  <c:v>10192.51</c:v>
                </c:pt>
                <c:pt idx="207">
                  <c:v>10503.76</c:v>
                </c:pt>
                <c:pt idx="208">
                  <c:v>10766.23</c:v>
                </c:pt>
                <c:pt idx="209">
                  <c:v>10489.94</c:v>
                </c:pt>
                <c:pt idx="210">
                  <c:v>10783.01</c:v>
                </c:pt>
                <c:pt idx="211">
                  <c:v>10428.02</c:v>
                </c:pt>
                <c:pt idx="212">
                  <c:v>10027.469999999999</c:v>
                </c:pt>
                <c:pt idx="213">
                  <c:v>10080.27</c:v>
                </c:pt>
                <c:pt idx="214">
                  <c:v>10173.92</c:v>
                </c:pt>
                <c:pt idx="215">
                  <c:v>10139.709999999999</c:v>
                </c:pt>
                <c:pt idx="216">
                  <c:v>10435.48</c:v>
                </c:pt>
                <c:pt idx="217">
                  <c:v>10188.450000000001</c:v>
                </c:pt>
                <c:pt idx="218">
                  <c:v>10225.57</c:v>
                </c:pt>
                <c:pt idx="219">
                  <c:v>10357.700000000001</c:v>
                </c:pt>
                <c:pt idx="220">
                  <c:v>10583.92</c:v>
                </c:pt>
                <c:pt idx="221">
                  <c:v>10488.07</c:v>
                </c:pt>
                <c:pt idx="222">
                  <c:v>10453.92</c:v>
                </c:pt>
                <c:pt idx="223">
                  <c:v>9782.4599999999991</c:v>
                </c:pt>
                <c:pt idx="224">
                  <c:v>9801.1200000000008</c:v>
                </c:pt>
                <c:pt idx="225">
                  <c:v>9275.06</c:v>
                </c:pt>
                <c:pt idx="226">
                  <c:v>9415.82</c:v>
                </c:pt>
                <c:pt idx="227">
                  <c:v>9233.7999999999993</c:v>
                </c:pt>
                <c:pt idx="228">
                  <c:v>8985.44</c:v>
                </c:pt>
                <c:pt idx="229">
                  <c:v>8850.26</c:v>
                </c:pt>
                <c:pt idx="230">
                  <c:v>8480.09</c:v>
                </c:pt>
                <c:pt idx="231">
                  <c:v>7992.13</c:v>
                </c:pt>
                <c:pt idx="232">
                  <c:v>7891.08</c:v>
                </c:pt>
                <c:pt idx="233">
                  <c:v>8053.81</c:v>
                </c:pt>
                <c:pt idx="234">
                  <c:v>8341.6299999999992</c:v>
                </c:pt>
                <c:pt idx="235">
                  <c:v>8896.09</c:v>
                </c:pt>
                <c:pt idx="236">
                  <c:v>8397.0300000000007</c:v>
                </c:pt>
                <c:pt idx="237">
                  <c:v>7591.93</c:v>
                </c:pt>
                <c:pt idx="238">
                  <c:v>8663.5</c:v>
                </c:pt>
                <c:pt idx="239">
                  <c:v>8736.59</c:v>
                </c:pt>
                <c:pt idx="240">
                  <c:v>9243.26</c:v>
                </c:pt>
                <c:pt idx="241">
                  <c:v>9925.25</c:v>
                </c:pt>
                <c:pt idx="242">
                  <c:v>9946.2199999999993</c:v>
                </c:pt>
                <c:pt idx="243">
                  <c:v>10403.94</c:v>
                </c:pt>
                <c:pt idx="244">
                  <c:v>10106.129999999999</c:v>
                </c:pt>
                <c:pt idx="245">
                  <c:v>9920</c:v>
                </c:pt>
                <c:pt idx="246">
                  <c:v>10021.57</c:v>
                </c:pt>
                <c:pt idx="247">
                  <c:v>9851.56</c:v>
                </c:pt>
                <c:pt idx="248">
                  <c:v>9075.14</c:v>
                </c:pt>
                <c:pt idx="249">
                  <c:v>8847.56</c:v>
                </c:pt>
                <c:pt idx="250">
                  <c:v>9949.75</c:v>
                </c:pt>
                <c:pt idx="251">
                  <c:v>10522.81</c:v>
                </c:pt>
                <c:pt idx="252">
                  <c:v>10502.4</c:v>
                </c:pt>
                <c:pt idx="253">
                  <c:v>10911.94</c:v>
                </c:pt>
                <c:pt idx="254">
                  <c:v>10734.97</c:v>
                </c:pt>
                <c:pt idx="255">
                  <c:v>9878.7800000000007</c:v>
                </c:pt>
                <c:pt idx="256">
                  <c:v>10495.28</c:v>
                </c:pt>
                <c:pt idx="257">
                  <c:v>10887.36</c:v>
                </c:pt>
                <c:pt idx="258">
                  <c:v>10786.85</c:v>
                </c:pt>
                <c:pt idx="259">
                  <c:v>10414.49</c:v>
                </c:pt>
                <c:pt idx="260">
                  <c:v>10971.14</c:v>
                </c:pt>
                <c:pt idx="261">
                  <c:v>10650.92</c:v>
                </c:pt>
                <c:pt idx="262">
                  <c:v>11215.1</c:v>
                </c:pt>
                <c:pt idx="263">
                  <c:v>10521.98</c:v>
                </c:pt>
                <c:pt idx="264">
                  <c:v>10447.9</c:v>
                </c:pt>
                <c:pt idx="265">
                  <c:v>10522.34</c:v>
                </c:pt>
                <c:pt idx="266">
                  <c:v>10733.91</c:v>
                </c:pt>
                <c:pt idx="267">
                  <c:v>10921.93</c:v>
                </c:pt>
                <c:pt idx="268">
                  <c:v>10128.31</c:v>
                </c:pt>
                <c:pt idx="269">
                  <c:v>10940.53</c:v>
                </c:pt>
                <c:pt idx="270">
                  <c:v>11497.12</c:v>
                </c:pt>
                <c:pt idx="271">
                  <c:v>10877.81</c:v>
                </c:pt>
                <c:pt idx="272">
                  <c:v>10729.87</c:v>
                </c:pt>
                <c:pt idx="273">
                  <c:v>10336.959999999999</c:v>
                </c:pt>
                <c:pt idx="274">
                  <c:v>10829.28</c:v>
                </c:pt>
                <c:pt idx="275">
                  <c:v>10655.15</c:v>
                </c:pt>
                <c:pt idx="276">
                  <c:v>10970.81</c:v>
                </c:pt>
                <c:pt idx="277">
                  <c:v>10559.74</c:v>
                </c:pt>
                <c:pt idx="278">
                  <c:v>10789.04</c:v>
                </c:pt>
                <c:pt idx="279">
                  <c:v>9786.16</c:v>
                </c:pt>
                <c:pt idx="280">
                  <c:v>9306.57</c:v>
                </c:pt>
                <c:pt idx="281">
                  <c:v>9358.83</c:v>
                </c:pt>
                <c:pt idx="282">
                  <c:v>9181.43</c:v>
                </c:pt>
                <c:pt idx="283">
                  <c:v>9116.5499999999993</c:v>
                </c:pt>
                <c:pt idx="284">
                  <c:v>8592.11</c:v>
                </c:pt>
                <c:pt idx="285">
                  <c:v>7842.62</c:v>
                </c:pt>
                <c:pt idx="286">
                  <c:v>7539.07</c:v>
                </c:pt>
                <c:pt idx="287">
                  <c:v>8883.2900000000009</c:v>
                </c:pt>
                <c:pt idx="288">
                  <c:v>8952.01</c:v>
                </c:pt>
                <c:pt idx="289">
                  <c:v>8899.9500000000007</c:v>
                </c:pt>
                <c:pt idx="290">
                  <c:v>9063.36</c:v>
                </c:pt>
                <c:pt idx="291">
                  <c:v>8799.81</c:v>
                </c:pt>
                <c:pt idx="292">
                  <c:v>8545.7199999999993</c:v>
                </c:pt>
                <c:pt idx="293">
                  <c:v>7906.5</c:v>
                </c:pt>
                <c:pt idx="294">
                  <c:v>7908.24</c:v>
                </c:pt>
                <c:pt idx="295">
                  <c:v>7823.1</c:v>
                </c:pt>
                <c:pt idx="296">
                  <c:v>7442.08</c:v>
                </c:pt>
                <c:pt idx="297">
                  <c:v>7945.3</c:v>
                </c:pt>
                <c:pt idx="298">
                  <c:v>7622.42</c:v>
                </c:pt>
                <c:pt idx="299">
                  <c:v>8222.61</c:v>
                </c:pt>
                <c:pt idx="300">
                  <c:v>7672.8</c:v>
                </c:pt>
                <c:pt idx="301">
                  <c:v>7331.04</c:v>
                </c:pt>
                <c:pt idx="302">
                  <c:v>7008.99</c:v>
                </c:pt>
                <c:pt idx="303">
                  <c:v>6583.48</c:v>
                </c:pt>
                <c:pt idx="304">
                  <c:v>6877.74</c:v>
                </c:pt>
                <c:pt idx="305">
                  <c:v>6813.09</c:v>
                </c:pt>
                <c:pt idx="306">
                  <c:v>6448.27</c:v>
                </c:pt>
                <c:pt idx="307">
                  <c:v>6521.7</c:v>
                </c:pt>
                <c:pt idx="308">
                  <c:v>6029.38</c:v>
                </c:pt>
                <c:pt idx="309">
                  <c:v>5882.17</c:v>
                </c:pt>
                <c:pt idx="310">
                  <c:v>5616.2</c:v>
                </c:pt>
                <c:pt idx="311">
                  <c:v>5528.91</c:v>
                </c:pt>
                <c:pt idx="312">
                  <c:v>5654.63</c:v>
                </c:pt>
                <c:pt idx="313">
                  <c:v>5643.17</c:v>
                </c:pt>
                <c:pt idx="314">
                  <c:v>5569.07</c:v>
                </c:pt>
                <c:pt idx="315">
                  <c:v>5587.14</c:v>
                </c:pt>
                <c:pt idx="316">
                  <c:v>5485.62</c:v>
                </c:pt>
                <c:pt idx="317">
                  <c:v>5395.3</c:v>
                </c:pt>
                <c:pt idx="318">
                  <c:v>5117.12</c:v>
                </c:pt>
                <c:pt idx="319">
                  <c:v>5074.49</c:v>
                </c:pt>
                <c:pt idx="320">
                  <c:v>4755.4799999999996</c:v>
                </c:pt>
                <c:pt idx="321">
                  <c:v>4789.08</c:v>
                </c:pt>
                <c:pt idx="322">
                  <c:v>4610.5600000000004</c:v>
                </c:pt>
                <c:pt idx="323">
                  <c:v>4708.47</c:v>
                </c:pt>
                <c:pt idx="324">
                  <c:v>4556.09</c:v>
                </c:pt>
                <c:pt idx="325">
                  <c:v>4465.1400000000003</c:v>
                </c:pt>
                <c:pt idx="326">
                  <c:v>4321.2700000000004</c:v>
                </c:pt>
                <c:pt idx="327">
                  <c:v>4157.6899999999996</c:v>
                </c:pt>
                <c:pt idx="328">
                  <c:v>4011.05</c:v>
                </c:pt>
                <c:pt idx="329">
                  <c:v>3843.86</c:v>
                </c:pt>
                <c:pt idx="330">
                  <c:v>3834.44</c:v>
                </c:pt>
                <c:pt idx="331">
                  <c:v>3739.22</c:v>
                </c:pt>
                <c:pt idx="332">
                  <c:v>3908.12</c:v>
                </c:pt>
                <c:pt idx="333">
                  <c:v>3843.18</c:v>
                </c:pt>
                <c:pt idx="334">
                  <c:v>3913.42</c:v>
                </c:pt>
                <c:pt idx="335">
                  <c:v>3764.5</c:v>
                </c:pt>
                <c:pt idx="336">
                  <c:v>3624.96</c:v>
                </c:pt>
                <c:pt idx="337">
                  <c:v>3758.37</c:v>
                </c:pt>
                <c:pt idx="338">
                  <c:v>3681.69</c:v>
                </c:pt>
                <c:pt idx="339">
                  <c:v>3635.96</c:v>
                </c:pt>
                <c:pt idx="340">
                  <c:v>3832.02</c:v>
                </c:pt>
                <c:pt idx="341">
                  <c:v>3978.36</c:v>
                </c:pt>
                <c:pt idx="342">
                  <c:v>3754.09</c:v>
                </c:pt>
                <c:pt idx="343">
                  <c:v>3683.95</c:v>
                </c:pt>
                <c:pt idx="344">
                  <c:v>3680.59</c:v>
                </c:pt>
                <c:pt idx="345">
                  <c:v>3555.12</c:v>
                </c:pt>
                <c:pt idx="346">
                  <c:v>3651.25</c:v>
                </c:pt>
                <c:pt idx="347">
                  <c:v>3539.47</c:v>
                </c:pt>
                <c:pt idx="348">
                  <c:v>3516.08</c:v>
                </c:pt>
                <c:pt idx="349">
                  <c:v>3527.43</c:v>
                </c:pt>
                <c:pt idx="350">
                  <c:v>3427.55</c:v>
                </c:pt>
                <c:pt idx="351">
                  <c:v>3435.11</c:v>
                </c:pt>
                <c:pt idx="352">
                  <c:v>3370.81</c:v>
                </c:pt>
                <c:pt idx="353">
                  <c:v>3310</c:v>
                </c:pt>
                <c:pt idx="354">
                  <c:v>3301.11</c:v>
                </c:pt>
                <c:pt idx="355">
                  <c:v>3305.2</c:v>
                </c:pt>
                <c:pt idx="356">
                  <c:v>3226.28</c:v>
                </c:pt>
                <c:pt idx="357">
                  <c:v>3271.66</c:v>
                </c:pt>
                <c:pt idx="358">
                  <c:v>3257.4</c:v>
                </c:pt>
                <c:pt idx="359">
                  <c:v>3393.78</c:v>
                </c:pt>
                <c:pt idx="360">
                  <c:v>3318.52</c:v>
                </c:pt>
                <c:pt idx="361">
                  <c:v>3396.88</c:v>
                </c:pt>
                <c:pt idx="362">
                  <c:v>3359.12</c:v>
                </c:pt>
                <c:pt idx="363">
                  <c:v>3235.5</c:v>
                </c:pt>
                <c:pt idx="364">
                  <c:v>3267.7</c:v>
                </c:pt>
                <c:pt idx="365">
                  <c:v>3223.4</c:v>
                </c:pt>
                <c:pt idx="366">
                  <c:v>3168.83</c:v>
                </c:pt>
                <c:pt idx="367">
                  <c:v>2894.68</c:v>
                </c:pt>
                <c:pt idx="368">
                  <c:v>3069.1</c:v>
                </c:pt>
                <c:pt idx="369">
                  <c:v>3016.77</c:v>
                </c:pt>
                <c:pt idx="370">
                  <c:v>3043.6</c:v>
                </c:pt>
                <c:pt idx="371">
                  <c:v>3024.82</c:v>
                </c:pt>
                <c:pt idx="372">
                  <c:v>2906.75</c:v>
                </c:pt>
                <c:pt idx="373">
                  <c:v>3027.5</c:v>
                </c:pt>
                <c:pt idx="374">
                  <c:v>2887.87</c:v>
                </c:pt>
                <c:pt idx="375">
                  <c:v>2913.86</c:v>
                </c:pt>
                <c:pt idx="376">
                  <c:v>2882.18</c:v>
                </c:pt>
                <c:pt idx="377">
                  <c:v>2736.39</c:v>
                </c:pt>
                <c:pt idx="378">
                  <c:v>2633.66</c:v>
                </c:pt>
                <c:pt idx="379">
                  <c:v>2559.65</c:v>
                </c:pt>
                <c:pt idx="380">
                  <c:v>2442.33</c:v>
                </c:pt>
                <c:pt idx="381">
                  <c:v>2452.48</c:v>
                </c:pt>
                <c:pt idx="382">
                  <c:v>2614.36</c:v>
                </c:pt>
                <c:pt idx="383">
                  <c:v>2905.2</c:v>
                </c:pt>
                <c:pt idx="384">
                  <c:v>2880.69</c:v>
                </c:pt>
                <c:pt idx="385">
                  <c:v>2876.66</c:v>
                </c:pt>
                <c:pt idx="386">
                  <c:v>2656.76</c:v>
                </c:pt>
                <c:pt idx="387">
                  <c:v>2707.21</c:v>
                </c:pt>
                <c:pt idx="388">
                  <c:v>2627.25</c:v>
                </c:pt>
                <c:pt idx="389">
                  <c:v>2590.54</c:v>
                </c:pt>
                <c:pt idx="390">
                  <c:v>2753.2</c:v>
                </c:pt>
                <c:pt idx="391">
                  <c:v>2706.27</c:v>
                </c:pt>
                <c:pt idx="392">
                  <c:v>2645.08</c:v>
                </c:pt>
                <c:pt idx="393">
                  <c:v>2692.82</c:v>
                </c:pt>
                <c:pt idx="394">
                  <c:v>2737.27</c:v>
                </c:pt>
                <c:pt idx="395">
                  <c:v>2660.66</c:v>
                </c:pt>
                <c:pt idx="396">
                  <c:v>2440.06</c:v>
                </c:pt>
                <c:pt idx="397">
                  <c:v>2480.15</c:v>
                </c:pt>
                <c:pt idx="398">
                  <c:v>2418.8000000000002</c:v>
                </c:pt>
                <c:pt idx="399">
                  <c:v>2293.62</c:v>
                </c:pt>
                <c:pt idx="400">
                  <c:v>2258.39</c:v>
                </c:pt>
                <c:pt idx="401">
                  <c:v>2342.3200000000002</c:v>
                </c:pt>
                <c:pt idx="402">
                  <c:v>2168.5700000000002</c:v>
                </c:pt>
                <c:pt idx="403">
                  <c:v>2114.5100000000002</c:v>
                </c:pt>
                <c:pt idx="404">
                  <c:v>2148.65</c:v>
                </c:pt>
                <c:pt idx="405">
                  <c:v>2112.91</c:v>
                </c:pt>
                <c:pt idx="406">
                  <c:v>2031.65</c:v>
                </c:pt>
                <c:pt idx="407">
                  <c:v>2128.73</c:v>
                </c:pt>
                <c:pt idx="408">
                  <c:v>2141.71</c:v>
                </c:pt>
                <c:pt idx="409">
                  <c:v>2031.12</c:v>
                </c:pt>
                <c:pt idx="410">
                  <c:v>2032.33</c:v>
                </c:pt>
                <c:pt idx="411">
                  <c:v>1988.06</c:v>
                </c:pt>
                <c:pt idx="412">
                  <c:v>2071.62</c:v>
                </c:pt>
                <c:pt idx="413">
                  <c:v>1958.22</c:v>
                </c:pt>
                <c:pt idx="414">
                  <c:v>1938.83</c:v>
                </c:pt>
                <c:pt idx="415">
                  <c:v>1833.55</c:v>
                </c:pt>
                <c:pt idx="416">
                  <c:v>1993.53</c:v>
                </c:pt>
                <c:pt idx="417">
                  <c:v>2596.2800000000002</c:v>
                </c:pt>
                <c:pt idx="418">
                  <c:v>2662.95</c:v>
                </c:pt>
                <c:pt idx="419">
                  <c:v>2572.0700000000002</c:v>
                </c:pt>
                <c:pt idx="420">
                  <c:v>2418.5300000000002</c:v>
                </c:pt>
                <c:pt idx="421">
                  <c:v>2291.5700000000002</c:v>
                </c:pt>
                <c:pt idx="422">
                  <c:v>2286.36</c:v>
                </c:pt>
                <c:pt idx="423">
                  <c:v>2304.69</c:v>
                </c:pt>
                <c:pt idx="424">
                  <c:v>2223.9899999999998</c:v>
                </c:pt>
                <c:pt idx="425">
                  <c:v>2158.04</c:v>
                </c:pt>
                <c:pt idx="426">
                  <c:v>1895.95</c:v>
                </c:pt>
                <c:pt idx="427">
                  <c:v>1914.23</c:v>
                </c:pt>
                <c:pt idx="428">
                  <c:v>1877.81</c:v>
                </c:pt>
                <c:pt idx="429">
                  <c:v>1767.58</c:v>
                </c:pt>
                <c:pt idx="430">
                  <c:v>1898.34</c:v>
                </c:pt>
                <c:pt idx="431">
                  <c:v>1775.31</c:v>
                </c:pt>
                <c:pt idx="432">
                  <c:v>1892.72</c:v>
                </c:pt>
                <c:pt idx="433">
                  <c:v>1876.71</c:v>
                </c:pt>
                <c:pt idx="434">
                  <c:v>1783.98</c:v>
                </c:pt>
                <c:pt idx="435">
                  <c:v>1818.61</c:v>
                </c:pt>
                <c:pt idx="436">
                  <c:v>1709.06</c:v>
                </c:pt>
                <c:pt idx="437">
                  <c:v>1570.99</c:v>
                </c:pt>
                <c:pt idx="438">
                  <c:v>1546.67</c:v>
                </c:pt>
                <c:pt idx="439">
                  <c:v>1472.13</c:v>
                </c:pt>
                <c:pt idx="440">
                  <c:v>1374.31</c:v>
                </c:pt>
                <c:pt idx="441">
                  <c:v>1328.63</c:v>
                </c:pt>
                <c:pt idx="442">
                  <c:v>1334.01</c:v>
                </c:pt>
                <c:pt idx="443">
                  <c:v>1347.45</c:v>
                </c:pt>
                <c:pt idx="444">
                  <c:v>1335.46</c:v>
                </c:pt>
                <c:pt idx="445">
                  <c:v>1315.41</c:v>
                </c:pt>
                <c:pt idx="446">
                  <c:v>1258.06</c:v>
                </c:pt>
                <c:pt idx="447">
                  <c:v>1266.78</c:v>
                </c:pt>
                <c:pt idx="448">
                  <c:v>1284.01</c:v>
                </c:pt>
                <c:pt idx="449">
                  <c:v>1286.77</c:v>
                </c:pt>
                <c:pt idx="450">
                  <c:v>1211.57</c:v>
                </c:pt>
                <c:pt idx="451">
                  <c:v>1188.94</c:v>
                </c:pt>
                <c:pt idx="452">
                  <c:v>1207.3800000000001</c:v>
                </c:pt>
                <c:pt idx="453">
                  <c:v>1206.71</c:v>
                </c:pt>
                <c:pt idx="454">
                  <c:v>1224.3800000000001</c:v>
                </c:pt>
                <c:pt idx="455">
                  <c:v>1115.28</c:v>
                </c:pt>
                <c:pt idx="456">
                  <c:v>1132.4000000000001</c:v>
                </c:pt>
                <c:pt idx="457">
                  <c:v>1104.8499999999999</c:v>
                </c:pt>
                <c:pt idx="458">
                  <c:v>1170.75</c:v>
                </c:pt>
                <c:pt idx="459">
                  <c:v>1164.8900000000001</c:v>
                </c:pt>
                <c:pt idx="460">
                  <c:v>1154.6300000000001</c:v>
                </c:pt>
                <c:pt idx="461">
                  <c:v>1220.58</c:v>
                </c:pt>
                <c:pt idx="462">
                  <c:v>1258.6400000000001</c:v>
                </c:pt>
                <c:pt idx="463">
                  <c:v>1276.02</c:v>
                </c:pt>
                <c:pt idx="464">
                  <c:v>1225.2</c:v>
                </c:pt>
                <c:pt idx="465">
                  <c:v>1233.1300000000001</c:v>
                </c:pt>
                <c:pt idx="466">
                  <c:v>1216.1600000000001</c:v>
                </c:pt>
                <c:pt idx="467">
                  <c:v>1199.22</c:v>
                </c:pt>
                <c:pt idx="468">
                  <c:v>1221.96</c:v>
                </c:pt>
                <c:pt idx="469">
                  <c:v>1199.98</c:v>
                </c:pt>
                <c:pt idx="470">
                  <c:v>1226.2</c:v>
                </c:pt>
                <c:pt idx="471">
                  <c:v>1130.03</c:v>
                </c:pt>
                <c:pt idx="472">
                  <c:v>1112.6199999999999</c:v>
                </c:pt>
                <c:pt idx="473">
                  <c:v>1075.7</c:v>
                </c:pt>
                <c:pt idx="474">
                  <c:v>1046.54</c:v>
                </c:pt>
                <c:pt idx="475">
                  <c:v>1039.28</c:v>
                </c:pt>
                <c:pt idx="476" formatCode="General">
                  <c:v>991.72</c:v>
                </c:pt>
                <c:pt idx="477" formatCode="General">
                  <c:v>896.25</c:v>
                </c:pt>
                <c:pt idx="478" formatCode="General">
                  <c:v>901.31</c:v>
                </c:pt>
                <c:pt idx="479" formatCode="General">
                  <c:v>808.6</c:v>
                </c:pt>
                <c:pt idx="480" formatCode="General">
                  <c:v>811.93</c:v>
                </c:pt>
                <c:pt idx="481" formatCode="General">
                  <c:v>819.54</c:v>
                </c:pt>
                <c:pt idx="482" formatCode="General">
                  <c:v>848.36</c:v>
                </c:pt>
                <c:pt idx="483" formatCode="General">
                  <c:v>822.77</c:v>
                </c:pt>
                <c:pt idx="484" formatCode="General">
                  <c:v>824.39</c:v>
                </c:pt>
                <c:pt idx="485" formatCode="General">
                  <c:v>871.1</c:v>
                </c:pt>
                <c:pt idx="486" formatCode="General">
                  <c:v>875</c:v>
                </c:pt>
                <c:pt idx="487" formatCode="General">
                  <c:v>888.98</c:v>
                </c:pt>
                <c:pt idx="488" formatCode="General">
                  <c:v>852.55</c:v>
                </c:pt>
                <c:pt idx="489" formatCode="General">
                  <c:v>849.98</c:v>
                </c:pt>
                <c:pt idx="490" formatCode="General">
                  <c:v>881.47</c:v>
                </c:pt>
                <c:pt idx="491" formatCode="General">
                  <c:v>952.34</c:v>
                </c:pt>
                <c:pt idx="492" formatCode="General">
                  <c:v>976.88</c:v>
                </c:pt>
                <c:pt idx="493" formatCode="General">
                  <c:v>991.75</c:v>
                </c:pt>
                <c:pt idx="494" formatCode="General">
                  <c:v>997.75</c:v>
                </c:pt>
                <c:pt idx="495">
                  <c:v>1003.87</c:v>
                </c:pt>
                <c:pt idx="496" formatCode="General">
                  <c:v>974.58</c:v>
                </c:pt>
                <c:pt idx="497" formatCode="General">
                  <c:v>947.27</c:v>
                </c:pt>
                <c:pt idx="498" formatCode="General">
                  <c:v>963.99</c:v>
                </c:pt>
                <c:pt idx="499" formatCode="General">
                  <c:v>993.34</c:v>
                </c:pt>
                <c:pt idx="500" formatCode="General">
                  <c:v>924.49</c:v>
                </c:pt>
                <c:pt idx="501" formatCode="General">
                  <c:v>932.42</c:v>
                </c:pt>
                <c:pt idx="502" formatCode="General">
                  <c:v>932.59</c:v>
                </c:pt>
                <c:pt idx="503" formatCode="General">
                  <c:v>935.32</c:v>
                </c:pt>
                <c:pt idx="504" formatCode="General">
                  <c:v>867.92</c:v>
                </c:pt>
                <c:pt idx="505" formatCode="General">
                  <c:v>850.85</c:v>
                </c:pt>
                <c:pt idx="506" formatCode="General">
                  <c:v>817.06</c:v>
                </c:pt>
                <c:pt idx="507" formatCode="General">
                  <c:v>785.75</c:v>
                </c:pt>
                <c:pt idx="508" formatCode="General">
                  <c:v>863.14</c:v>
                </c:pt>
                <c:pt idx="509" formatCode="General">
                  <c:v>875.85</c:v>
                </c:pt>
                <c:pt idx="510" formatCode="General">
                  <c:v>838.74</c:v>
                </c:pt>
                <c:pt idx="511" formatCode="General">
                  <c:v>822.35</c:v>
                </c:pt>
                <c:pt idx="512" formatCode="General">
                  <c:v>815.7</c:v>
                </c:pt>
                <c:pt idx="513" formatCode="General">
                  <c:v>878.58</c:v>
                </c:pt>
                <c:pt idx="514" formatCode="General">
                  <c:v>887.63</c:v>
                </c:pt>
                <c:pt idx="515" formatCode="General">
                  <c:v>846.42</c:v>
                </c:pt>
                <c:pt idx="516" formatCode="General">
                  <c:v>841.98</c:v>
                </c:pt>
                <c:pt idx="517" formatCode="General">
                  <c:v>822.33</c:v>
                </c:pt>
                <c:pt idx="518" formatCode="General">
                  <c:v>854.9</c:v>
                </c:pt>
                <c:pt idx="519" formatCode="General">
                  <c:v>862.18</c:v>
                </c:pt>
                <c:pt idx="520" formatCode="General">
                  <c:v>808.82</c:v>
                </c:pt>
                <c:pt idx="521" formatCode="General">
                  <c:v>839.22</c:v>
                </c:pt>
                <c:pt idx="522" formatCode="General">
                  <c:v>805.01</c:v>
                </c:pt>
                <c:pt idx="523" formatCode="General">
                  <c:v>799.03</c:v>
                </c:pt>
                <c:pt idx="524" formatCode="General">
                  <c:v>792.45</c:v>
                </c:pt>
                <c:pt idx="525" formatCode="General">
                  <c:v>865.82</c:v>
                </c:pt>
                <c:pt idx="526" formatCode="General">
                  <c:v>876.82</c:v>
                </c:pt>
                <c:pt idx="527" formatCode="General">
                  <c:v>862.27</c:v>
                </c:pt>
                <c:pt idx="528" formatCode="General">
                  <c:v>818.95</c:v>
                </c:pt>
                <c:pt idx="529" formatCode="General">
                  <c:v>840.61</c:v>
                </c:pt>
                <c:pt idx="530" formatCode="General">
                  <c:v>837.32</c:v>
                </c:pt>
                <c:pt idx="531" formatCode="General">
                  <c:v>757.36</c:v>
                </c:pt>
                <c:pt idx="532" formatCode="General">
                  <c:v>742.12</c:v>
                </c:pt>
                <c:pt idx="533" formatCode="General">
                  <c:v>769.92</c:v>
                </c:pt>
                <c:pt idx="534" formatCode="General">
                  <c:v>831.17</c:v>
                </c:pt>
                <c:pt idx="535" formatCode="General">
                  <c:v>829.7</c:v>
                </c:pt>
                <c:pt idx="536" formatCode="General">
                  <c:v>818.35</c:v>
                </c:pt>
                <c:pt idx="537" formatCode="General">
                  <c:v>847.11</c:v>
                </c:pt>
                <c:pt idx="538" formatCode="General">
                  <c:v>861.49</c:v>
                </c:pt>
                <c:pt idx="539" formatCode="General">
                  <c:v>890.07</c:v>
                </c:pt>
                <c:pt idx="540" formatCode="General">
                  <c:v>916.3</c:v>
                </c:pt>
                <c:pt idx="541" formatCode="General">
                  <c:v>898.66</c:v>
                </c:pt>
                <c:pt idx="542" formatCode="General">
                  <c:v>926.9</c:v>
                </c:pt>
                <c:pt idx="543" formatCode="General">
                  <c:v>919.13</c:v>
                </c:pt>
                <c:pt idx="544" formatCode="General">
                  <c:v>936.42</c:v>
                </c:pt>
                <c:pt idx="545" formatCode="General">
                  <c:v>954.37</c:v>
                </c:pt>
                <c:pt idx="546">
                  <c:v>1004.65</c:v>
                </c:pt>
                <c:pt idx="547" formatCode="General">
                  <c:v>947.22</c:v>
                </c:pt>
                <c:pt idx="548" formatCode="General">
                  <c:v>964.93</c:v>
                </c:pt>
                <c:pt idx="549" formatCode="General">
                  <c:v>990.19</c:v>
                </c:pt>
                <c:pt idx="550" formatCode="General">
                  <c:v>973.74</c:v>
                </c:pt>
                <c:pt idx="551" formatCode="General">
                  <c:v>984.64</c:v>
                </c:pt>
                <c:pt idx="552">
                  <c:v>1002.78</c:v>
                </c:pt>
                <c:pt idx="553" formatCode="General">
                  <c:v>975.23</c:v>
                </c:pt>
                <c:pt idx="554" formatCode="General">
                  <c:v>996.85</c:v>
                </c:pt>
                <c:pt idx="555" formatCode="General">
                  <c:v>999.45</c:v>
                </c:pt>
                <c:pt idx="556" formatCode="General">
                  <c:v>972.61</c:v>
                </c:pt>
                <c:pt idx="557" formatCode="General">
                  <c:v>975.28</c:v>
                </c:pt>
                <c:pt idx="558" formatCode="General">
                  <c:v>852.41</c:v>
                </c:pt>
                <c:pt idx="559" formatCode="General">
                  <c:v>860.67</c:v>
                </c:pt>
                <c:pt idx="560" formatCode="General">
                  <c:v>836.04</c:v>
                </c:pt>
                <c:pt idx="561" formatCode="General">
                  <c:v>793.88</c:v>
                </c:pt>
                <c:pt idx="562" formatCode="General">
                  <c:v>835.34</c:v>
                </c:pt>
                <c:pt idx="563" formatCode="General">
                  <c:v>831.51</c:v>
                </c:pt>
                <c:pt idx="564" formatCode="General">
                  <c:v>878.99</c:v>
                </c:pt>
                <c:pt idx="565" formatCode="General">
                  <c:v>832.29</c:v>
                </c:pt>
                <c:pt idx="566" formatCode="General">
                  <c:v>821.34</c:v>
                </c:pt>
                <c:pt idx="567" formatCode="General">
                  <c:v>768.15</c:v>
                </c:pt>
                <c:pt idx="568" formatCode="General">
                  <c:v>739.05</c:v>
                </c:pt>
                <c:pt idx="569" formatCode="General">
                  <c:v>703.69</c:v>
                </c:pt>
                <c:pt idx="570" formatCode="General">
                  <c:v>616.24</c:v>
                </c:pt>
                <c:pt idx="571" formatCode="General">
                  <c:v>618.66</c:v>
                </c:pt>
                <c:pt idx="572" formatCode="General">
                  <c:v>665.52</c:v>
                </c:pt>
                <c:pt idx="573" formatCode="General">
                  <c:v>607.87</c:v>
                </c:pt>
                <c:pt idx="574" formatCode="General">
                  <c:v>678.58</c:v>
                </c:pt>
                <c:pt idx="575" formatCode="General">
                  <c:v>757.43</c:v>
                </c:pt>
                <c:pt idx="576" formatCode="General">
                  <c:v>802.41</c:v>
                </c:pt>
                <c:pt idx="577" formatCode="General">
                  <c:v>802.17</c:v>
                </c:pt>
                <c:pt idx="578" formatCode="General">
                  <c:v>836.75</c:v>
                </c:pt>
                <c:pt idx="579" formatCode="General">
                  <c:v>846.68</c:v>
                </c:pt>
                <c:pt idx="580" formatCode="General">
                  <c:v>860.53</c:v>
                </c:pt>
                <c:pt idx="581" formatCode="General">
                  <c:v>855.55</c:v>
                </c:pt>
                <c:pt idx="582" formatCode="General">
                  <c:v>850.86</c:v>
                </c:pt>
                <c:pt idx="583" formatCode="General">
                  <c:v>822.25</c:v>
                </c:pt>
                <c:pt idx="584" formatCode="General">
                  <c:v>956.58</c:v>
                </c:pt>
                <c:pt idx="585" formatCode="General">
                  <c:v>947.1</c:v>
                </c:pt>
                <c:pt idx="586" formatCode="General">
                  <c:v>887.57</c:v>
                </c:pt>
                <c:pt idx="587" formatCode="General">
                  <c:v>926.4</c:v>
                </c:pt>
                <c:pt idx="588" formatCode="General">
                  <c:v>891.71</c:v>
                </c:pt>
                <c:pt idx="589" formatCode="General">
                  <c:v>901.41</c:v>
                </c:pt>
                <c:pt idx="590" formatCode="General">
                  <c:v>921.43</c:v>
                </c:pt>
                <c:pt idx="591" formatCode="General">
                  <c:v>951.01</c:v>
                </c:pt>
                <c:pt idx="592" formatCode="General">
                  <c:v>955.07</c:v>
                </c:pt>
                <c:pt idx="593" formatCode="General">
                  <c:v>999.02</c:v>
                </c:pt>
                <c:pt idx="594">
                  <c:v>1020.02</c:v>
                </c:pt>
                <c:pt idx="595">
                  <c:v>1018.21</c:v>
                </c:pt>
                <c:pt idx="596" formatCode="General">
                  <c:v>955.52</c:v>
                </c:pt>
                <c:pt idx="597" formatCode="General">
                  <c:v>953.27</c:v>
                </c:pt>
                <c:pt idx="598" formatCode="General">
                  <c:v>963.73</c:v>
                </c:pt>
                <c:pt idx="599" formatCode="General">
                  <c:v>924.74</c:v>
                </c:pt>
                <c:pt idx="600" formatCode="General">
                  <c:v>929.03</c:v>
                </c:pt>
                <c:pt idx="601" formatCode="General">
                  <c:v>960.72</c:v>
                </c:pt>
                <c:pt idx="602" formatCode="General">
                  <c:v>954.17</c:v>
                </c:pt>
                <c:pt idx="603" formatCode="General">
                  <c:v>940.7</c:v>
                </c:pt>
                <c:pt idx="604" formatCode="General">
                  <c:v>928.13</c:v>
                </c:pt>
                <c:pt idx="605" formatCode="General">
                  <c:v>902.17</c:v>
                </c:pt>
                <c:pt idx="606" formatCode="General">
                  <c:v>890.2</c:v>
                </c:pt>
                <c:pt idx="607" formatCode="General">
                  <c:v>831.34</c:v>
                </c:pt>
                <c:pt idx="608" formatCode="General">
                  <c:v>839</c:v>
                </c:pt>
                <c:pt idx="609" formatCode="General">
                  <c:v>887.19</c:v>
                </c:pt>
                <c:pt idx="610" formatCode="General">
                  <c:v>898.07</c:v>
                </c:pt>
                <c:pt idx="611" formatCode="General">
                  <c:v>858.43</c:v>
                </c:pt>
                <c:pt idx="612" formatCode="General">
                  <c:v>891.14</c:v>
                </c:pt>
                <c:pt idx="613" formatCode="General">
                  <c:v>907.81</c:v>
                </c:pt>
                <c:pt idx="614" formatCode="General">
                  <c:v>941.75</c:v>
                </c:pt>
                <c:pt idx="615" formatCode="General">
                  <c:v>904.37</c:v>
                </c:pt>
                <c:pt idx="616" formatCode="General">
                  <c:v>878.83</c:v>
                </c:pt>
                <c:pt idx="617" formatCode="General">
                  <c:v>868.5</c:v>
                </c:pt>
                <c:pt idx="618" formatCode="General">
                  <c:v>838.92</c:v>
                </c:pt>
                <c:pt idx="619" formatCode="General">
                  <c:v>794.09</c:v>
                </c:pt>
                <c:pt idx="620" formatCode="General">
                  <c:v>755.61</c:v>
                </c:pt>
                <c:pt idx="621" formatCode="General">
                  <c:v>760.68</c:v>
                </c:pt>
                <c:pt idx="622" formatCode="General">
                  <c:v>764.58</c:v>
                </c:pt>
                <c:pt idx="623" formatCode="General">
                  <c:v>734.12</c:v>
                </c:pt>
                <c:pt idx="624" formatCode="General">
                  <c:v>683.53</c:v>
                </c:pt>
                <c:pt idx="625" formatCode="General">
                  <c:v>700.44</c:v>
                </c:pt>
                <c:pt idx="626" formatCode="General">
                  <c:v>736.07</c:v>
                </c:pt>
                <c:pt idx="627" formatCode="General">
                  <c:v>785.57</c:v>
                </c:pt>
                <c:pt idx="628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plan'!$C$2:$C$630</c:f>
              <c:numCache>
                <c:formatCode>#,##0.00</c:formatCode>
                <c:ptCount val="629"/>
                <c:pt idx="0">
                  <c:v>3749.63</c:v>
                </c:pt>
                <c:pt idx="1">
                  <c:v>4132.1499999999996</c:v>
                </c:pt>
                <c:pt idx="2">
                  <c:v>4131.93</c:v>
                </c:pt>
                <c:pt idx="3">
                  <c:v>4530.41</c:v>
                </c:pt>
                <c:pt idx="4">
                  <c:v>4373.79</c:v>
                </c:pt>
                <c:pt idx="5">
                  <c:v>4515.55</c:v>
                </c:pt>
                <c:pt idx="6">
                  <c:v>4766.18</c:v>
                </c:pt>
                <c:pt idx="7">
                  <c:v>4567</c:v>
                </c:pt>
                <c:pt idx="8">
                  <c:v>4605.38</c:v>
                </c:pt>
                <c:pt idx="9">
                  <c:v>4307.54</c:v>
                </c:pt>
                <c:pt idx="10">
                  <c:v>4522.68</c:v>
                </c:pt>
                <c:pt idx="11">
                  <c:v>4395.26</c:v>
                </c:pt>
                <c:pt idx="12">
                  <c:v>4297.5</c:v>
                </c:pt>
                <c:pt idx="13">
                  <c:v>4204.1099999999997</c:v>
                </c:pt>
                <c:pt idx="14">
                  <c:v>4181.17</c:v>
                </c:pt>
                <c:pt idx="15">
                  <c:v>3972.89</c:v>
                </c:pt>
                <c:pt idx="16">
                  <c:v>3811.15</c:v>
                </c:pt>
                <c:pt idx="17">
                  <c:v>3714.24</c:v>
                </c:pt>
                <c:pt idx="18">
                  <c:v>3756.07</c:v>
                </c:pt>
                <c:pt idx="19">
                  <c:v>3621.63</c:v>
                </c:pt>
                <c:pt idx="20">
                  <c:v>3269.96</c:v>
                </c:pt>
                <c:pt idx="21">
                  <c:v>3363</c:v>
                </c:pt>
                <c:pt idx="22">
                  <c:v>3500.31</c:v>
                </c:pt>
                <c:pt idx="23">
                  <c:v>3271.12</c:v>
                </c:pt>
                <c:pt idx="24">
                  <c:v>3100.29</c:v>
                </c:pt>
                <c:pt idx="25">
                  <c:v>3044.31</c:v>
                </c:pt>
                <c:pt idx="26">
                  <c:v>2912.43</c:v>
                </c:pt>
                <c:pt idx="27">
                  <c:v>2584.59</c:v>
                </c:pt>
                <c:pt idx="28">
                  <c:v>2954.22</c:v>
                </c:pt>
                <c:pt idx="29">
                  <c:v>3225.52</c:v>
                </c:pt>
                <c:pt idx="30">
                  <c:v>3230.78</c:v>
                </c:pt>
                <c:pt idx="31">
                  <c:v>3140.98</c:v>
                </c:pt>
                <c:pt idx="32">
                  <c:v>3037.56</c:v>
                </c:pt>
                <c:pt idx="33">
                  <c:v>2976.74</c:v>
                </c:pt>
                <c:pt idx="34">
                  <c:v>2926.46</c:v>
                </c:pt>
                <c:pt idx="35">
                  <c:v>2980.38</c:v>
                </c:pt>
                <c:pt idx="36">
                  <c:v>2941.76</c:v>
                </c:pt>
                <c:pt idx="37">
                  <c:v>2752.06</c:v>
                </c:pt>
                <c:pt idx="38">
                  <c:v>2945.83</c:v>
                </c:pt>
                <c:pt idx="39">
                  <c:v>2834.4</c:v>
                </c:pt>
                <c:pt idx="40">
                  <c:v>2784.49</c:v>
                </c:pt>
                <c:pt idx="41">
                  <c:v>2704.1</c:v>
                </c:pt>
                <c:pt idx="42">
                  <c:v>2506.85</c:v>
                </c:pt>
                <c:pt idx="43">
                  <c:v>2760.17</c:v>
                </c:pt>
                <c:pt idx="44">
                  <c:v>2711.74</c:v>
                </c:pt>
                <c:pt idx="45">
                  <c:v>2913.98</c:v>
                </c:pt>
                <c:pt idx="46">
                  <c:v>2901.52</c:v>
                </c:pt>
                <c:pt idx="47">
                  <c:v>2816.29</c:v>
                </c:pt>
                <c:pt idx="48">
                  <c:v>2718.37</c:v>
                </c:pt>
                <c:pt idx="49">
                  <c:v>2705.27</c:v>
                </c:pt>
                <c:pt idx="50">
                  <c:v>2648.05</c:v>
                </c:pt>
                <c:pt idx="51">
                  <c:v>2640.87</c:v>
                </c:pt>
                <c:pt idx="52">
                  <c:v>2713.83</c:v>
                </c:pt>
                <c:pt idx="53">
                  <c:v>2823.81</c:v>
                </c:pt>
                <c:pt idx="54">
                  <c:v>2673.61</c:v>
                </c:pt>
                <c:pt idx="55">
                  <c:v>2647.58</c:v>
                </c:pt>
                <c:pt idx="56">
                  <c:v>2575.2600000000002</c:v>
                </c:pt>
                <c:pt idx="57">
                  <c:v>2519.36</c:v>
                </c:pt>
                <c:pt idx="58">
                  <c:v>2471.65</c:v>
                </c:pt>
                <c:pt idx="59">
                  <c:v>2470.3000000000002</c:v>
                </c:pt>
                <c:pt idx="60">
                  <c:v>2423.41</c:v>
                </c:pt>
                <c:pt idx="61">
                  <c:v>2411.8000000000002</c:v>
                </c:pt>
                <c:pt idx="62">
                  <c:v>2384.1999999999998</c:v>
                </c:pt>
                <c:pt idx="63">
                  <c:v>2362.7199999999998</c:v>
                </c:pt>
                <c:pt idx="64">
                  <c:v>2363.64</c:v>
                </c:pt>
                <c:pt idx="65">
                  <c:v>2278.87</c:v>
                </c:pt>
                <c:pt idx="66">
                  <c:v>2238.83</c:v>
                </c:pt>
                <c:pt idx="67">
                  <c:v>2198.81</c:v>
                </c:pt>
                <c:pt idx="68">
                  <c:v>2126.15</c:v>
                </c:pt>
                <c:pt idx="69">
                  <c:v>2168.27</c:v>
                </c:pt>
                <c:pt idx="70">
                  <c:v>2170.9499999999998</c:v>
                </c:pt>
                <c:pt idx="71">
                  <c:v>2173.6</c:v>
                </c:pt>
                <c:pt idx="72">
                  <c:v>2098.86</c:v>
                </c:pt>
                <c:pt idx="73">
                  <c:v>2096.96</c:v>
                </c:pt>
                <c:pt idx="74">
                  <c:v>2065.3000000000002</c:v>
                </c:pt>
                <c:pt idx="75">
                  <c:v>2059.7399999999998</c:v>
                </c:pt>
                <c:pt idx="76">
                  <c:v>1932.23</c:v>
                </c:pt>
                <c:pt idx="77">
                  <c:v>1940.24</c:v>
                </c:pt>
                <c:pt idx="78">
                  <c:v>2043.94</c:v>
                </c:pt>
                <c:pt idx="79">
                  <c:v>2080.41</c:v>
                </c:pt>
                <c:pt idx="80">
                  <c:v>2079.36</c:v>
                </c:pt>
                <c:pt idx="81">
                  <c:v>1920.03</c:v>
                </c:pt>
                <c:pt idx="82">
                  <c:v>1972.18</c:v>
                </c:pt>
                <c:pt idx="83">
                  <c:v>2103.84</c:v>
                </c:pt>
                <c:pt idx="84">
                  <c:v>2063.11</c:v>
                </c:pt>
                <c:pt idx="85">
                  <c:v>2107.39</c:v>
                </c:pt>
                <c:pt idx="86">
                  <c:v>2085.5100000000002</c:v>
                </c:pt>
                <c:pt idx="87">
                  <c:v>2067.89</c:v>
                </c:pt>
                <c:pt idx="88">
                  <c:v>2104.5</c:v>
                </c:pt>
                <c:pt idx="89">
                  <c:v>1994.99</c:v>
                </c:pt>
                <c:pt idx="90">
                  <c:v>2058.9</c:v>
                </c:pt>
                <c:pt idx="91">
                  <c:v>2067.56</c:v>
                </c:pt>
                <c:pt idx="92">
                  <c:v>2018.05</c:v>
                </c:pt>
                <c:pt idx="93">
                  <c:v>1972.29</c:v>
                </c:pt>
                <c:pt idx="94">
                  <c:v>2003.37</c:v>
                </c:pt>
                <c:pt idx="95">
                  <c:v>1930.67</c:v>
                </c:pt>
                <c:pt idx="96">
                  <c:v>1960.23</c:v>
                </c:pt>
                <c:pt idx="97">
                  <c:v>1923.57</c:v>
                </c:pt>
                <c:pt idx="98">
                  <c:v>1883.95</c:v>
                </c:pt>
                <c:pt idx="99">
                  <c:v>1872.34</c:v>
                </c:pt>
                <c:pt idx="100">
                  <c:v>1859.45</c:v>
                </c:pt>
                <c:pt idx="101">
                  <c:v>1782.59</c:v>
                </c:pt>
                <c:pt idx="102">
                  <c:v>1848.36</c:v>
                </c:pt>
                <c:pt idx="103">
                  <c:v>1805.81</c:v>
                </c:pt>
                <c:pt idx="104">
                  <c:v>1756.54</c:v>
                </c:pt>
                <c:pt idx="105">
                  <c:v>1681.55</c:v>
                </c:pt>
                <c:pt idx="106">
                  <c:v>1632.97</c:v>
                </c:pt>
                <c:pt idx="107">
                  <c:v>1685.73</c:v>
                </c:pt>
                <c:pt idx="108">
                  <c:v>1606.28</c:v>
                </c:pt>
                <c:pt idx="109">
                  <c:v>1630.74</c:v>
                </c:pt>
                <c:pt idx="110">
                  <c:v>1597.57</c:v>
                </c:pt>
                <c:pt idx="111">
                  <c:v>1569.19</c:v>
                </c:pt>
                <c:pt idx="112">
                  <c:v>1514.68</c:v>
                </c:pt>
                <c:pt idx="113">
                  <c:v>1498.11</c:v>
                </c:pt>
                <c:pt idx="114">
                  <c:v>1426.19</c:v>
                </c:pt>
                <c:pt idx="115">
                  <c:v>1416.18</c:v>
                </c:pt>
                <c:pt idx="116">
                  <c:v>1412.16</c:v>
                </c:pt>
                <c:pt idx="117">
                  <c:v>1440.67</c:v>
                </c:pt>
                <c:pt idx="118">
                  <c:v>1406.58</c:v>
                </c:pt>
                <c:pt idx="119">
                  <c:v>1379.32</c:v>
                </c:pt>
                <c:pt idx="120">
                  <c:v>1362.16</c:v>
                </c:pt>
                <c:pt idx="121">
                  <c:v>1310.33</c:v>
                </c:pt>
                <c:pt idx="122">
                  <c:v>1397.91</c:v>
                </c:pt>
                <c:pt idx="123">
                  <c:v>1408.47</c:v>
                </c:pt>
                <c:pt idx="124">
                  <c:v>1365.68</c:v>
                </c:pt>
                <c:pt idx="125">
                  <c:v>1312.41</c:v>
                </c:pt>
                <c:pt idx="126">
                  <c:v>1257.5999999999999</c:v>
                </c:pt>
                <c:pt idx="127">
                  <c:v>1246.96</c:v>
                </c:pt>
                <c:pt idx="128">
                  <c:v>1253.3</c:v>
                </c:pt>
                <c:pt idx="129">
                  <c:v>1131.42</c:v>
                </c:pt>
                <c:pt idx="130">
                  <c:v>1218.8900000000001</c:v>
                </c:pt>
                <c:pt idx="131">
                  <c:v>1292.28</c:v>
                </c:pt>
                <c:pt idx="132">
                  <c:v>1320.64</c:v>
                </c:pt>
                <c:pt idx="133">
                  <c:v>1345.2</c:v>
                </c:pt>
                <c:pt idx="134">
                  <c:v>1363.61</c:v>
                </c:pt>
                <c:pt idx="135">
                  <c:v>1325.83</c:v>
                </c:pt>
                <c:pt idx="136">
                  <c:v>1327.22</c:v>
                </c:pt>
                <c:pt idx="137">
                  <c:v>1286.1199999999999</c:v>
                </c:pt>
                <c:pt idx="138">
                  <c:v>1257.6400000000001</c:v>
                </c:pt>
                <c:pt idx="139">
                  <c:v>1180.55</c:v>
                </c:pt>
                <c:pt idx="140">
                  <c:v>1183.26</c:v>
                </c:pt>
                <c:pt idx="141">
                  <c:v>1141.2</c:v>
                </c:pt>
                <c:pt idx="142">
                  <c:v>1049.33</c:v>
                </c:pt>
                <c:pt idx="143">
                  <c:v>1101.5999999999999</c:v>
                </c:pt>
                <c:pt idx="144">
                  <c:v>1030.71</c:v>
                </c:pt>
                <c:pt idx="145">
                  <c:v>1089.4100000000001</c:v>
                </c:pt>
                <c:pt idx="146">
                  <c:v>1186.69</c:v>
                </c:pt>
                <c:pt idx="147">
                  <c:v>1169.43</c:v>
                </c:pt>
                <c:pt idx="148">
                  <c:v>1104.49</c:v>
                </c:pt>
                <c:pt idx="149">
                  <c:v>1073.8699999999999</c:v>
                </c:pt>
                <c:pt idx="150">
                  <c:v>1115.0999999999999</c:v>
                </c:pt>
                <c:pt idx="151">
                  <c:v>1095.6300000000001</c:v>
                </c:pt>
                <c:pt idx="152">
                  <c:v>1036.19</c:v>
                </c:pt>
                <c:pt idx="153">
                  <c:v>1057.08</c:v>
                </c:pt>
                <c:pt idx="154">
                  <c:v>1020.62</c:v>
                </c:pt>
                <c:pt idx="155" formatCode="General">
                  <c:v>987.48</c:v>
                </c:pt>
                <c:pt idx="156" formatCode="General">
                  <c:v>919.32</c:v>
                </c:pt>
                <c:pt idx="157" formatCode="General">
                  <c:v>919.14</c:v>
                </c:pt>
                <c:pt idx="158" formatCode="General">
                  <c:v>872.81</c:v>
                </c:pt>
                <c:pt idx="159" formatCode="General">
                  <c:v>797.87</c:v>
                </c:pt>
                <c:pt idx="160" formatCode="General">
                  <c:v>735.09</c:v>
                </c:pt>
                <c:pt idx="161" formatCode="General">
                  <c:v>825.88</c:v>
                </c:pt>
                <c:pt idx="162" formatCode="General">
                  <c:v>903.25</c:v>
                </c:pt>
                <c:pt idx="163" formatCode="General">
                  <c:v>896.24</c:v>
                </c:pt>
                <c:pt idx="164" formatCode="General">
                  <c:v>968.75</c:v>
                </c:pt>
                <c:pt idx="165">
                  <c:v>1166.3599999999999</c:v>
                </c:pt>
                <c:pt idx="166">
                  <c:v>1282.83</c:v>
                </c:pt>
                <c:pt idx="167">
                  <c:v>1267.3800000000001</c:v>
                </c:pt>
                <c:pt idx="168">
                  <c:v>1280</c:v>
                </c:pt>
                <c:pt idx="169">
                  <c:v>1400.38</c:v>
                </c:pt>
                <c:pt idx="170">
                  <c:v>1385.59</c:v>
                </c:pt>
                <c:pt idx="171">
                  <c:v>1322.7</c:v>
                </c:pt>
                <c:pt idx="172">
                  <c:v>1330.63</c:v>
                </c:pt>
                <c:pt idx="173">
                  <c:v>1378.55</c:v>
                </c:pt>
                <c:pt idx="174">
                  <c:v>1468.36</c:v>
                </c:pt>
                <c:pt idx="175">
                  <c:v>1481.14</c:v>
                </c:pt>
                <c:pt idx="176">
                  <c:v>1549.38</c:v>
                </c:pt>
                <c:pt idx="177">
                  <c:v>1526.75</c:v>
                </c:pt>
                <c:pt idx="178">
                  <c:v>1473.99</c:v>
                </c:pt>
                <c:pt idx="179">
                  <c:v>1455.27</c:v>
                </c:pt>
                <c:pt idx="180">
                  <c:v>1503.35</c:v>
                </c:pt>
                <c:pt idx="181">
                  <c:v>1530.62</c:v>
                </c:pt>
                <c:pt idx="182">
                  <c:v>1482.37</c:v>
                </c:pt>
                <c:pt idx="183">
                  <c:v>1420.86</c:v>
                </c:pt>
                <c:pt idx="184">
                  <c:v>1406.82</c:v>
                </c:pt>
                <c:pt idx="185">
                  <c:v>1438.24</c:v>
                </c:pt>
                <c:pt idx="186">
                  <c:v>1418.3</c:v>
                </c:pt>
                <c:pt idx="187">
                  <c:v>1400.63</c:v>
                </c:pt>
                <c:pt idx="188">
                  <c:v>1377.94</c:v>
                </c:pt>
                <c:pt idx="189">
                  <c:v>1335.85</c:v>
                </c:pt>
                <c:pt idx="190">
                  <c:v>1303.82</c:v>
                </c:pt>
                <c:pt idx="191">
                  <c:v>1276.6600000000001</c:v>
                </c:pt>
                <c:pt idx="192">
                  <c:v>1270.2</c:v>
                </c:pt>
                <c:pt idx="193">
                  <c:v>1270.0899999999999</c:v>
                </c:pt>
                <c:pt idx="194">
                  <c:v>1310.6099999999999</c:v>
                </c:pt>
                <c:pt idx="195">
                  <c:v>1294.83</c:v>
                </c:pt>
                <c:pt idx="196">
                  <c:v>1280.6600000000001</c:v>
                </c:pt>
                <c:pt idx="197">
                  <c:v>1280.08</c:v>
                </c:pt>
                <c:pt idx="198">
                  <c:v>1248.29</c:v>
                </c:pt>
                <c:pt idx="199">
                  <c:v>1249.48</c:v>
                </c:pt>
                <c:pt idx="200">
                  <c:v>1207.01</c:v>
                </c:pt>
                <c:pt idx="201">
                  <c:v>1228.81</c:v>
                </c:pt>
                <c:pt idx="202">
                  <c:v>1220.33</c:v>
                </c:pt>
                <c:pt idx="203">
                  <c:v>1234.18</c:v>
                </c:pt>
                <c:pt idx="204">
                  <c:v>1191.33</c:v>
                </c:pt>
                <c:pt idx="205">
                  <c:v>1191.5</c:v>
                </c:pt>
                <c:pt idx="206">
                  <c:v>1156.8499999999999</c:v>
                </c:pt>
                <c:pt idx="207">
                  <c:v>1180.5899999999999</c:v>
                </c:pt>
                <c:pt idx="208">
                  <c:v>1203.5999999999999</c:v>
                </c:pt>
                <c:pt idx="209">
                  <c:v>1181.27</c:v>
                </c:pt>
                <c:pt idx="210">
                  <c:v>1211.92</c:v>
                </c:pt>
                <c:pt idx="211">
                  <c:v>1173.82</c:v>
                </c:pt>
                <c:pt idx="212">
                  <c:v>1130.2</c:v>
                </c:pt>
                <c:pt idx="213">
                  <c:v>1114.58</c:v>
                </c:pt>
                <c:pt idx="214">
                  <c:v>1104.24</c:v>
                </c:pt>
                <c:pt idx="215">
                  <c:v>1101.72</c:v>
                </c:pt>
                <c:pt idx="216">
                  <c:v>1140.8399999999999</c:v>
                </c:pt>
                <c:pt idx="217">
                  <c:v>1120.68</c:v>
                </c:pt>
                <c:pt idx="218">
                  <c:v>1107.3</c:v>
                </c:pt>
                <c:pt idx="219">
                  <c:v>1126.21</c:v>
                </c:pt>
                <c:pt idx="220">
                  <c:v>1144.94</c:v>
                </c:pt>
                <c:pt idx="221">
                  <c:v>1131.1300000000001</c:v>
                </c:pt>
                <c:pt idx="222">
                  <c:v>1111.92</c:v>
                </c:pt>
                <c:pt idx="223">
                  <c:v>1058.2</c:v>
                </c:pt>
                <c:pt idx="224">
                  <c:v>1050.71</c:v>
                </c:pt>
                <c:pt idx="225" formatCode="General">
                  <c:v>995.97</c:v>
                </c:pt>
                <c:pt idx="226">
                  <c:v>1008.01</c:v>
                </c:pt>
                <c:pt idx="227" formatCode="General">
                  <c:v>993.32</c:v>
                </c:pt>
                <c:pt idx="228" formatCode="General">
                  <c:v>974.5</c:v>
                </c:pt>
                <c:pt idx="229" formatCode="General">
                  <c:v>963.59</c:v>
                </c:pt>
                <c:pt idx="230" formatCode="General">
                  <c:v>916.92</c:v>
                </c:pt>
                <c:pt idx="231" formatCode="General">
                  <c:v>848.18</c:v>
                </c:pt>
                <c:pt idx="232" formatCode="General">
                  <c:v>841.15</c:v>
                </c:pt>
                <c:pt idx="233" formatCode="General">
                  <c:v>855.7</c:v>
                </c:pt>
                <c:pt idx="234" formatCode="General">
                  <c:v>879.82</c:v>
                </c:pt>
                <c:pt idx="235" formatCode="General">
                  <c:v>936.31</c:v>
                </c:pt>
                <c:pt idx="236" formatCode="General">
                  <c:v>885.76</c:v>
                </c:pt>
                <c:pt idx="237" formatCode="General">
                  <c:v>815.28</c:v>
                </c:pt>
                <c:pt idx="238" formatCode="General">
                  <c:v>916.07</c:v>
                </c:pt>
                <c:pt idx="239" formatCode="General">
                  <c:v>911.62</c:v>
                </c:pt>
                <c:pt idx="240" formatCode="General">
                  <c:v>989.82</c:v>
                </c:pt>
                <c:pt idx="241">
                  <c:v>1067.1400000000001</c:v>
                </c:pt>
                <c:pt idx="242">
                  <c:v>1076.92</c:v>
                </c:pt>
                <c:pt idx="243">
                  <c:v>1147.3900000000001</c:v>
                </c:pt>
                <c:pt idx="244">
                  <c:v>1106.73</c:v>
                </c:pt>
                <c:pt idx="245">
                  <c:v>1130.2</c:v>
                </c:pt>
                <c:pt idx="246">
                  <c:v>1148.08</c:v>
                </c:pt>
                <c:pt idx="247">
                  <c:v>1139.45</c:v>
                </c:pt>
                <c:pt idx="248">
                  <c:v>1059.78</c:v>
                </c:pt>
                <c:pt idx="249">
                  <c:v>1040.94</c:v>
                </c:pt>
                <c:pt idx="250">
                  <c:v>1133.58</c:v>
                </c:pt>
                <c:pt idx="251">
                  <c:v>1211.23</c:v>
                </c:pt>
                <c:pt idx="252">
                  <c:v>1224.3800000000001</c:v>
                </c:pt>
                <c:pt idx="253">
                  <c:v>1255.82</c:v>
                </c:pt>
                <c:pt idx="254">
                  <c:v>1249.46</c:v>
                </c:pt>
                <c:pt idx="255">
                  <c:v>1160.33</c:v>
                </c:pt>
                <c:pt idx="256">
                  <c:v>1239.94</c:v>
                </c:pt>
                <c:pt idx="257">
                  <c:v>1366.01</c:v>
                </c:pt>
                <c:pt idx="258">
                  <c:v>1320.28</c:v>
                </c:pt>
                <c:pt idx="259">
                  <c:v>1314.95</c:v>
                </c:pt>
                <c:pt idx="260">
                  <c:v>1429.4</c:v>
                </c:pt>
                <c:pt idx="261">
                  <c:v>1436.51</c:v>
                </c:pt>
                <c:pt idx="262">
                  <c:v>1517.68</c:v>
                </c:pt>
                <c:pt idx="263">
                  <c:v>1430.83</c:v>
                </c:pt>
                <c:pt idx="264">
                  <c:v>1454.6</c:v>
                </c:pt>
                <c:pt idx="265">
                  <c:v>1420.6</c:v>
                </c:pt>
                <c:pt idx="266">
                  <c:v>1452.43</c:v>
                </c:pt>
                <c:pt idx="267">
                  <c:v>1498.58</c:v>
                </c:pt>
                <c:pt idx="268">
                  <c:v>1366.42</c:v>
                </c:pt>
                <c:pt idx="269">
                  <c:v>1394.46</c:v>
                </c:pt>
                <c:pt idx="270">
                  <c:v>1469.25</c:v>
                </c:pt>
                <c:pt idx="271">
                  <c:v>1388.91</c:v>
                </c:pt>
                <c:pt idx="272">
                  <c:v>1362.93</c:v>
                </c:pt>
                <c:pt idx="273">
                  <c:v>1282.71</c:v>
                </c:pt>
                <c:pt idx="274">
                  <c:v>1320.41</c:v>
                </c:pt>
                <c:pt idx="275">
                  <c:v>1328.72</c:v>
                </c:pt>
                <c:pt idx="276">
                  <c:v>1372.71</c:v>
                </c:pt>
                <c:pt idx="277">
                  <c:v>1301.8399999999999</c:v>
                </c:pt>
                <c:pt idx="278">
                  <c:v>1335.18</c:v>
                </c:pt>
                <c:pt idx="279">
                  <c:v>1286.3699999999999</c:v>
                </c:pt>
                <c:pt idx="280">
                  <c:v>1238.33</c:v>
                </c:pt>
                <c:pt idx="281">
                  <c:v>1279.6400000000001</c:v>
                </c:pt>
                <c:pt idx="282">
                  <c:v>1229.23</c:v>
                </c:pt>
                <c:pt idx="283">
                  <c:v>1163.6300000000001</c:v>
                </c:pt>
                <c:pt idx="284">
                  <c:v>1098.67</c:v>
                </c:pt>
                <c:pt idx="285">
                  <c:v>1017.01</c:v>
                </c:pt>
                <c:pt idx="286" formatCode="General">
                  <c:v>957.28</c:v>
                </c:pt>
                <c:pt idx="287">
                  <c:v>1120.67</c:v>
                </c:pt>
                <c:pt idx="288">
                  <c:v>1133.8399999999999</c:v>
                </c:pt>
                <c:pt idx="289">
                  <c:v>1090.82</c:v>
                </c:pt>
                <c:pt idx="290">
                  <c:v>1111.75</c:v>
                </c:pt>
                <c:pt idx="291">
                  <c:v>1101.75</c:v>
                </c:pt>
                <c:pt idx="292">
                  <c:v>1049.3399999999999</c:v>
                </c:pt>
                <c:pt idx="293" formatCode="General">
                  <c:v>980.28</c:v>
                </c:pt>
                <c:pt idx="294" formatCode="General">
                  <c:v>970.43</c:v>
                </c:pt>
                <c:pt idx="295" formatCode="General">
                  <c:v>955.4</c:v>
                </c:pt>
                <c:pt idx="296" formatCode="General">
                  <c:v>914.62</c:v>
                </c:pt>
                <c:pt idx="297" formatCode="General">
                  <c:v>947.28</c:v>
                </c:pt>
                <c:pt idx="298" formatCode="General">
                  <c:v>899.47</c:v>
                </c:pt>
                <c:pt idx="299" formatCode="General">
                  <c:v>954.31</c:v>
                </c:pt>
                <c:pt idx="300" formatCode="General">
                  <c:v>885.14</c:v>
                </c:pt>
                <c:pt idx="301" formatCode="General">
                  <c:v>848.28</c:v>
                </c:pt>
                <c:pt idx="302" formatCode="General">
                  <c:v>801.34</c:v>
                </c:pt>
                <c:pt idx="303" formatCode="General">
                  <c:v>757.12</c:v>
                </c:pt>
                <c:pt idx="304" formatCode="General">
                  <c:v>790.82</c:v>
                </c:pt>
                <c:pt idx="305" formatCode="General">
                  <c:v>786.16</c:v>
                </c:pt>
                <c:pt idx="306" formatCode="General">
                  <c:v>740.74</c:v>
                </c:pt>
                <c:pt idx="307" formatCode="General">
                  <c:v>757.02</c:v>
                </c:pt>
                <c:pt idx="308" formatCode="General">
                  <c:v>705.27</c:v>
                </c:pt>
                <c:pt idx="309" formatCode="General">
                  <c:v>687.33</c:v>
                </c:pt>
                <c:pt idx="310" formatCode="General">
                  <c:v>651.99</c:v>
                </c:pt>
                <c:pt idx="311" formatCode="General">
                  <c:v>639.95000000000005</c:v>
                </c:pt>
                <c:pt idx="312" formatCode="General">
                  <c:v>670.63</c:v>
                </c:pt>
                <c:pt idx="313" formatCode="General">
                  <c:v>669.12</c:v>
                </c:pt>
                <c:pt idx="314" formatCode="General">
                  <c:v>654.16999999999996</c:v>
                </c:pt>
                <c:pt idx="315" formatCode="General">
                  <c:v>645.5</c:v>
                </c:pt>
                <c:pt idx="316" formatCode="General">
                  <c:v>640.42999999999995</c:v>
                </c:pt>
                <c:pt idx="317" formatCode="General">
                  <c:v>636.02</c:v>
                </c:pt>
                <c:pt idx="318" formatCode="General">
                  <c:v>615.92999999999995</c:v>
                </c:pt>
                <c:pt idx="319" formatCode="General">
                  <c:v>605.37</c:v>
                </c:pt>
                <c:pt idx="320" formatCode="General">
                  <c:v>581.5</c:v>
                </c:pt>
                <c:pt idx="321" formatCode="General">
                  <c:v>584.41</c:v>
                </c:pt>
                <c:pt idx="322" formatCode="General">
                  <c:v>561.88</c:v>
                </c:pt>
                <c:pt idx="323" formatCode="General">
                  <c:v>562.05999999999995</c:v>
                </c:pt>
                <c:pt idx="324" formatCode="General">
                  <c:v>544.75</c:v>
                </c:pt>
                <c:pt idx="325" formatCode="General">
                  <c:v>533.4</c:v>
                </c:pt>
                <c:pt idx="326" formatCode="General">
                  <c:v>514.71</c:v>
                </c:pt>
                <c:pt idx="327" formatCode="General">
                  <c:v>500.71</c:v>
                </c:pt>
                <c:pt idx="328" formatCode="General">
                  <c:v>487.39</c:v>
                </c:pt>
                <c:pt idx="329" formatCode="General">
                  <c:v>470.42</c:v>
                </c:pt>
                <c:pt idx="330" formatCode="General">
                  <c:v>459.27</c:v>
                </c:pt>
                <c:pt idx="331" formatCode="General">
                  <c:v>453.69</c:v>
                </c:pt>
                <c:pt idx="332" formatCode="General">
                  <c:v>472.35</c:v>
                </c:pt>
                <c:pt idx="333" formatCode="General">
                  <c:v>462.71</c:v>
                </c:pt>
                <c:pt idx="334" formatCode="General">
                  <c:v>475.49</c:v>
                </c:pt>
                <c:pt idx="335" formatCode="General">
                  <c:v>458.26</c:v>
                </c:pt>
                <c:pt idx="336" formatCode="General">
                  <c:v>444.27</c:v>
                </c:pt>
                <c:pt idx="337" formatCode="General">
                  <c:v>456.5</c:v>
                </c:pt>
                <c:pt idx="338" formatCode="General">
                  <c:v>450.91</c:v>
                </c:pt>
                <c:pt idx="339" formatCode="General">
                  <c:v>445.77</c:v>
                </c:pt>
                <c:pt idx="340" formatCode="General">
                  <c:v>467.14</c:v>
                </c:pt>
                <c:pt idx="341" formatCode="General">
                  <c:v>481.61</c:v>
                </c:pt>
                <c:pt idx="342" formatCode="General">
                  <c:v>466.45</c:v>
                </c:pt>
                <c:pt idx="343" formatCode="General">
                  <c:v>461.79</c:v>
                </c:pt>
                <c:pt idx="344" formatCode="General">
                  <c:v>467.83</c:v>
                </c:pt>
                <c:pt idx="345" formatCode="General">
                  <c:v>458.93</c:v>
                </c:pt>
                <c:pt idx="346" formatCode="General">
                  <c:v>463.56</c:v>
                </c:pt>
                <c:pt idx="347" formatCode="General">
                  <c:v>448.13</c:v>
                </c:pt>
                <c:pt idx="348" formatCode="General">
                  <c:v>450.53</c:v>
                </c:pt>
                <c:pt idx="349" formatCode="General">
                  <c:v>450.19</c:v>
                </c:pt>
                <c:pt idx="350" formatCode="General">
                  <c:v>440.19</c:v>
                </c:pt>
                <c:pt idx="351" formatCode="General">
                  <c:v>451.67</c:v>
                </c:pt>
                <c:pt idx="352" formatCode="General">
                  <c:v>443.38</c:v>
                </c:pt>
                <c:pt idx="353" formatCode="General">
                  <c:v>438.78</c:v>
                </c:pt>
                <c:pt idx="354" formatCode="General">
                  <c:v>435.71</c:v>
                </c:pt>
                <c:pt idx="355" formatCode="General">
                  <c:v>431.35</c:v>
                </c:pt>
                <c:pt idx="356" formatCode="General">
                  <c:v>418.68</c:v>
                </c:pt>
                <c:pt idx="357" formatCode="General">
                  <c:v>417.8</c:v>
                </c:pt>
                <c:pt idx="358" formatCode="General">
                  <c:v>414.03</c:v>
                </c:pt>
                <c:pt idx="359" formatCode="General">
                  <c:v>424.21</c:v>
                </c:pt>
                <c:pt idx="360" formatCode="General">
                  <c:v>408.14</c:v>
                </c:pt>
                <c:pt idx="361" formatCode="General">
                  <c:v>415.35</c:v>
                </c:pt>
                <c:pt idx="362" formatCode="General">
                  <c:v>414.95</c:v>
                </c:pt>
                <c:pt idx="363" formatCode="General">
                  <c:v>403.69</c:v>
                </c:pt>
                <c:pt idx="364" formatCode="General">
                  <c:v>412.7</c:v>
                </c:pt>
                <c:pt idx="365" formatCode="General">
                  <c:v>408.78</c:v>
                </c:pt>
                <c:pt idx="366" formatCode="General">
                  <c:v>417.09</c:v>
                </c:pt>
                <c:pt idx="367" formatCode="General">
                  <c:v>375.22</c:v>
                </c:pt>
                <c:pt idx="368" formatCode="General">
                  <c:v>392.45</c:v>
                </c:pt>
                <c:pt idx="369" formatCode="General">
                  <c:v>387.86</c:v>
                </c:pt>
                <c:pt idx="370" formatCode="General">
                  <c:v>395.43</c:v>
                </c:pt>
                <c:pt idx="371" formatCode="General">
                  <c:v>387.81</c:v>
                </c:pt>
                <c:pt idx="372" formatCode="General">
                  <c:v>371.16</c:v>
                </c:pt>
                <c:pt idx="373" formatCode="General">
                  <c:v>389.83</c:v>
                </c:pt>
                <c:pt idx="374" formatCode="General">
                  <c:v>375.34</c:v>
                </c:pt>
                <c:pt idx="375" formatCode="General">
                  <c:v>375.22</c:v>
                </c:pt>
                <c:pt idx="376" formatCode="General">
                  <c:v>367.07</c:v>
                </c:pt>
                <c:pt idx="377" formatCode="General">
                  <c:v>343.93</c:v>
                </c:pt>
                <c:pt idx="378" formatCode="General">
                  <c:v>330.22</c:v>
                </c:pt>
                <c:pt idx="379" formatCode="General">
                  <c:v>322.22000000000003</c:v>
                </c:pt>
                <c:pt idx="380" formatCode="General">
                  <c:v>304</c:v>
                </c:pt>
                <c:pt idx="381" formatCode="General">
                  <c:v>306.05</c:v>
                </c:pt>
                <c:pt idx="382" formatCode="General">
                  <c:v>322.56</c:v>
                </c:pt>
                <c:pt idx="383" formatCode="General">
                  <c:v>356.15</c:v>
                </c:pt>
                <c:pt idx="384" formatCode="General">
                  <c:v>358.02</c:v>
                </c:pt>
                <c:pt idx="385" formatCode="General">
                  <c:v>361.23</c:v>
                </c:pt>
                <c:pt idx="386" formatCode="General">
                  <c:v>330.8</c:v>
                </c:pt>
                <c:pt idx="387" formatCode="General">
                  <c:v>339.94</c:v>
                </c:pt>
                <c:pt idx="388" formatCode="General">
                  <c:v>331.89</c:v>
                </c:pt>
                <c:pt idx="389" formatCode="General">
                  <c:v>329.08</c:v>
                </c:pt>
                <c:pt idx="390" formatCode="General">
                  <c:v>353.4</c:v>
                </c:pt>
                <c:pt idx="391" formatCode="General">
                  <c:v>345.99</c:v>
                </c:pt>
                <c:pt idx="392" formatCode="General">
                  <c:v>340.36</c:v>
                </c:pt>
                <c:pt idx="393" formatCode="General">
                  <c:v>349.15</c:v>
                </c:pt>
                <c:pt idx="394" formatCode="General">
                  <c:v>351.45</c:v>
                </c:pt>
                <c:pt idx="395" formatCode="General">
                  <c:v>346.08</c:v>
                </c:pt>
                <c:pt idx="396" formatCode="General">
                  <c:v>317.98</c:v>
                </c:pt>
                <c:pt idx="397" formatCode="General">
                  <c:v>320.52</c:v>
                </c:pt>
                <c:pt idx="398" formatCode="General">
                  <c:v>309.64</c:v>
                </c:pt>
                <c:pt idx="399" formatCode="General">
                  <c:v>294.87</c:v>
                </c:pt>
                <c:pt idx="400" formatCode="General">
                  <c:v>288.86</c:v>
                </c:pt>
                <c:pt idx="401" formatCode="General">
                  <c:v>297.47000000000003</c:v>
                </c:pt>
                <c:pt idx="402" formatCode="General">
                  <c:v>277.72000000000003</c:v>
                </c:pt>
                <c:pt idx="403" formatCode="General">
                  <c:v>273.7</c:v>
                </c:pt>
                <c:pt idx="404" formatCode="General">
                  <c:v>278.97000000000003</c:v>
                </c:pt>
                <c:pt idx="405" formatCode="General">
                  <c:v>271.91000000000003</c:v>
                </c:pt>
                <c:pt idx="406" formatCode="General">
                  <c:v>261.52</c:v>
                </c:pt>
                <c:pt idx="407" formatCode="General">
                  <c:v>272.02</c:v>
                </c:pt>
                <c:pt idx="408" formatCode="General">
                  <c:v>273.5</c:v>
                </c:pt>
                <c:pt idx="409" formatCode="General">
                  <c:v>262.16000000000003</c:v>
                </c:pt>
                <c:pt idx="410" formatCode="General">
                  <c:v>261.33</c:v>
                </c:pt>
                <c:pt idx="411" formatCode="General">
                  <c:v>258.89</c:v>
                </c:pt>
                <c:pt idx="412" formatCode="General">
                  <c:v>267.82</c:v>
                </c:pt>
                <c:pt idx="413" formatCode="General">
                  <c:v>257.07</c:v>
                </c:pt>
                <c:pt idx="414" formatCode="General">
                  <c:v>247.08</c:v>
                </c:pt>
                <c:pt idx="415" formatCode="General">
                  <c:v>230.3</c:v>
                </c:pt>
                <c:pt idx="416" formatCode="General">
                  <c:v>251.79</c:v>
                </c:pt>
                <c:pt idx="417" formatCode="General">
                  <c:v>321.83</c:v>
                </c:pt>
                <c:pt idx="418" formatCode="General">
                  <c:v>329.8</c:v>
                </c:pt>
                <c:pt idx="419" formatCode="General">
                  <c:v>318.66000000000003</c:v>
                </c:pt>
                <c:pt idx="420" formatCode="General">
                  <c:v>304</c:v>
                </c:pt>
                <c:pt idx="421" formatCode="General">
                  <c:v>290.10000000000002</c:v>
                </c:pt>
                <c:pt idx="422" formatCode="General">
                  <c:v>288.36</c:v>
                </c:pt>
                <c:pt idx="423" formatCode="General">
                  <c:v>291.7</c:v>
                </c:pt>
                <c:pt idx="424" formatCode="General">
                  <c:v>284.2</c:v>
                </c:pt>
                <c:pt idx="425" formatCode="General">
                  <c:v>274.08</c:v>
                </c:pt>
                <c:pt idx="426" formatCode="General">
                  <c:v>242.17</c:v>
                </c:pt>
                <c:pt idx="427" formatCode="General">
                  <c:v>249.22</c:v>
                </c:pt>
                <c:pt idx="428" formatCode="General">
                  <c:v>243.98</c:v>
                </c:pt>
                <c:pt idx="429" formatCode="General">
                  <c:v>231.32</c:v>
                </c:pt>
                <c:pt idx="430" formatCode="General">
                  <c:v>252.93</c:v>
                </c:pt>
                <c:pt idx="431" formatCode="General">
                  <c:v>236.12</c:v>
                </c:pt>
                <c:pt idx="432" formatCode="General">
                  <c:v>250.84</c:v>
                </c:pt>
                <c:pt idx="433" formatCode="General">
                  <c:v>247.35</c:v>
                </c:pt>
                <c:pt idx="434" formatCode="General">
                  <c:v>235.52</c:v>
                </c:pt>
                <c:pt idx="435" formatCode="General">
                  <c:v>238.9</c:v>
                </c:pt>
                <c:pt idx="436" formatCode="General">
                  <c:v>226.92</c:v>
                </c:pt>
                <c:pt idx="437" formatCode="General">
                  <c:v>211.78</c:v>
                </c:pt>
                <c:pt idx="438" formatCode="General">
                  <c:v>211.28</c:v>
                </c:pt>
                <c:pt idx="439" formatCode="General">
                  <c:v>202.17</c:v>
                </c:pt>
                <c:pt idx="440" formatCode="General">
                  <c:v>189.82</c:v>
                </c:pt>
                <c:pt idx="441" formatCode="General">
                  <c:v>182.08</c:v>
                </c:pt>
                <c:pt idx="442" formatCode="General">
                  <c:v>188.63</c:v>
                </c:pt>
                <c:pt idx="443" formatCode="General">
                  <c:v>190.92</c:v>
                </c:pt>
                <c:pt idx="444" formatCode="General">
                  <c:v>191.85</c:v>
                </c:pt>
                <c:pt idx="445" formatCode="General">
                  <c:v>189.55</c:v>
                </c:pt>
                <c:pt idx="446" formatCode="General">
                  <c:v>179.83</c:v>
                </c:pt>
                <c:pt idx="447" formatCode="General">
                  <c:v>180.66</c:v>
                </c:pt>
                <c:pt idx="448" formatCode="General">
                  <c:v>181.18</c:v>
                </c:pt>
                <c:pt idx="449" formatCode="General">
                  <c:v>179.63</c:v>
                </c:pt>
                <c:pt idx="450" formatCode="General">
                  <c:v>167.24</c:v>
                </c:pt>
                <c:pt idx="451" formatCode="General">
                  <c:v>163.58000000000001</c:v>
                </c:pt>
                <c:pt idx="452" formatCode="General">
                  <c:v>166.09</c:v>
                </c:pt>
                <c:pt idx="453" formatCode="General">
                  <c:v>166.1</c:v>
                </c:pt>
                <c:pt idx="454" formatCode="General">
                  <c:v>166.68</c:v>
                </c:pt>
                <c:pt idx="455" formatCode="General">
                  <c:v>150.66</c:v>
                </c:pt>
                <c:pt idx="456" formatCode="General">
                  <c:v>153.18</c:v>
                </c:pt>
                <c:pt idx="457" formatCode="General">
                  <c:v>150.55000000000001</c:v>
                </c:pt>
                <c:pt idx="458" formatCode="General">
                  <c:v>160.05000000000001</c:v>
                </c:pt>
                <c:pt idx="459" formatCode="General">
                  <c:v>159.18</c:v>
                </c:pt>
                <c:pt idx="460" formatCode="General">
                  <c:v>157.06</c:v>
                </c:pt>
                <c:pt idx="461" formatCode="General">
                  <c:v>163.41</c:v>
                </c:pt>
                <c:pt idx="462" formatCode="General">
                  <c:v>164.93</c:v>
                </c:pt>
                <c:pt idx="463" formatCode="General">
                  <c:v>166.4</c:v>
                </c:pt>
                <c:pt idx="464" formatCode="General">
                  <c:v>163.55000000000001</c:v>
                </c:pt>
                <c:pt idx="465" formatCode="General">
                  <c:v>166.07</c:v>
                </c:pt>
                <c:pt idx="466" formatCode="General">
                  <c:v>164.4</c:v>
                </c:pt>
                <c:pt idx="467" formatCode="General">
                  <c:v>162.56</c:v>
                </c:pt>
                <c:pt idx="468" formatCode="General">
                  <c:v>167.64</c:v>
                </c:pt>
                <c:pt idx="469" formatCode="General">
                  <c:v>162.38999999999999</c:v>
                </c:pt>
                <c:pt idx="470" formatCode="General">
                  <c:v>164.43</c:v>
                </c:pt>
                <c:pt idx="471" formatCode="General">
                  <c:v>152.96</c:v>
                </c:pt>
                <c:pt idx="472" formatCode="General">
                  <c:v>148.06</c:v>
                </c:pt>
                <c:pt idx="473" formatCode="General">
                  <c:v>145.30000000000001</c:v>
                </c:pt>
                <c:pt idx="474" formatCode="General">
                  <c:v>140.63999999999999</c:v>
                </c:pt>
                <c:pt idx="475" formatCode="General">
                  <c:v>138.53</c:v>
                </c:pt>
                <c:pt idx="476" formatCode="General">
                  <c:v>133.72</c:v>
                </c:pt>
                <c:pt idx="477" formatCode="General">
                  <c:v>120.42</c:v>
                </c:pt>
                <c:pt idx="478" formatCode="General">
                  <c:v>119.51</c:v>
                </c:pt>
                <c:pt idx="479" formatCode="General">
                  <c:v>107.09</c:v>
                </c:pt>
                <c:pt idx="480" formatCode="General">
                  <c:v>109.61</c:v>
                </c:pt>
                <c:pt idx="481" formatCode="General">
                  <c:v>111.88</c:v>
                </c:pt>
                <c:pt idx="482" formatCode="General">
                  <c:v>116.44</c:v>
                </c:pt>
                <c:pt idx="483" formatCode="General">
                  <c:v>111.96</c:v>
                </c:pt>
                <c:pt idx="484" formatCode="General">
                  <c:v>113.11</c:v>
                </c:pt>
                <c:pt idx="485" formatCode="General">
                  <c:v>120.4</c:v>
                </c:pt>
                <c:pt idx="486" formatCode="General">
                  <c:v>122.55</c:v>
                </c:pt>
                <c:pt idx="487" formatCode="General">
                  <c:v>126.35</c:v>
                </c:pt>
                <c:pt idx="488" formatCode="General">
                  <c:v>121.89</c:v>
                </c:pt>
                <c:pt idx="489" formatCode="General">
                  <c:v>116.18</c:v>
                </c:pt>
                <c:pt idx="490" formatCode="General">
                  <c:v>122.79</c:v>
                </c:pt>
                <c:pt idx="491" formatCode="General">
                  <c:v>130.91999999999999</c:v>
                </c:pt>
                <c:pt idx="492" formatCode="General">
                  <c:v>131.21</c:v>
                </c:pt>
                <c:pt idx="493" formatCode="General">
                  <c:v>132.59</c:v>
                </c:pt>
                <c:pt idx="494" formatCode="General">
                  <c:v>132.81</c:v>
                </c:pt>
                <c:pt idx="495" formatCode="General">
                  <c:v>136</c:v>
                </c:pt>
                <c:pt idx="496" formatCode="General">
                  <c:v>131.27000000000001</c:v>
                </c:pt>
                <c:pt idx="497" formatCode="General">
                  <c:v>129.55000000000001</c:v>
                </c:pt>
                <c:pt idx="498" formatCode="General">
                  <c:v>135.76</c:v>
                </c:pt>
                <c:pt idx="499" formatCode="General">
                  <c:v>140.52000000000001</c:v>
                </c:pt>
                <c:pt idx="500" formatCode="General">
                  <c:v>127.47</c:v>
                </c:pt>
                <c:pt idx="501" formatCode="General">
                  <c:v>125.46</c:v>
                </c:pt>
                <c:pt idx="502" formatCode="General">
                  <c:v>122.38</c:v>
                </c:pt>
                <c:pt idx="503" formatCode="General">
                  <c:v>121.67</c:v>
                </c:pt>
                <c:pt idx="504" formatCode="General">
                  <c:v>114.24</c:v>
                </c:pt>
                <c:pt idx="505" formatCode="General">
                  <c:v>111.24</c:v>
                </c:pt>
                <c:pt idx="506" formatCode="General">
                  <c:v>106.29</c:v>
                </c:pt>
                <c:pt idx="507" formatCode="General">
                  <c:v>102.09</c:v>
                </c:pt>
                <c:pt idx="508" formatCode="General">
                  <c:v>113.66</c:v>
                </c:pt>
                <c:pt idx="509" formatCode="General">
                  <c:v>114.16</c:v>
                </c:pt>
                <c:pt idx="510" formatCode="General">
                  <c:v>107.94</c:v>
                </c:pt>
                <c:pt idx="511" formatCode="General">
                  <c:v>106.16</c:v>
                </c:pt>
                <c:pt idx="512" formatCode="General">
                  <c:v>101.82</c:v>
                </c:pt>
                <c:pt idx="513" formatCode="General">
                  <c:v>109.32</c:v>
                </c:pt>
                <c:pt idx="514" formatCode="General">
                  <c:v>109.32</c:v>
                </c:pt>
                <c:pt idx="515" formatCode="General">
                  <c:v>103.81</c:v>
                </c:pt>
                <c:pt idx="516" formatCode="General">
                  <c:v>102.91</c:v>
                </c:pt>
                <c:pt idx="517" formatCode="General">
                  <c:v>99.08</c:v>
                </c:pt>
                <c:pt idx="518" formatCode="General">
                  <c:v>101.76</c:v>
                </c:pt>
                <c:pt idx="519" formatCode="General">
                  <c:v>101.59</c:v>
                </c:pt>
                <c:pt idx="520" formatCode="General">
                  <c:v>96.28</c:v>
                </c:pt>
                <c:pt idx="521" formatCode="General">
                  <c:v>99.93</c:v>
                </c:pt>
                <c:pt idx="522" formatCode="General">
                  <c:v>96.11</c:v>
                </c:pt>
                <c:pt idx="523" formatCode="General">
                  <c:v>94.7</c:v>
                </c:pt>
                <c:pt idx="524" formatCode="General">
                  <c:v>93.15</c:v>
                </c:pt>
                <c:pt idx="525" formatCode="General">
                  <c:v>102.54</c:v>
                </c:pt>
                <c:pt idx="526" formatCode="General">
                  <c:v>103.29</c:v>
                </c:pt>
                <c:pt idx="527" formatCode="General">
                  <c:v>100.68</c:v>
                </c:pt>
                <c:pt idx="528" formatCode="General">
                  <c:v>95.53</c:v>
                </c:pt>
                <c:pt idx="529" formatCode="General">
                  <c:v>97.24</c:v>
                </c:pt>
                <c:pt idx="530" formatCode="General">
                  <c:v>96.83</c:v>
                </c:pt>
                <c:pt idx="531" formatCode="General">
                  <c:v>89.21</c:v>
                </c:pt>
                <c:pt idx="532" formatCode="General">
                  <c:v>87.04</c:v>
                </c:pt>
                <c:pt idx="533" formatCode="General">
                  <c:v>89.25</c:v>
                </c:pt>
                <c:pt idx="534" formatCode="General">
                  <c:v>95.1</c:v>
                </c:pt>
                <c:pt idx="535" formatCode="General">
                  <c:v>94.83</c:v>
                </c:pt>
                <c:pt idx="536" formatCode="General">
                  <c:v>92.34</c:v>
                </c:pt>
                <c:pt idx="537" formatCode="General">
                  <c:v>96.53</c:v>
                </c:pt>
                <c:pt idx="538" formatCode="General">
                  <c:v>96.77</c:v>
                </c:pt>
                <c:pt idx="539" formatCode="General">
                  <c:v>98.85</c:v>
                </c:pt>
                <c:pt idx="540" formatCode="General">
                  <c:v>100.48</c:v>
                </c:pt>
                <c:pt idx="541" formatCode="General">
                  <c:v>96.12</c:v>
                </c:pt>
                <c:pt idx="542" formatCode="General">
                  <c:v>98.44</c:v>
                </c:pt>
                <c:pt idx="543" formatCode="General">
                  <c:v>98.42</c:v>
                </c:pt>
                <c:pt idx="544" formatCode="General">
                  <c:v>99.82</c:v>
                </c:pt>
                <c:pt idx="545" formatCode="General">
                  <c:v>102.03</c:v>
                </c:pt>
                <c:pt idx="546" formatCode="General">
                  <c:v>107.46</c:v>
                </c:pt>
                <c:pt idx="547" formatCode="General">
                  <c:v>102.1</c:v>
                </c:pt>
                <c:pt idx="548" formatCode="General">
                  <c:v>102.9</c:v>
                </c:pt>
                <c:pt idx="549" formatCode="General">
                  <c:v>105.24</c:v>
                </c:pt>
                <c:pt idx="550" formatCode="General">
                  <c:v>102.91</c:v>
                </c:pt>
                <c:pt idx="551" formatCode="General">
                  <c:v>103.44</c:v>
                </c:pt>
                <c:pt idx="552" formatCode="General">
                  <c:v>104.28</c:v>
                </c:pt>
                <c:pt idx="553" formatCode="General">
                  <c:v>100.18</c:v>
                </c:pt>
                <c:pt idx="554" formatCode="General">
                  <c:v>101.64</c:v>
                </c:pt>
                <c:pt idx="555" formatCode="General">
                  <c:v>102.77</c:v>
                </c:pt>
                <c:pt idx="556" formatCode="General">
                  <c:v>99.71</c:v>
                </c:pt>
                <c:pt idx="557" formatCode="General">
                  <c:v>100.86</c:v>
                </c:pt>
                <c:pt idx="558" formatCode="General">
                  <c:v>90.19</c:v>
                </c:pt>
                <c:pt idx="559" formatCode="General">
                  <c:v>91.24</c:v>
                </c:pt>
                <c:pt idx="560" formatCode="General">
                  <c:v>89.04</c:v>
                </c:pt>
                <c:pt idx="561" formatCode="General">
                  <c:v>83.87</c:v>
                </c:pt>
                <c:pt idx="562" formatCode="General">
                  <c:v>86.88</c:v>
                </c:pt>
                <c:pt idx="563" formatCode="General">
                  <c:v>88.75</c:v>
                </c:pt>
                <c:pt idx="564" formatCode="General">
                  <c:v>95.19</c:v>
                </c:pt>
                <c:pt idx="565" formatCode="General">
                  <c:v>91.15</c:v>
                </c:pt>
                <c:pt idx="566" formatCode="General">
                  <c:v>87.3</c:v>
                </c:pt>
                <c:pt idx="567" formatCode="General">
                  <c:v>83.36</c:v>
                </c:pt>
                <c:pt idx="568" formatCode="General">
                  <c:v>81.59</c:v>
                </c:pt>
                <c:pt idx="569" formatCode="General">
                  <c:v>76.98</c:v>
                </c:pt>
                <c:pt idx="570" formatCode="General">
                  <c:v>68.56</c:v>
                </c:pt>
                <c:pt idx="571" formatCode="General">
                  <c:v>69.97</c:v>
                </c:pt>
                <c:pt idx="572" formatCode="General">
                  <c:v>73.900000000000006</c:v>
                </c:pt>
                <c:pt idx="573" formatCode="General">
                  <c:v>63.54</c:v>
                </c:pt>
                <c:pt idx="574" formatCode="General">
                  <c:v>72.150000000000006</c:v>
                </c:pt>
                <c:pt idx="575" formatCode="General">
                  <c:v>79.31</c:v>
                </c:pt>
                <c:pt idx="576" formatCode="General">
                  <c:v>86</c:v>
                </c:pt>
                <c:pt idx="577" formatCode="General">
                  <c:v>87.28</c:v>
                </c:pt>
                <c:pt idx="578" formatCode="General">
                  <c:v>90.31</c:v>
                </c:pt>
                <c:pt idx="579" formatCode="General">
                  <c:v>93.98</c:v>
                </c:pt>
                <c:pt idx="580" formatCode="General">
                  <c:v>96.22</c:v>
                </c:pt>
                <c:pt idx="581" formatCode="General">
                  <c:v>96.57</c:v>
                </c:pt>
                <c:pt idx="582" formatCode="General">
                  <c:v>97.55</c:v>
                </c:pt>
                <c:pt idx="583" formatCode="General">
                  <c:v>95.96</c:v>
                </c:pt>
                <c:pt idx="584" formatCode="General">
                  <c:v>108.29</c:v>
                </c:pt>
                <c:pt idx="585" formatCode="General">
                  <c:v>108.43</c:v>
                </c:pt>
                <c:pt idx="586" formatCode="General">
                  <c:v>104.25</c:v>
                </c:pt>
                <c:pt idx="587" formatCode="General">
                  <c:v>108.22</c:v>
                </c:pt>
                <c:pt idx="588" formatCode="General">
                  <c:v>104.26</c:v>
                </c:pt>
                <c:pt idx="589" formatCode="General">
                  <c:v>104.95</c:v>
                </c:pt>
                <c:pt idx="590" formatCode="General">
                  <c:v>106.97</c:v>
                </c:pt>
                <c:pt idx="591" formatCode="General">
                  <c:v>111.52</c:v>
                </c:pt>
                <c:pt idx="592" formatCode="General">
                  <c:v>111.68</c:v>
                </c:pt>
                <c:pt idx="593" formatCode="General">
                  <c:v>116.03</c:v>
                </c:pt>
                <c:pt idx="594" formatCode="General">
                  <c:v>118.05</c:v>
                </c:pt>
                <c:pt idx="595" formatCode="General">
                  <c:v>116.67</c:v>
                </c:pt>
                <c:pt idx="596" formatCode="General">
                  <c:v>111.58</c:v>
                </c:pt>
                <c:pt idx="597" formatCode="General">
                  <c:v>110.55</c:v>
                </c:pt>
                <c:pt idx="598" formatCode="General">
                  <c:v>111.09</c:v>
                </c:pt>
                <c:pt idx="599" formatCode="General">
                  <c:v>107.39</c:v>
                </c:pt>
                <c:pt idx="600" formatCode="General">
                  <c:v>107.14</c:v>
                </c:pt>
                <c:pt idx="601" formatCode="General">
                  <c:v>109.53</c:v>
                </c:pt>
                <c:pt idx="602" formatCode="General">
                  <c:v>107.67</c:v>
                </c:pt>
                <c:pt idx="603" formatCode="General">
                  <c:v>107.2</c:v>
                </c:pt>
                <c:pt idx="604" formatCode="General">
                  <c:v>106.57</c:v>
                </c:pt>
                <c:pt idx="605" formatCode="General">
                  <c:v>103.94</c:v>
                </c:pt>
                <c:pt idx="606" formatCode="General">
                  <c:v>102.09</c:v>
                </c:pt>
                <c:pt idx="607" formatCode="General">
                  <c:v>93.99</c:v>
                </c:pt>
                <c:pt idx="608" formatCode="General">
                  <c:v>94.23</c:v>
                </c:pt>
                <c:pt idx="609" formatCode="General">
                  <c:v>98.34</c:v>
                </c:pt>
                <c:pt idx="610" formatCode="General">
                  <c:v>99.03</c:v>
                </c:pt>
                <c:pt idx="611" formatCode="General">
                  <c:v>95.58</c:v>
                </c:pt>
                <c:pt idx="612" formatCode="General">
                  <c:v>98.7</c:v>
                </c:pt>
                <c:pt idx="613" formatCode="General">
                  <c:v>99.63</c:v>
                </c:pt>
                <c:pt idx="614" formatCode="General">
                  <c:v>103.95</c:v>
                </c:pt>
                <c:pt idx="615" formatCode="General">
                  <c:v>100.31</c:v>
                </c:pt>
                <c:pt idx="616" formatCode="General">
                  <c:v>96.75</c:v>
                </c:pt>
                <c:pt idx="617" formatCode="General">
                  <c:v>95.88</c:v>
                </c:pt>
                <c:pt idx="618" formatCode="General">
                  <c:v>92.15</c:v>
                </c:pt>
                <c:pt idx="619" formatCode="General">
                  <c:v>87.2</c:v>
                </c:pt>
                <c:pt idx="620" formatCode="General">
                  <c:v>83.25</c:v>
                </c:pt>
                <c:pt idx="621" formatCode="General">
                  <c:v>84.3</c:v>
                </c:pt>
                <c:pt idx="622" formatCode="General">
                  <c:v>81.52</c:v>
                </c:pt>
                <c:pt idx="623" formatCode="General">
                  <c:v>78.05</c:v>
                </c:pt>
                <c:pt idx="624" formatCode="General">
                  <c:v>72.72</c:v>
                </c:pt>
                <c:pt idx="625" formatCode="General">
                  <c:v>76.55</c:v>
                </c:pt>
                <c:pt idx="626" formatCode="General">
                  <c:v>81.52</c:v>
                </c:pt>
                <c:pt idx="627" formatCode="General">
                  <c:v>89.63</c:v>
                </c:pt>
                <c:pt idx="628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plan'!$A$2:$A$630</c:f>
              <c:strCache>
                <c:ptCount val="629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  <c:pt idx="494">
                  <c:v>1981년 4월</c:v>
                </c:pt>
                <c:pt idx="495">
                  <c:v>1981년 3월</c:v>
                </c:pt>
                <c:pt idx="496">
                  <c:v>1981년 2월</c:v>
                </c:pt>
                <c:pt idx="497">
                  <c:v>1981년 1월</c:v>
                </c:pt>
                <c:pt idx="498">
                  <c:v>1980년 12월</c:v>
                </c:pt>
                <c:pt idx="499">
                  <c:v>1980년 11월</c:v>
                </c:pt>
                <c:pt idx="500">
                  <c:v>1980년 10월</c:v>
                </c:pt>
                <c:pt idx="501">
                  <c:v>1980년 9월</c:v>
                </c:pt>
                <c:pt idx="502">
                  <c:v>1980년 8월</c:v>
                </c:pt>
                <c:pt idx="503">
                  <c:v>1980년 7월</c:v>
                </c:pt>
                <c:pt idx="504">
                  <c:v>1980년 6월</c:v>
                </c:pt>
                <c:pt idx="505">
                  <c:v>1980년 5월</c:v>
                </c:pt>
                <c:pt idx="506">
                  <c:v>1980년 4월</c:v>
                </c:pt>
                <c:pt idx="507">
                  <c:v>1980년 3월</c:v>
                </c:pt>
                <c:pt idx="508">
                  <c:v>1980년 2월</c:v>
                </c:pt>
                <c:pt idx="509">
                  <c:v>1980년 1월</c:v>
                </c:pt>
                <c:pt idx="510">
                  <c:v>1979년 12월</c:v>
                </c:pt>
                <c:pt idx="511">
                  <c:v>1979년 11월</c:v>
                </c:pt>
                <c:pt idx="512">
                  <c:v>1979년 10월</c:v>
                </c:pt>
                <c:pt idx="513">
                  <c:v>1979년 9월</c:v>
                </c:pt>
                <c:pt idx="514">
                  <c:v>1979년 8월</c:v>
                </c:pt>
                <c:pt idx="515">
                  <c:v>1979년 7월</c:v>
                </c:pt>
                <c:pt idx="516">
                  <c:v>1979년 6월</c:v>
                </c:pt>
                <c:pt idx="517">
                  <c:v>1979년 5월</c:v>
                </c:pt>
                <c:pt idx="518">
                  <c:v>1979년 4월</c:v>
                </c:pt>
                <c:pt idx="519">
                  <c:v>1979년 3월</c:v>
                </c:pt>
                <c:pt idx="520">
                  <c:v>1979년 2월</c:v>
                </c:pt>
                <c:pt idx="521">
                  <c:v>1979년 1월</c:v>
                </c:pt>
                <c:pt idx="522">
                  <c:v>1978년 12월</c:v>
                </c:pt>
                <c:pt idx="523">
                  <c:v>1978년 11월</c:v>
                </c:pt>
                <c:pt idx="524">
                  <c:v>1978년 10월</c:v>
                </c:pt>
                <c:pt idx="525">
                  <c:v>1978년 9월</c:v>
                </c:pt>
                <c:pt idx="526">
                  <c:v>1978년 8월</c:v>
                </c:pt>
                <c:pt idx="527">
                  <c:v>1978년 7월</c:v>
                </c:pt>
                <c:pt idx="528">
                  <c:v>1978년 6월</c:v>
                </c:pt>
                <c:pt idx="529">
                  <c:v>1978년 5월</c:v>
                </c:pt>
                <c:pt idx="530">
                  <c:v>1978년 4월</c:v>
                </c:pt>
                <c:pt idx="531">
                  <c:v>1978년 3월</c:v>
                </c:pt>
                <c:pt idx="532">
                  <c:v>1978년 2월</c:v>
                </c:pt>
                <c:pt idx="533">
                  <c:v>1978년 1월</c:v>
                </c:pt>
                <c:pt idx="534">
                  <c:v>1977년 12월</c:v>
                </c:pt>
                <c:pt idx="535">
                  <c:v>1977년 11월</c:v>
                </c:pt>
                <c:pt idx="536">
                  <c:v>1977년 10월</c:v>
                </c:pt>
                <c:pt idx="537">
                  <c:v>1977년 9월</c:v>
                </c:pt>
                <c:pt idx="538">
                  <c:v>1977년 8월</c:v>
                </c:pt>
                <c:pt idx="539">
                  <c:v>1977년 7월</c:v>
                </c:pt>
                <c:pt idx="540">
                  <c:v>1977년 6월</c:v>
                </c:pt>
                <c:pt idx="541">
                  <c:v>1977년 5월</c:v>
                </c:pt>
                <c:pt idx="542">
                  <c:v>1977년 4월</c:v>
                </c:pt>
                <c:pt idx="543">
                  <c:v>1977년 3월</c:v>
                </c:pt>
                <c:pt idx="544">
                  <c:v>1977년 2월</c:v>
                </c:pt>
                <c:pt idx="545">
                  <c:v>1977년 1월</c:v>
                </c:pt>
                <c:pt idx="546">
                  <c:v>1976년 12월</c:v>
                </c:pt>
                <c:pt idx="547">
                  <c:v>1976년 11월</c:v>
                </c:pt>
                <c:pt idx="548">
                  <c:v>1976년 10월</c:v>
                </c:pt>
                <c:pt idx="549">
                  <c:v>1976년 9월</c:v>
                </c:pt>
                <c:pt idx="550">
                  <c:v>1976년 8월</c:v>
                </c:pt>
                <c:pt idx="551">
                  <c:v>1976년 7월</c:v>
                </c:pt>
                <c:pt idx="552">
                  <c:v>1976년 6월</c:v>
                </c:pt>
                <c:pt idx="553">
                  <c:v>1976년 5월</c:v>
                </c:pt>
                <c:pt idx="554">
                  <c:v>1976년 4월</c:v>
                </c:pt>
                <c:pt idx="555">
                  <c:v>1976년 3월</c:v>
                </c:pt>
                <c:pt idx="556">
                  <c:v>1976년 2월</c:v>
                </c:pt>
                <c:pt idx="557">
                  <c:v>1976년 1월</c:v>
                </c:pt>
                <c:pt idx="558">
                  <c:v>1975년 12월</c:v>
                </c:pt>
                <c:pt idx="559">
                  <c:v>1975년 11월</c:v>
                </c:pt>
                <c:pt idx="560">
                  <c:v>1975년 10월</c:v>
                </c:pt>
                <c:pt idx="561">
                  <c:v>1975년 9월</c:v>
                </c:pt>
                <c:pt idx="562">
                  <c:v>1975년 8월</c:v>
                </c:pt>
                <c:pt idx="563">
                  <c:v>1975년 7월</c:v>
                </c:pt>
                <c:pt idx="564">
                  <c:v>1975년 6월</c:v>
                </c:pt>
                <c:pt idx="565">
                  <c:v>1975년 5월</c:v>
                </c:pt>
                <c:pt idx="566">
                  <c:v>1975년 4월</c:v>
                </c:pt>
                <c:pt idx="567">
                  <c:v>1975년 3월</c:v>
                </c:pt>
                <c:pt idx="568">
                  <c:v>1975년 2월</c:v>
                </c:pt>
                <c:pt idx="569">
                  <c:v>1975년 1월</c:v>
                </c:pt>
                <c:pt idx="570">
                  <c:v>1974년 12월</c:v>
                </c:pt>
                <c:pt idx="571">
                  <c:v>1974년 11월</c:v>
                </c:pt>
                <c:pt idx="572">
                  <c:v>1974년 10월</c:v>
                </c:pt>
                <c:pt idx="573">
                  <c:v>1974년 9월</c:v>
                </c:pt>
                <c:pt idx="574">
                  <c:v>1974년 8월</c:v>
                </c:pt>
                <c:pt idx="575">
                  <c:v>1974년 7월</c:v>
                </c:pt>
                <c:pt idx="576">
                  <c:v>1974년 6월</c:v>
                </c:pt>
                <c:pt idx="577">
                  <c:v>1974년 5월</c:v>
                </c:pt>
                <c:pt idx="578">
                  <c:v>1974년 4월</c:v>
                </c:pt>
                <c:pt idx="579">
                  <c:v>1974년 3월</c:v>
                </c:pt>
                <c:pt idx="580">
                  <c:v>1974년 2월</c:v>
                </c:pt>
                <c:pt idx="581">
                  <c:v>1974년 1월</c:v>
                </c:pt>
                <c:pt idx="582">
                  <c:v>1973년 12월</c:v>
                </c:pt>
                <c:pt idx="583">
                  <c:v>1973년 11월</c:v>
                </c:pt>
                <c:pt idx="584">
                  <c:v>1973년 10월</c:v>
                </c:pt>
                <c:pt idx="585">
                  <c:v>1973년 9월</c:v>
                </c:pt>
                <c:pt idx="586">
                  <c:v>1973년 8월</c:v>
                </c:pt>
                <c:pt idx="587">
                  <c:v>1973년 7월</c:v>
                </c:pt>
                <c:pt idx="588">
                  <c:v>1973년 6월</c:v>
                </c:pt>
                <c:pt idx="589">
                  <c:v>1973년 5월</c:v>
                </c:pt>
                <c:pt idx="590">
                  <c:v>1973년 4월</c:v>
                </c:pt>
                <c:pt idx="591">
                  <c:v>1973년 3월</c:v>
                </c:pt>
                <c:pt idx="592">
                  <c:v>1973년 2월</c:v>
                </c:pt>
                <c:pt idx="593">
                  <c:v>1973년 1월</c:v>
                </c:pt>
                <c:pt idx="594">
                  <c:v>1972년 12월</c:v>
                </c:pt>
                <c:pt idx="595">
                  <c:v>1972년 11월</c:v>
                </c:pt>
                <c:pt idx="596">
                  <c:v>1972년 10월</c:v>
                </c:pt>
                <c:pt idx="597">
                  <c:v>1972년 9월</c:v>
                </c:pt>
                <c:pt idx="598">
                  <c:v>1972년 8월</c:v>
                </c:pt>
                <c:pt idx="599">
                  <c:v>1972년 7월</c:v>
                </c:pt>
                <c:pt idx="600">
                  <c:v>1972년 6월</c:v>
                </c:pt>
                <c:pt idx="601">
                  <c:v>1972년 5월</c:v>
                </c:pt>
                <c:pt idx="602">
                  <c:v>1972년 4월</c:v>
                </c:pt>
                <c:pt idx="603">
                  <c:v>1972년 3월</c:v>
                </c:pt>
                <c:pt idx="604">
                  <c:v>1972년 2월</c:v>
                </c:pt>
                <c:pt idx="605">
                  <c:v>1972년 1월</c:v>
                </c:pt>
                <c:pt idx="606">
                  <c:v>1971년 12월</c:v>
                </c:pt>
                <c:pt idx="607">
                  <c:v>1971년 11월</c:v>
                </c:pt>
                <c:pt idx="608">
                  <c:v>1971년 10월</c:v>
                </c:pt>
                <c:pt idx="609">
                  <c:v>1971년 9월</c:v>
                </c:pt>
                <c:pt idx="610">
                  <c:v>1971년 8월</c:v>
                </c:pt>
                <c:pt idx="611">
                  <c:v>1971년 7월</c:v>
                </c:pt>
                <c:pt idx="612">
                  <c:v>1971년 6월</c:v>
                </c:pt>
                <c:pt idx="613">
                  <c:v>1971년 5월</c:v>
                </c:pt>
                <c:pt idx="614">
                  <c:v>1971년 4월</c:v>
                </c:pt>
                <c:pt idx="615">
                  <c:v>1971년 3월</c:v>
                </c:pt>
                <c:pt idx="616">
                  <c:v>1971년 2월</c:v>
                </c:pt>
                <c:pt idx="617">
                  <c:v>1971년 1월</c:v>
                </c:pt>
                <c:pt idx="618">
                  <c:v>1970년 12월</c:v>
                </c:pt>
                <c:pt idx="619">
                  <c:v>1970년 11월</c:v>
                </c:pt>
                <c:pt idx="620">
                  <c:v>1970년 10월</c:v>
                </c:pt>
                <c:pt idx="621">
                  <c:v>1970년 9월</c:v>
                </c:pt>
                <c:pt idx="622">
                  <c:v>1970년 8월</c:v>
                </c:pt>
                <c:pt idx="623">
                  <c:v>1970년 7월</c:v>
                </c:pt>
                <c:pt idx="624">
                  <c:v>1970년 6월</c:v>
                </c:pt>
                <c:pt idx="625">
                  <c:v>1970년 5월</c:v>
                </c:pt>
                <c:pt idx="626">
                  <c:v>1970년 4월</c:v>
                </c:pt>
                <c:pt idx="627">
                  <c:v>1970년 3월</c:v>
                </c:pt>
                <c:pt idx="628">
                  <c:v>1970년 2월</c:v>
                </c:pt>
              </c:strCache>
            </c:strRef>
          </c:cat>
          <c:val>
            <c:numRef>
              <c:f>'4 fear plan'!$D$2:$D$630</c:f>
              <c:numCache>
                <c:formatCode>#,##0.00</c:formatCode>
                <c:ptCount val="629"/>
                <c:pt idx="0">
                  <c:v>10646.1</c:v>
                </c:pt>
                <c:pt idx="1">
                  <c:v>12081.39</c:v>
                </c:pt>
                <c:pt idx="2">
                  <c:v>12334.64</c:v>
                </c:pt>
                <c:pt idx="3">
                  <c:v>14220.52</c:v>
                </c:pt>
                <c:pt idx="4">
                  <c:v>13751.4</c:v>
                </c:pt>
                <c:pt idx="5">
                  <c:v>14239.88</c:v>
                </c:pt>
                <c:pt idx="6">
                  <c:v>15644.97</c:v>
                </c:pt>
                <c:pt idx="7">
                  <c:v>15537.69</c:v>
                </c:pt>
                <c:pt idx="8">
                  <c:v>15498.39</c:v>
                </c:pt>
                <c:pt idx="9">
                  <c:v>14448.58</c:v>
                </c:pt>
                <c:pt idx="10">
                  <c:v>15259.24</c:v>
                </c:pt>
                <c:pt idx="11">
                  <c:v>14672.68</c:v>
                </c:pt>
                <c:pt idx="12">
                  <c:v>14503.95</c:v>
                </c:pt>
                <c:pt idx="13">
                  <c:v>13748.74</c:v>
                </c:pt>
                <c:pt idx="14">
                  <c:v>13962.68</c:v>
                </c:pt>
                <c:pt idx="15">
                  <c:v>13246.87</c:v>
                </c:pt>
                <c:pt idx="16">
                  <c:v>13192.35</c:v>
                </c:pt>
                <c:pt idx="17">
                  <c:v>13070.69</c:v>
                </c:pt>
                <c:pt idx="18">
                  <c:v>12888.28</c:v>
                </c:pt>
                <c:pt idx="19">
                  <c:v>12198.74</c:v>
                </c:pt>
                <c:pt idx="20">
                  <c:v>10911.59</c:v>
                </c:pt>
                <c:pt idx="21">
                  <c:v>11167.68</c:v>
                </c:pt>
                <c:pt idx="22">
                  <c:v>11775.46</c:v>
                </c:pt>
                <c:pt idx="23">
                  <c:v>10745.27</c:v>
                </c:pt>
                <c:pt idx="24">
                  <c:v>10058.76</c:v>
                </c:pt>
                <c:pt idx="25">
                  <c:v>9489.8700000000008</c:v>
                </c:pt>
                <c:pt idx="26">
                  <c:v>8889.5499999999993</c:v>
                </c:pt>
                <c:pt idx="27">
                  <c:v>7700.1</c:v>
                </c:pt>
                <c:pt idx="28">
                  <c:v>8567.3700000000008</c:v>
                </c:pt>
                <c:pt idx="29">
                  <c:v>9150.94</c:v>
                </c:pt>
                <c:pt idx="30">
                  <c:v>8972.6</c:v>
                </c:pt>
                <c:pt idx="31">
                  <c:v>8665.4699999999993</c:v>
                </c:pt>
                <c:pt idx="32">
                  <c:v>8292.36</c:v>
                </c:pt>
                <c:pt idx="33">
                  <c:v>7999.33</c:v>
                </c:pt>
                <c:pt idx="34">
                  <c:v>7962.88</c:v>
                </c:pt>
                <c:pt idx="35">
                  <c:v>8175.42</c:v>
                </c:pt>
                <c:pt idx="36">
                  <c:v>8006.24</c:v>
                </c:pt>
                <c:pt idx="37">
                  <c:v>7453.15</c:v>
                </c:pt>
                <c:pt idx="38">
                  <c:v>8095.39</c:v>
                </c:pt>
                <c:pt idx="39">
                  <c:v>7729.32</c:v>
                </c:pt>
                <c:pt idx="40">
                  <c:v>7532.53</c:v>
                </c:pt>
                <c:pt idx="41">
                  <c:v>7281.74</c:v>
                </c:pt>
                <c:pt idx="42">
                  <c:v>6635.28</c:v>
                </c:pt>
                <c:pt idx="43">
                  <c:v>7330.54</c:v>
                </c:pt>
                <c:pt idx="44">
                  <c:v>7305.9</c:v>
                </c:pt>
                <c:pt idx="45">
                  <c:v>8046.35</c:v>
                </c:pt>
                <c:pt idx="46">
                  <c:v>8109.54</c:v>
                </c:pt>
                <c:pt idx="47">
                  <c:v>7671.79</c:v>
                </c:pt>
                <c:pt idx="48">
                  <c:v>7510.3</c:v>
                </c:pt>
                <c:pt idx="49">
                  <c:v>7442.12</c:v>
                </c:pt>
                <c:pt idx="50">
                  <c:v>7066.27</c:v>
                </c:pt>
                <c:pt idx="51">
                  <c:v>7063.44</c:v>
                </c:pt>
                <c:pt idx="52">
                  <c:v>7273.01</c:v>
                </c:pt>
                <c:pt idx="53">
                  <c:v>7411.48</c:v>
                </c:pt>
                <c:pt idx="54">
                  <c:v>6903.39</c:v>
                </c:pt>
                <c:pt idx="55">
                  <c:v>6873.97</c:v>
                </c:pt>
                <c:pt idx="56">
                  <c:v>6727.67</c:v>
                </c:pt>
                <c:pt idx="57">
                  <c:v>6495.96</c:v>
                </c:pt>
                <c:pt idx="58">
                  <c:v>6428.66</c:v>
                </c:pt>
                <c:pt idx="59">
                  <c:v>6348.12</c:v>
                </c:pt>
                <c:pt idx="60">
                  <c:v>6140.42</c:v>
                </c:pt>
                <c:pt idx="61">
                  <c:v>6198.52</c:v>
                </c:pt>
                <c:pt idx="62">
                  <c:v>6047.61</c:v>
                </c:pt>
                <c:pt idx="63">
                  <c:v>5911.74</c:v>
                </c:pt>
                <c:pt idx="64">
                  <c:v>5825.44</c:v>
                </c:pt>
                <c:pt idx="65">
                  <c:v>5614.79</c:v>
                </c:pt>
                <c:pt idx="66">
                  <c:v>5383.12</c:v>
                </c:pt>
                <c:pt idx="67">
                  <c:v>5323.68</c:v>
                </c:pt>
                <c:pt idx="68">
                  <c:v>5189.1400000000003</c:v>
                </c:pt>
                <c:pt idx="69">
                  <c:v>5312</c:v>
                </c:pt>
                <c:pt idx="70">
                  <c:v>5213.22</c:v>
                </c:pt>
                <c:pt idx="71">
                  <c:v>5162.13</c:v>
                </c:pt>
                <c:pt idx="72">
                  <c:v>4842.67</c:v>
                </c:pt>
                <c:pt idx="73">
                  <c:v>4948.0600000000004</c:v>
                </c:pt>
                <c:pt idx="74">
                  <c:v>4775.3599999999997</c:v>
                </c:pt>
                <c:pt idx="75">
                  <c:v>4869.8500000000004</c:v>
                </c:pt>
                <c:pt idx="76">
                  <c:v>4557.95</c:v>
                </c:pt>
                <c:pt idx="77">
                  <c:v>4613.95</c:v>
                </c:pt>
                <c:pt idx="78">
                  <c:v>5007.41</c:v>
                </c:pt>
                <c:pt idx="79">
                  <c:v>5108.67</c:v>
                </c:pt>
                <c:pt idx="80">
                  <c:v>5053.75</c:v>
                </c:pt>
                <c:pt idx="81">
                  <c:v>4620.16</c:v>
                </c:pt>
                <c:pt idx="82">
                  <c:v>4776.51</c:v>
                </c:pt>
                <c:pt idx="83">
                  <c:v>5128.28</c:v>
                </c:pt>
                <c:pt idx="84">
                  <c:v>4986.87</c:v>
                </c:pt>
                <c:pt idx="85">
                  <c:v>5070.0200000000004</c:v>
                </c:pt>
                <c:pt idx="86">
                  <c:v>4941.42</c:v>
                </c:pt>
                <c:pt idx="87">
                  <c:v>4900.88</c:v>
                </c:pt>
                <c:pt idx="88">
                  <c:v>4963.53</c:v>
                </c:pt>
                <c:pt idx="89">
                  <c:v>4635.24</c:v>
                </c:pt>
                <c:pt idx="90">
                  <c:v>4736.05</c:v>
                </c:pt>
                <c:pt idx="91">
                  <c:v>4791.63</c:v>
                </c:pt>
                <c:pt idx="92">
                  <c:v>4630.74</c:v>
                </c:pt>
                <c:pt idx="93">
                  <c:v>4493.3900000000003</c:v>
                </c:pt>
                <c:pt idx="94">
                  <c:v>4580.2700000000004</c:v>
                </c:pt>
                <c:pt idx="95">
                  <c:v>4369.7700000000004</c:v>
                </c:pt>
                <c:pt idx="96">
                  <c:v>4408.18</c:v>
                </c:pt>
                <c:pt idx="97">
                  <c:v>4242.62</c:v>
                </c:pt>
                <c:pt idx="98">
                  <c:v>4114.5600000000004</c:v>
                </c:pt>
                <c:pt idx="99">
                  <c:v>4198.99</c:v>
                </c:pt>
                <c:pt idx="100">
                  <c:v>4308.12</c:v>
                </c:pt>
                <c:pt idx="101">
                  <c:v>4103.88</c:v>
                </c:pt>
                <c:pt idx="102">
                  <c:v>4176.59</c:v>
                </c:pt>
                <c:pt idx="103">
                  <c:v>4059.89</c:v>
                </c:pt>
                <c:pt idx="104">
                  <c:v>3919.71</c:v>
                </c:pt>
                <c:pt idx="105">
                  <c:v>3771.48</c:v>
                </c:pt>
                <c:pt idx="106">
                  <c:v>3589.87</c:v>
                </c:pt>
                <c:pt idx="107">
                  <c:v>3626.37</c:v>
                </c:pt>
                <c:pt idx="108">
                  <c:v>3403.25</c:v>
                </c:pt>
                <c:pt idx="109">
                  <c:v>3455.91</c:v>
                </c:pt>
                <c:pt idx="110">
                  <c:v>3328.79</c:v>
                </c:pt>
                <c:pt idx="111">
                  <c:v>3267.52</c:v>
                </c:pt>
                <c:pt idx="112">
                  <c:v>3160.19</c:v>
                </c:pt>
                <c:pt idx="113">
                  <c:v>3142.13</c:v>
                </c:pt>
                <c:pt idx="114">
                  <c:v>3019.51</c:v>
                </c:pt>
                <c:pt idx="115">
                  <c:v>3010.24</c:v>
                </c:pt>
                <c:pt idx="116">
                  <c:v>2977.23</c:v>
                </c:pt>
                <c:pt idx="117">
                  <c:v>3116.23</c:v>
                </c:pt>
                <c:pt idx="118">
                  <c:v>3066.96</c:v>
                </c:pt>
                <c:pt idx="119">
                  <c:v>2939.52</c:v>
                </c:pt>
                <c:pt idx="120">
                  <c:v>2935.05</c:v>
                </c:pt>
                <c:pt idx="121">
                  <c:v>2827.34</c:v>
                </c:pt>
                <c:pt idx="122">
                  <c:v>3046.36</c:v>
                </c:pt>
                <c:pt idx="123">
                  <c:v>3091.57</c:v>
                </c:pt>
                <c:pt idx="124">
                  <c:v>2966.89</c:v>
                </c:pt>
                <c:pt idx="125">
                  <c:v>2813.84</c:v>
                </c:pt>
                <c:pt idx="126">
                  <c:v>2605.15</c:v>
                </c:pt>
                <c:pt idx="127">
                  <c:v>2620.34</c:v>
                </c:pt>
                <c:pt idx="128">
                  <c:v>2684.41</c:v>
                </c:pt>
                <c:pt idx="129">
                  <c:v>2415.4</c:v>
                </c:pt>
                <c:pt idx="130">
                  <c:v>2579.46</c:v>
                </c:pt>
                <c:pt idx="131">
                  <c:v>2756.38</c:v>
                </c:pt>
                <c:pt idx="132">
                  <c:v>2773.52</c:v>
                </c:pt>
                <c:pt idx="133">
                  <c:v>2835.3</c:v>
                </c:pt>
                <c:pt idx="134">
                  <c:v>2873.54</c:v>
                </c:pt>
                <c:pt idx="135">
                  <c:v>2781.07</c:v>
                </c:pt>
                <c:pt idx="136">
                  <c:v>2782.27</c:v>
                </c:pt>
                <c:pt idx="137">
                  <c:v>2700.08</c:v>
                </c:pt>
                <c:pt idx="138">
                  <c:v>2652.87</c:v>
                </c:pt>
                <c:pt idx="139">
                  <c:v>2498.23</c:v>
                </c:pt>
                <c:pt idx="140">
                  <c:v>2507.41</c:v>
                </c:pt>
                <c:pt idx="141">
                  <c:v>2368.62</c:v>
                </c:pt>
                <c:pt idx="142">
                  <c:v>2114.0300000000002</c:v>
                </c:pt>
                <c:pt idx="143">
                  <c:v>2254.6999999999998</c:v>
                </c:pt>
                <c:pt idx="144">
                  <c:v>2109.2399999999998</c:v>
                </c:pt>
                <c:pt idx="145">
                  <c:v>2257.04</c:v>
                </c:pt>
                <c:pt idx="146">
                  <c:v>2461.19</c:v>
                </c:pt>
                <c:pt idx="147">
                  <c:v>2397.96</c:v>
                </c:pt>
                <c:pt idx="148">
                  <c:v>2238.2600000000002</c:v>
                </c:pt>
                <c:pt idx="149">
                  <c:v>2147.35</c:v>
                </c:pt>
                <c:pt idx="150">
                  <c:v>2269.15</c:v>
                </c:pt>
                <c:pt idx="151">
                  <c:v>2144.6</c:v>
                </c:pt>
                <c:pt idx="152">
                  <c:v>2045.11</c:v>
                </c:pt>
                <c:pt idx="153">
                  <c:v>2122.42</c:v>
                </c:pt>
                <c:pt idx="154">
                  <c:v>2009.06</c:v>
                </c:pt>
                <c:pt idx="155">
                  <c:v>1978.5</c:v>
                </c:pt>
                <c:pt idx="156">
                  <c:v>1835.04</c:v>
                </c:pt>
                <c:pt idx="157">
                  <c:v>1774.33</c:v>
                </c:pt>
                <c:pt idx="158">
                  <c:v>1717.3</c:v>
                </c:pt>
                <c:pt idx="159">
                  <c:v>1528.59</c:v>
                </c:pt>
                <c:pt idx="160">
                  <c:v>1377.84</c:v>
                </c:pt>
                <c:pt idx="161">
                  <c:v>1476.42</c:v>
                </c:pt>
                <c:pt idx="162">
                  <c:v>1577.03</c:v>
                </c:pt>
                <c:pt idx="163">
                  <c:v>1535.57</c:v>
                </c:pt>
                <c:pt idx="164">
                  <c:v>1720.95</c:v>
                </c:pt>
                <c:pt idx="165">
                  <c:v>2091.88</c:v>
                </c:pt>
                <c:pt idx="166">
                  <c:v>2367.52</c:v>
                </c:pt>
                <c:pt idx="167">
                  <c:v>2325.5500000000002</c:v>
                </c:pt>
                <c:pt idx="168">
                  <c:v>2292.98</c:v>
                </c:pt>
                <c:pt idx="169">
                  <c:v>2522.66</c:v>
                </c:pt>
                <c:pt idx="170">
                  <c:v>2412.8000000000002</c:v>
                </c:pt>
                <c:pt idx="171">
                  <c:v>2279.1</c:v>
                </c:pt>
                <c:pt idx="172">
                  <c:v>2271.48</c:v>
                </c:pt>
                <c:pt idx="173">
                  <c:v>2389.86</c:v>
                </c:pt>
                <c:pt idx="174">
                  <c:v>2652.28</c:v>
                </c:pt>
                <c:pt idx="175">
                  <c:v>2660.96</c:v>
                </c:pt>
                <c:pt idx="176">
                  <c:v>2859.12</c:v>
                </c:pt>
                <c:pt idx="177">
                  <c:v>2701.5</c:v>
                </c:pt>
                <c:pt idx="178">
                  <c:v>2596.36</c:v>
                </c:pt>
                <c:pt idx="179">
                  <c:v>2545.5700000000002</c:v>
                </c:pt>
                <c:pt idx="180">
                  <c:v>2603.23</c:v>
                </c:pt>
                <c:pt idx="181">
                  <c:v>2604.52</c:v>
                </c:pt>
                <c:pt idx="182">
                  <c:v>2525.09</c:v>
                </c:pt>
                <c:pt idx="183">
                  <c:v>2421.64</c:v>
                </c:pt>
                <c:pt idx="184">
                  <c:v>2416.15</c:v>
                </c:pt>
                <c:pt idx="185">
                  <c:v>2463.9299999999998</c:v>
                </c:pt>
                <c:pt idx="186">
                  <c:v>2415.29</c:v>
                </c:pt>
                <c:pt idx="187">
                  <c:v>2431.77</c:v>
                </c:pt>
                <c:pt idx="188">
                  <c:v>2366.71</c:v>
                </c:pt>
                <c:pt idx="189">
                  <c:v>2258.4299999999998</c:v>
                </c:pt>
                <c:pt idx="190">
                  <c:v>2183.75</c:v>
                </c:pt>
                <c:pt idx="191">
                  <c:v>2091.4699999999998</c:v>
                </c:pt>
                <c:pt idx="192">
                  <c:v>2172.09</c:v>
                </c:pt>
                <c:pt idx="193">
                  <c:v>2178.88</c:v>
                </c:pt>
                <c:pt idx="194">
                  <c:v>2322.5700000000002</c:v>
                </c:pt>
                <c:pt idx="195">
                  <c:v>2339.79</c:v>
                </c:pt>
                <c:pt idx="196">
                  <c:v>2281.39</c:v>
                </c:pt>
                <c:pt idx="197">
                  <c:v>2305.8200000000002</c:v>
                </c:pt>
                <c:pt idx="198">
                  <c:v>2205.3200000000002</c:v>
                </c:pt>
                <c:pt idx="199">
                  <c:v>2232.8200000000002</c:v>
                </c:pt>
                <c:pt idx="200">
                  <c:v>2120.3000000000002</c:v>
                </c:pt>
                <c:pt idx="201">
                  <c:v>2151.69</c:v>
                </c:pt>
                <c:pt idx="202">
                  <c:v>2152.09</c:v>
                </c:pt>
                <c:pt idx="203">
                  <c:v>2184.83</c:v>
                </c:pt>
                <c:pt idx="204">
                  <c:v>2056.96</c:v>
                </c:pt>
                <c:pt idx="205">
                  <c:v>2068.2199999999998</c:v>
                </c:pt>
                <c:pt idx="206">
                  <c:v>1921.65</c:v>
                </c:pt>
                <c:pt idx="207">
                  <c:v>1999.23</c:v>
                </c:pt>
                <c:pt idx="208">
                  <c:v>2051.7199999999998</c:v>
                </c:pt>
                <c:pt idx="209">
                  <c:v>2062.41</c:v>
                </c:pt>
                <c:pt idx="210">
                  <c:v>2175.44</c:v>
                </c:pt>
                <c:pt idx="211">
                  <c:v>2096.81</c:v>
                </c:pt>
                <c:pt idx="212">
                  <c:v>1974.99</c:v>
                </c:pt>
                <c:pt idx="213">
                  <c:v>1896.84</c:v>
                </c:pt>
                <c:pt idx="214">
                  <c:v>1838.1</c:v>
                </c:pt>
                <c:pt idx="215">
                  <c:v>1887.36</c:v>
                </c:pt>
                <c:pt idx="216">
                  <c:v>2047.79</c:v>
                </c:pt>
                <c:pt idx="217">
                  <c:v>1986.74</c:v>
                </c:pt>
                <c:pt idx="218">
                  <c:v>1920.15</c:v>
                </c:pt>
                <c:pt idx="219">
                  <c:v>1994.22</c:v>
                </c:pt>
                <c:pt idx="220">
                  <c:v>2029.82</c:v>
                </c:pt>
                <c:pt idx="221">
                  <c:v>2066.15</c:v>
                </c:pt>
                <c:pt idx="222">
                  <c:v>2003.37</c:v>
                </c:pt>
                <c:pt idx="223">
                  <c:v>1960.26</c:v>
                </c:pt>
                <c:pt idx="224">
                  <c:v>1932.21</c:v>
                </c:pt>
                <c:pt idx="225">
                  <c:v>1786.94</c:v>
                </c:pt>
                <c:pt idx="226">
                  <c:v>1810.45</c:v>
                </c:pt>
                <c:pt idx="227">
                  <c:v>1735.02</c:v>
                </c:pt>
                <c:pt idx="228">
                  <c:v>1622.8</c:v>
                </c:pt>
                <c:pt idx="229">
                  <c:v>1595.91</c:v>
                </c:pt>
                <c:pt idx="230">
                  <c:v>1464.31</c:v>
                </c:pt>
                <c:pt idx="231">
                  <c:v>1341.17</c:v>
                </c:pt>
                <c:pt idx="232">
                  <c:v>1337.52</c:v>
                </c:pt>
                <c:pt idx="233">
                  <c:v>1320.91</c:v>
                </c:pt>
                <c:pt idx="234">
                  <c:v>1335.51</c:v>
                </c:pt>
                <c:pt idx="235">
                  <c:v>1478.78</c:v>
                </c:pt>
                <c:pt idx="236">
                  <c:v>1329.75</c:v>
                </c:pt>
                <c:pt idx="237">
                  <c:v>1172.06</c:v>
                </c:pt>
                <c:pt idx="238">
                  <c:v>1314.85</c:v>
                </c:pt>
                <c:pt idx="239">
                  <c:v>1328.26</c:v>
                </c:pt>
                <c:pt idx="240">
                  <c:v>1463.21</c:v>
                </c:pt>
                <c:pt idx="241">
                  <c:v>1615.73</c:v>
                </c:pt>
                <c:pt idx="242">
                  <c:v>1688.23</c:v>
                </c:pt>
                <c:pt idx="243">
                  <c:v>1845.35</c:v>
                </c:pt>
                <c:pt idx="244">
                  <c:v>1731.49</c:v>
                </c:pt>
                <c:pt idx="245">
                  <c:v>1934.03</c:v>
                </c:pt>
                <c:pt idx="246">
                  <c:v>1950.4</c:v>
                </c:pt>
                <c:pt idx="247">
                  <c:v>1930.58</c:v>
                </c:pt>
                <c:pt idx="248">
                  <c:v>1690.2</c:v>
                </c:pt>
                <c:pt idx="249">
                  <c:v>1498.8</c:v>
                </c:pt>
                <c:pt idx="250">
                  <c:v>1805.43</c:v>
                </c:pt>
                <c:pt idx="251">
                  <c:v>2027.13</c:v>
                </c:pt>
                <c:pt idx="252">
                  <c:v>2161.2399999999998</c:v>
                </c:pt>
                <c:pt idx="253">
                  <c:v>2110.4899999999998</c:v>
                </c:pt>
                <c:pt idx="254">
                  <c:v>2116.2399999999998</c:v>
                </c:pt>
                <c:pt idx="255">
                  <c:v>1840.26</c:v>
                </c:pt>
                <c:pt idx="256">
                  <c:v>2151.83</c:v>
                </c:pt>
                <c:pt idx="257">
                  <c:v>2772.73</c:v>
                </c:pt>
                <c:pt idx="258">
                  <c:v>2470.52</c:v>
                </c:pt>
                <c:pt idx="259">
                  <c:v>2597.9299999999998</c:v>
                </c:pt>
                <c:pt idx="260">
                  <c:v>3369.63</c:v>
                </c:pt>
                <c:pt idx="261">
                  <c:v>3672.82</c:v>
                </c:pt>
                <c:pt idx="262">
                  <c:v>4206.3500000000004</c:v>
                </c:pt>
                <c:pt idx="263">
                  <c:v>3766.99</c:v>
                </c:pt>
                <c:pt idx="264">
                  <c:v>3966.11</c:v>
                </c:pt>
                <c:pt idx="265">
                  <c:v>3400.91</c:v>
                </c:pt>
                <c:pt idx="266">
                  <c:v>3860.66</c:v>
                </c:pt>
                <c:pt idx="267">
                  <c:v>4572.83</c:v>
                </c:pt>
                <c:pt idx="268">
                  <c:v>4696.6899999999996</c:v>
                </c:pt>
                <c:pt idx="269">
                  <c:v>3940.35</c:v>
                </c:pt>
                <c:pt idx="270">
                  <c:v>4069.31</c:v>
                </c:pt>
                <c:pt idx="271">
                  <c:v>3336.16</c:v>
                </c:pt>
                <c:pt idx="272">
                  <c:v>2966.43</c:v>
                </c:pt>
                <c:pt idx="273">
                  <c:v>2746.16</c:v>
                </c:pt>
                <c:pt idx="274">
                  <c:v>2739.35</c:v>
                </c:pt>
                <c:pt idx="275">
                  <c:v>2638.49</c:v>
                </c:pt>
                <c:pt idx="276">
                  <c:v>2686.12</c:v>
                </c:pt>
                <c:pt idx="277">
                  <c:v>2470.52</c:v>
                </c:pt>
                <c:pt idx="278">
                  <c:v>2542.85</c:v>
                </c:pt>
                <c:pt idx="279">
                  <c:v>2461.4</c:v>
                </c:pt>
                <c:pt idx="280">
                  <c:v>2288.0300000000002</c:v>
                </c:pt>
                <c:pt idx="281">
                  <c:v>2505.89</c:v>
                </c:pt>
                <c:pt idx="282">
                  <c:v>2192.69</c:v>
                </c:pt>
                <c:pt idx="283">
                  <c:v>1949.54</c:v>
                </c:pt>
                <c:pt idx="284">
                  <c:v>1771.39</c:v>
                </c:pt>
                <c:pt idx="285">
                  <c:v>1693.84</c:v>
                </c:pt>
                <c:pt idx="286">
                  <c:v>1499.25</c:v>
                </c:pt>
                <c:pt idx="287">
                  <c:v>1872.39</c:v>
                </c:pt>
                <c:pt idx="288">
                  <c:v>1894.74</c:v>
                </c:pt>
                <c:pt idx="289">
                  <c:v>1778.87</c:v>
                </c:pt>
                <c:pt idx="290">
                  <c:v>1868.41</c:v>
                </c:pt>
                <c:pt idx="291">
                  <c:v>1835.68</c:v>
                </c:pt>
                <c:pt idx="292">
                  <c:v>1770.51</c:v>
                </c:pt>
                <c:pt idx="293">
                  <c:v>1619.36</c:v>
                </c:pt>
                <c:pt idx="294">
                  <c:v>1570.35</c:v>
                </c:pt>
                <c:pt idx="295">
                  <c:v>1600.55</c:v>
                </c:pt>
                <c:pt idx="296">
                  <c:v>1593.61</c:v>
                </c:pt>
                <c:pt idx="297">
                  <c:v>1685.69</c:v>
                </c:pt>
                <c:pt idx="298">
                  <c:v>1587.32</c:v>
                </c:pt>
                <c:pt idx="299">
                  <c:v>1593.81</c:v>
                </c:pt>
                <c:pt idx="300">
                  <c:v>1442.07</c:v>
                </c:pt>
                <c:pt idx="301">
                  <c:v>1400.32</c:v>
                </c:pt>
                <c:pt idx="302">
                  <c:v>1260.76</c:v>
                </c:pt>
                <c:pt idx="303">
                  <c:v>1221.7</c:v>
                </c:pt>
                <c:pt idx="304">
                  <c:v>1309</c:v>
                </c:pt>
                <c:pt idx="305">
                  <c:v>1379.85</c:v>
                </c:pt>
                <c:pt idx="306">
                  <c:v>1291.03</c:v>
                </c:pt>
                <c:pt idx="307">
                  <c:v>1292.6099999999999</c:v>
                </c:pt>
                <c:pt idx="308">
                  <c:v>1221.51</c:v>
                </c:pt>
                <c:pt idx="309">
                  <c:v>1226.92</c:v>
                </c:pt>
                <c:pt idx="310">
                  <c:v>1141.5</c:v>
                </c:pt>
                <c:pt idx="311">
                  <c:v>1080.5899999999999</c:v>
                </c:pt>
                <c:pt idx="312">
                  <c:v>1185.02</c:v>
                </c:pt>
                <c:pt idx="313">
                  <c:v>1243.43</c:v>
                </c:pt>
                <c:pt idx="314">
                  <c:v>1190.52</c:v>
                </c:pt>
                <c:pt idx="315">
                  <c:v>1101.4000000000001</c:v>
                </c:pt>
                <c:pt idx="316">
                  <c:v>1100.05</c:v>
                </c:pt>
                <c:pt idx="317">
                  <c:v>1059.79</c:v>
                </c:pt>
                <c:pt idx="318">
                  <c:v>1052.1300000000001</c:v>
                </c:pt>
                <c:pt idx="319">
                  <c:v>1059.2</c:v>
                </c:pt>
                <c:pt idx="320">
                  <c:v>1036.06</c:v>
                </c:pt>
                <c:pt idx="321">
                  <c:v>1043.54</c:v>
                </c:pt>
                <c:pt idx="322">
                  <c:v>1020.11</c:v>
                </c:pt>
                <c:pt idx="323">
                  <c:v>1001.21</c:v>
                </c:pt>
                <c:pt idx="324" formatCode="General">
                  <c:v>933.45</c:v>
                </c:pt>
                <c:pt idx="325" formatCode="General">
                  <c:v>864.58</c:v>
                </c:pt>
                <c:pt idx="326" formatCode="General">
                  <c:v>843.98</c:v>
                </c:pt>
                <c:pt idx="327" formatCode="General">
                  <c:v>817.21</c:v>
                </c:pt>
                <c:pt idx="328" formatCode="General">
                  <c:v>793.73</c:v>
                </c:pt>
                <c:pt idx="329" formatCode="General">
                  <c:v>755.2</c:v>
                </c:pt>
                <c:pt idx="330" formatCode="General">
                  <c:v>751.96</c:v>
                </c:pt>
                <c:pt idx="331" formatCode="General">
                  <c:v>750.32</c:v>
                </c:pt>
                <c:pt idx="332" formatCode="General">
                  <c:v>777.49</c:v>
                </c:pt>
                <c:pt idx="333" formatCode="General">
                  <c:v>764.29</c:v>
                </c:pt>
                <c:pt idx="334" formatCode="General">
                  <c:v>765.62</c:v>
                </c:pt>
                <c:pt idx="335" formatCode="General">
                  <c:v>722.16</c:v>
                </c:pt>
                <c:pt idx="336" formatCode="General">
                  <c:v>705.96</c:v>
                </c:pt>
                <c:pt idx="337" formatCode="General">
                  <c:v>735.19</c:v>
                </c:pt>
                <c:pt idx="338" formatCode="General">
                  <c:v>733.84</c:v>
                </c:pt>
                <c:pt idx="339" formatCode="General">
                  <c:v>743.46</c:v>
                </c:pt>
                <c:pt idx="340" formatCode="General">
                  <c:v>792.5</c:v>
                </c:pt>
                <c:pt idx="341" formatCode="General">
                  <c:v>800.47</c:v>
                </c:pt>
                <c:pt idx="342" formatCode="General">
                  <c:v>776.8</c:v>
                </c:pt>
                <c:pt idx="343" formatCode="General">
                  <c:v>754.39</c:v>
                </c:pt>
                <c:pt idx="344" formatCode="General">
                  <c:v>779.26</c:v>
                </c:pt>
                <c:pt idx="345" formatCode="General">
                  <c:v>762.78</c:v>
                </c:pt>
                <c:pt idx="346" formatCode="General">
                  <c:v>742.84</c:v>
                </c:pt>
                <c:pt idx="347" formatCode="General">
                  <c:v>704.7</c:v>
                </c:pt>
                <c:pt idx="348" formatCode="General">
                  <c:v>703.95</c:v>
                </c:pt>
                <c:pt idx="349" formatCode="General">
                  <c:v>700.53</c:v>
                </c:pt>
                <c:pt idx="350" formatCode="General">
                  <c:v>661.42</c:v>
                </c:pt>
                <c:pt idx="351" formatCode="General">
                  <c:v>690.13</c:v>
                </c:pt>
                <c:pt idx="352" formatCode="General">
                  <c:v>670.77</c:v>
                </c:pt>
                <c:pt idx="353" formatCode="General">
                  <c:v>696.34</c:v>
                </c:pt>
                <c:pt idx="354" formatCode="General">
                  <c:v>676.95</c:v>
                </c:pt>
                <c:pt idx="355" formatCode="General">
                  <c:v>652.73</c:v>
                </c:pt>
                <c:pt idx="356" formatCode="General">
                  <c:v>605.16999999999996</c:v>
                </c:pt>
                <c:pt idx="357" formatCode="General">
                  <c:v>583.27</c:v>
                </c:pt>
                <c:pt idx="358" formatCode="General">
                  <c:v>563.12</c:v>
                </c:pt>
                <c:pt idx="359" formatCode="General">
                  <c:v>580.83000000000004</c:v>
                </c:pt>
                <c:pt idx="360" formatCode="General">
                  <c:v>563.6</c:v>
                </c:pt>
                <c:pt idx="361" formatCode="General">
                  <c:v>585.30999999999995</c:v>
                </c:pt>
                <c:pt idx="362" formatCode="General">
                  <c:v>578.67999999999995</c:v>
                </c:pt>
                <c:pt idx="363" formatCode="General">
                  <c:v>603.77</c:v>
                </c:pt>
                <c:pt idx="364" formatCode="General">
                  <c:v>633.47</c:v>
                </c:pt>
                <c:pt idx="365" formatCode="General">
                  <c:v>620.21</c:v>
                </c:pt>
                <c:pt idx="366" formatCode="General">
                  <c:v>586.34</c:v>
                </c:pt>
                <c:pt idx="367" formatCode="General">
                  <c:v>523.9</c:v>
                </c:pt>
                <c:pt idx="368" formatCode="General">
                  <c:v>542.98</c:v>
                </c:pt>
                <c:pt idx="369" formatCode="General">
                  <c:v>526.88</c:v>
                </c:pt>
                <c:pt idx="370" formatCode="General">
                  <c:v>525.67999999999995</c:v>
                </c:pt>
                <c:pt idx="371" formatCode="General">
                  <c:v>502.04</c:v>
                </c:pt>
                <c:pt idx="372" formatCode="General">
                  <c:v>475.92</c:v>
                </c:pt>
                <c:pt idx="373" formatCode="General">
                  <c:v>506.11</c:v>
                </c:pt>
                <c:pt idx="374" formatCode="General">
                  <c:v>484.72</c:v>
                </c:pt>
                <c:pt idx="375" formatCode="General">
                  <c:v>482.3</c:v>
                </c:pt>
                <c:pt idx="376" formatCode="General">
                  <c:v>453.05</c:v>
                </c:pt>
                <c:pt idx="377" formatCode="General">
                  <c:v>414.2</c:v>
                </c:pt>
                <c:pt idx="378" formatCode="General">
                  <c:v>373.84</c:v>
                </c:pt>
                <c:pt idx="379" formatCode="General">
                  <c:v>359.06</c:v>
                </c:pt>
                <c:pt idx="380" formatCode="General">
                  <c:v>329.84</c:v>
                </c:pt>
                <c:pt idx="381" formatCode="General">
                  <c:v>344.51</c:v>
                </c:pt>
                <c:pt idx="382" formatCode="General">
                  <c:v>381.21</c:v>
                </c:pt>
                <c:pt idx="383" formatCode="General">
                  <c:v>438.24</c:v>
                </c:pt>
                <c:pt idx="384" formatCode="General">
                  <c:v>462.29</c:v>
                </c:pt>
                <c:pt idx="385" formatCode="General">
                  <c:v>458.97</c:v>
                </c:pt>
                <c:pt idx="386" formatCode="General">
                  <c:v>420.07</c:v>
                </c:pt>
                <c:pt idx="387" formatCode="General">
                  <c:v>435.54</c:v>
                </c:pt>
                <c:pt idx="388" formatCode="General">
                  <c:v>425.83</c:v>
                </c:pt>
                <c:pt idx="389" formatCode="General">
                  <c:v>415.81</c:v>
                </c:pt>
                <c:pt idx="390" formatCode="General">
                  <c:v>454.82</c:v>
                </c:pt>
                <c:pt idx="391" formatCode="General">
                  <c:v>456.09</c:v>
                </c:pt>
                <c:pt idx="392" formatCode="General">
                  <c:v>455.63</c:v>
                </c:pt>
                <c:pt idx="393" formatCode="General">
                  <c:v>472.92</c:v>
                </c:pt>
                <c:pt idx="394" formatCode="General">
                  <c:v>469.33</c:v>
                </c:pt>
                <c:pt idx="395" formatCode="General">
                  <c:v>453.84</c:v>
                </c:pt>
                <c:pt idx="396" formatCode="General">
                  <c:v>435.29</c:v>
                </c:pt>
                <c:pt idx="397" formatCode="General">
                  <c:v>446.17</c:v>
                </c:pt>
                <c:pt idx="398" formatCode="General">
                  <c:v>427.55</c:v>
                </c:pt>
                <c:pt idx="399" formatCode="General">
                  <c:v>406.73</c:v>
                </c:pt>
                <c:pt idx="400" formatCode="General">
                  <c:v>399.71</c:v>
                </c:pt>
                <c:pt idx="401" formatCode="General">
                  <c:v>401.3</c:v>
                </c:pt>
                <c:pt idx="402" formatCode="General">
                  <c:v>381.38</c:v>
                </c:pt>
                <c:pt idx="403" formatCode="General">
                  <c:v>371.45</c:v>
                </c:pt>
                <c:pt idx="404" formatCode="General">
                  <c:v>382.46</c:v>
                </c:pt>
                <c:pt idx="405" formatCode="General">
                  <c:v>387.71</c:v>
                </c:pt>
                <c:pt idx="406" formatCode="General">
                  <c:v>376.55</c:v>
                </c:pt>
                <c:pt idx="407" formatCode="General">
                  <c:v>387.33</c:v>
                </c:pt>
                <c:pt idx="408" formatCode="General">
                  <c:v>394.66</c:v>
                </c:pt>
                <c:pt idx="409" formatCode="General">
                  <c:v>370.34</c:v>
                </c:pt>
                <c:pt idx="410" formatCode="General">
                  <c:v>379.23</c:v>
                </c:pt>
                <c:pt idx="411" formatCode="General">
                  <c:v>374.64</c:v>
                </c:pt>
                <c:pt idx="412" formatCode="General">
                  <c:v>366.95</c:v>
                </c:pt>
                <c:pt idx="413" formatCode="General">
                  <c:v>344.66</c:v>
                </c:pt>
                <c:pt idx="414" formatCode="General">
                  <c:v>330.47</c:v>
                </c:pt>
                <c:pt idx="415" formatCode="General">
                  <c:v>305.16000000000003</c:v>
                </c:pt>
                <c:pt idx="416" formatCode="General">
                  <c:v>323.3</c:v>
                </c:pt>
                <c:pt idx="417" formatCode="General">
                  <c:v>444.29</c:v>
                </c:pt>
                <c:pt idx="418" formatCode="General">
                  <c:v>454.97</c:v>
                </c:pt>
                <c:pt idx="419" formatCode="General">
                  <c:v>434.93</c:v>
                </c:pt>
                <c:pt idx="420" formatCode="General">
                  <c:v>424.67</c:v>
                </c:pt>
                <c:pt idx="421" formatCode="General">
                  <c:v>416.54</c:v>
                </c:pt>
                <c:pt idx="422" formatCode="General">
                  <c:v>417.81</c:v>
                </c:pt>
                <c:pt idx="423" formatCode="General">
                  <c:v>430.05</c:v>
                </c:pt>
                <c:pt idx="424" formatCode="General">
                  <c:v>424.97</c:v>
                </c:pt>
                <c:pt idx="425" formatCode="General">
                  <c:v>392.06</c:v>
                </c:pt>
                <c:pt idx="426" formatCode="General">
                  <c:v>348.83</c:v>
                </c:pt>
                <c:pt idx="427" formatCode="General">
                  <c:v>359.57</c:v>
                </c:pt>
                <c:pt idx="428" formatCode="General">
                  <c:v>360.77</c:v>
                </c:pt>
                <c:pt idx="429" formatCode="General">
                  <c:v>350.67</c:v>
                </c:pt>
                <c:pt idx="430" formatCode="General">
                  <c:v>382.86</c:v>
                </c:pt>
                <c:pt idx="431" formatCode="General">
                  <c:v>371.37</c:v>
                </c:pt>
                <c:pt idx="432" formatCode="General">
                  <c:v>405.51</c:v>
                </c:pt>
                <c:pt idx="433" formatCode="General">
                  <c:v>400.16</c:v>
                </c:pt>
                <c:pt idx="434" formatCode="General">
                  <c:v>383.24</c:v>
                </c:pt>
                <c:pt idx="435" formatCode="General">
                  <c:v>374.72</c:v>
                </c:pt>
                <c:pt idx="436" formatCode="General">
                  <c:v>359.53</c:v>
                </c:pt>
                <c:pt idx="437" formatCode="General">
                  <c:v>335.77</c:v>
                </c:pt>
                <c:pt idx="438" formatCode="General">
                  <c:v>324.93</c:v>
                </c:pt>
                <c:pt idx="439" formatCode="General">
                  <c:v>313.95</c:v>
                </c:pt>
                <c:pt idx="440" formatCode="General">
                  <c:v>292.54000000000002</c:v>
                </c:pt>
                <c:pt idx="441" formatCode="General">
                  <c:v>280.33</c:v>
                </c:pt>
                <c:pt idx="442" formatCode="General">
                  <c:v>297.70999999999998</c:v>
                </c:pt>
                <c:pt idx="443" formatCode="General">
                  <c:v>301.29000000000002</c:v>
                </c:pt>
                <c:pt idx="444" formatCode="General">
                  <c:v>296.2</c:v>
                </c:pt>
                <c:pt idx="445" formatCode="General">
                  <c:v>290.8</c:v>
                </c:pt>
                <c:pt idx="446" formatCode="General">
                  <c:v>280.56</c:v>
                </c:pt>
                <c:pt idx="447" formatCode="General">
                  <c:v>279.2</c:v>
                </c:pt>
                <c:pt idx="448" formatCode="General">
                  <c:v>284.17</c:v>
                </c:pt>
                <c:pt idx="449" formatCode="General">
                  <c:v>278.7</c:v>
                </c:pt>
                <c:pt idx="450" formatCode="General">
                  <c:v>247.35</c:v>
                </c:pt>
                <c:pt idx="451" formatCode="General">
                  <c:v>242.53</c:v>
                </c:pt>
                <c:pt idx="452" formatCode="General">
                  <c:v>247.03</c:v>
                </c:pt>
                <c:pt idx="453" formatCode="General">
                  <c:v>249.94</c:v>
                </c:pt>
                <c:pt idx="454" formatCode="General">
                  <c:v>254.64</c:v>
                </c:pt>
                <c:pt idx="455" formatCode="General">
                  <c:v>229.7</c:v>
                </c:pt>
                <c:pt idx="456" formatCode="General">
                  <c:v>239.65</c:v>
                </c:pt>
                <c:pt idx="457" formatCode="General">
                  <c:v>232.82</c:v>
                </c:pt>
                <c:pt idx="458" formatCode="General">
                  <c:v>247.44</c:v>
                </c:pt>
                <c:pt idx="459" formatCode="General">
                  <c:v>250.78</c:v>
                </c:pt>
                <c:pt idx="460" formatCode="General">
                  <c:v>252.57</c:v>
                </c:pt>
                <c:pt idx="461" formatCode="General">
                  <c:v>268.43</c:v>
                </c:pt>
                <c:pt idx="462" formatCode="General">
                  <c:v>278.60000000000002</c:v>
                </c:pt>
                <c:pt idx="463" formatCode="General">
                  <c:v>285.67</c:v>
                </c:pt>
                <c:pt idx="464" formatCode="General">
                  <c:v>274.55</c:v>
                </c:pt>
                <c:pt idx="465" formatCode="General">
                  <c:v>296.64999999999998</c:v>
                </c:pt>
                <c:pt idx="466" formatCode="General">
                  <c:v>292.42</c:v>
                </c:pt>
                <c:pt idx="467" formatCode="General">
                  <c:v>303.95999999999998</c:v>
                </c:pt>
                <c:pt idx="468" formatCode="General">
                  <c:v>318.7</c:v>
                </c:pt>
                <c:pt idx="469" formatCode="General">
                  <c:v>308.73</c:v>
                </c:pt>
                <c:pt idx="470" formatCode="General">
                  <c:v>293.06</c:v>
                </c:pt>
                <c:pt idx="471" formatCode="General">
                  <c:v>270.8</c:v>
                </c:pt>
                <c:pt idx="472" formatCode="General">
                  <c:v>260.67</c:v>
                </c:pt>
                <c:pt idx="473" formatCode="General">
                  <c:v>248.35</c:v>
                </c:pt>
                <c:pt idx="474" formatCode="General">
                  <c:v>232.41</c:v>
                </c:pt>
                <c:pt idx="475" formatCode="General">
                  <c:v>232.31</c:v>
                </c:pt>
                <c:pt idx="476" formatCode="General">
                  <c:v>212.63</c:v>
                </c:pt>
                <c:pt idx="477" formatCode="General">
                  <c:v>187.65</c:v>
                </c:pt>
                <c:pt idx="478" formatCode="General">
                  <c:v>177.71</c:v>
                </c:pt>
                <c:pt idx="479" formatCode="General">
                  <c:v>167.35</c:v>
                </c:pt>
                <c:pt idx="480" formatCode="General">
                  <c:v>171.3</c:v>
                </c:pt>
                <c:pt idx="481" formatCode="General">
                  <c:v>178.54</c:v>
                </c:pt>
                <c:pt idx="482" formatCode="General">
                  <c:v>184.7</c:v>
                </c:pt>
                <c:pt idx="483" formatCode="General">
                  <c:v>175.65</c:v>
                </c:pt>
                <c:pt idx="484" formatCode="General">
                  <c:v>179.43</c:v>
                </c:pt>
                <c:pt idx="485" formatCode="General">
                  <c:v>188.39</c:v>
                </c:pt>
                <c:pt idx="486" formatCode="General">
                  <c:v>195.84</c:v>
                </c:pt>
                <c:pt idx="487" formatCode="General">
                  <c:v>201.37</c:v>
                </c:pt>
                <c:pt idx="488" formatCode="General">
                  <c:v>195.24</c:v>
                </c:pt>
                <c:pt idx="489" formatCode="General">
                  <c:v>180.03</c:v>
                </c:pt>
                <c:pt idx="490" formatCode="General">
                  <c:v>195.75</c:v>
                </c:pt>
                <c:pt idx="491" formatCode="General">
                  <c:v>211.63</c:v>
                </c:pt>
                <c:pt idx="492" formatCode="General">
                  <c:v>215.75</c:v>
                </c:pt>
                <c:pt idx="493" formatCode="General">
                  <c:v>223.47</c:v>
                </c:pt>
                <c:pt idx="494" formatCode="General">
                  <c:v>216.74</c:v>
                </c:pt>
                <c:pt idx="495" formatCode="General">
                  <c:v>210.18</c:v>
                </c:pt>
                <c:pt idx="496" formatCode="General">
                  <c:v>198.01</c:v>
                </c:pt>
                <c:pt idx="497" formatCode="General">
                  <c:v>197.81</c:v>
                </c:pt>
                <c:pt idx="498" formatCode="General">
                  <c:v>202.34</c:v>
                </c:pt>
                <c:pt idx="499" formatCode="General">
                  <c:v>208.15</c:v>
                </c:pt>
                <c:pt idx="500" formatCode="General">
                  <c:v>192.78</c:v>
                </c:pt>
                <c:pt idx="501" formatCode="General">
                  <c:v>187.76</c:v>
                </c:pt>
                <c:pt idx="502" formatCode="General">
                  <c:v>181.52</c:v>
                </c:pt>
                <c:pt idx="503" formatCode="General">
                  <c:v>171.81</c:v>
                </c:pt>
                <c:pt idx="504" formatCode="General">
                  <c:v>157.78</c:v>
                </c:pt>
                <c:pt idx="505" formatCode="General">
                  <c:v>150.44999999999999</c:v>
                </c:pt>
                <c:pt idx="506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plan'!$V$2:$V$495</c:f>
              <c:numCache>
                <c:formatCode>#,##0.00</c:formatCode>
                <c:ptCount val="494"/>
                <c:pt idx="0">
                  <c:v>2504.5100000000002</c:v>
                </c:pt>
                <c:pt idx="1">
                  <c:v>2685.9</c:v>
                </c:pt>
                <c:pt idx="2">
                  <c:v>2695.05</c:v>
                </c:pt>
                <c:pt idx="3">
                  <c:v>2757.65</c:v>
                </c:pt>
                <c:pt idx="4">
                  <c:v>2699.18</c:v>
                </c:pt>
                <c:pt idx="5">
                  <c:v>2663.34</c:v>
                </c:pt>
                <c:pt idx="6">
                  <c:v>2977.65</c:v>
                </c:pt>
                <c:pt idx="7">
                  <c:v>2839.01</c:v>
                </c:pt>
                <c:pt idx="8">
                  <c:v>2970.68</c:v>
                </c:pt>
                <c:pt idx="9">
                  <c:v>3068.82</c:v>
                </c:pt>
                <c:pt idx="10">
                  <c:v>3199.27</c:v>
                </c:pt>
                <c:pt idx="11">
                  <c:v>3202.32</c:v>
                </c:pt>
                <c:pt idx="12">
                  <c:v>3296.68</c:v>
                </c:pt>
                <c:pt idx="13">
                  <c:v>3203.92</c:v>
                </c:pt>
                <c:pt idx="14">
                  <c:v>3147.86</c:v>
                </c:pt>
                <c:pt idx="15">
                  <c:v>3061.42</c:v>
                </c:pt>
                <c:pt idx="16">
                  <c:v>3012.95</c:v>
                </c:pt>
                <c:pt idx="17">
                  <c:v>2976.21</c:v>
                </c:pt>
                <c:pt idx="18">
                  <c:v>2873.47</c:v>
                </c:pt>
                <c:pt idx="19">
                  <c:v>2591.34</c:v>
                </c:pt>
                <c:pt idx="20">
                  <c:v>2267.15</c:v>
                </c:pt>
                <c:pt idx="21">
                  <c:v>2327.89</c:v>
                </c:pt>
                <c:pt idx="22">
                  <c:v>2326.17</c:v>
                </c:pt>
                <c:pt idx="23">
                  <c:v>2249.37</c:v>
                </c:pt>
                <c:pt idx="24">
                  <c:v>2108.33</c:v>
                </c:pt>
                <c:pt idx="25">
                  <c:v>2029.6</c:v>
                </c:pt>
                <c:pt idx="26">
                  <c:v>1947.56</c:v>
                </c:pt>
                <c:pt idx="27">
                  <c:v>1754.64</c:v>
                </c:pt>
                <c:pt idx="28">
                  <c:v>1987.01</c:v>
                </c:pt>
                <c:pt idx="29">
                  <c:v>2119.0100000000002</c:v>
                </c:pt>
                <c:pt idx="30">
                  <c:v>2197.67</c:v>
                </c:pt>
                <c:pt idx="31">
                  <c:v>2087.96</c:v>
                </c:pt>
                <c:pt idx="32">
                  <c:v>2083.48</c:v>
                </c:pt>
                <c:pt idx="33">
                  <c:v>2063.0500000000002</c:v>
                </c:pt>
                <c:pt idx="34">
                  <c:v>1967.79</c:v>
                </c:pt>
                <c:pt idx="35">
                  <c:v>2024.55</c:v>
                </c:pt>
                <c:pt idx="36">
                  <c:v>2130.62</c:v>
                </c:pt>
                <c:pt idx="37">
                  <c:v>2041.74</c:v>
                </c:pt>
                <c:pt idx="38">
                  <c:v>2203.59</c:v>
                </c:pt>
                <c:pt idx="39">
                  <c:v>2140.67</c:v>
                </c:pt>
                <c:pt idx="40">
                  <c:v>2195.44</c:v>
                </c:pt>
                <c:pt idx="41">
                  <c:v>2204.85</c:v>
                </c:pt>
                <c:pt idx="42">
                  <c:v>2041.04</c:v>
                </c:pt>
                <c:pt idx="43">
                  <c:v>2096.86</c:v>
                </c:pt>
                <c:pt idx="44">
                  <c:v>2029.69</c:v>
                </c:pt>
                <c:pt idx="45">
                  <c:v>2343.0700000000002</c:v>
                </c:pt>
                <c:pt idx="46">
                  <c:v>2322.88</c:v>
                </c:pt>
                <c:pt idx="47">
                  <c:v>2295.2600000000002</c:v>
                </c:pt>
                <c:pt idx="48">
                  <c:v>2326.13</c:v>
                </c:pt>
                <c:pt idx="49">
                  <c:v>2423.0100000000002</c:v>
                </c:pt>
                <c:pt idx="50">
                  <c:v>2515.38</c:v>
                </c:pt>
                <c:pt idx="51">
                  <c:v>2445.85</c:v>
                </c:pt>
                <c:pt idx="52">
                  <c:v>2427.36</c:v>
                </c:pt>
                <c:pt idx="53">
                  <c:v>2566.46</c:v>
                </c:pt>
                <c:pt idx="54">
                  <c:v>2467.4899999999998</c:v>
                </c:pt>
                <c:pt idx="55">
                  <c:v>2476.37</c:v>
                </c:pt>
                <c:pt idx="56">
                  <c:v>2523.4299999999998</c:v>
                </c:pt>
                <c:pt idx="57">
                  <c:v>2394.4699999999998</c:v>
                </c:pt>
                <c:pt idx="58">
                  <c:v>2363.19</c:v>
                </c:pt>
                <c:pt idx="59">
                  <c:v>2402.71</c:v>
                </c:pt>
                <c:pt idx="60">
                  <c:v>2391.79</c:v>
                </c:pt>
                <c:pt idx="61">
                  <c:v>2347.38</c:v>
                </c:pt>
                <c:pt idx="62">
                  <c:v>2205.44</c:v>
                </c:pt>
                <c:pt idx="63">
                  <c:v>2160.23</c:v>
                </c:pt>
                <c:pt idx="64">
                  <c:v>2091.64</c:v>
                </c:pt>
                <c:pt idx="65">
                  <c:v>2067.5700000000002</c:v>
                </c:pt>
                <c:pt idx="66">
                  <c:v>2026.46</c:v>
                </c:pt>
                <c:pt idx="67">
                  <c:v>1983.48</c:v>
                </c:pt>
                <c:pt idx="68">
                  <c:v>2008.19</c:v>
                </c:pt>
                <c:pt idx="69">
                  <c:v>2043.63</c:v>
                </c:pt>
                <c:pt idx="70">
                  <c:v>2034.65</c:v>
                </c:pt>
                <c:pt idx="71">
                  <c:v>2016.19</c:v>
                </c:pt>
                <c:pt idx="72">
                  <c:v>1970.35</c:v>
                </c:pt>
                <c:pt idx="73">
                  <c:v>1983.4</c:v>
                </c:pt>
                <c:pt idx="74">
                  <c:v>1994.15</c:v>
                </c:pt>
                <c:pt idx="75">
                  <c:v>1995.85</c:v>
                </c:pt>
                <c:pt idx="76">
                  <c:v>1916.66</c:v>
                </c:pt>
                <c:pt idx="77">
                  <c:v>1912.06</c:v>
                </c:pt>
                <c:pt idx="78">
                  <c:v>1961.31</c:v>
                </c:pt>
                <c:pt idx="79">
                  <c:v>1991.97</c:v>
                </c:pt>
                <c:pt idx="80">
                  <c:v>2029.47</c:v>
                </c:pt>
                <c:pt idx="81">
                  <c:v>1962.81</c:v>
                </c:pt>
                <c:pt idx="82">
                  <c:v>1941.49</c:v>
                </c:pt>
                <c:pt idx="83">
                  <c:v>2030.16</c:v>
                </c:pt>
                <c:pt idx="84">
                  <c:v>2074.1999999999998</c:v>
                </c:pt>
                <c:pt idx="85">
                  <c:v>2114.8000000000002</c:v>
                </c:pt>
                <c:pt idx="86">
                  <c:v>2127.17</c:v>
                </c:pt>
                <c:pt idx="87">
                  <c:v>2041.03</c:v>
                </c:pt>
                <c:pt idx="88">
                  <c:v>1985.8</c:v>
                </c:pt>
                <c:pt idx="89">
                  <c:v>1949.26</c:v>
                </c:pt>
                <c:pt idx="90">
                  <c:v>1915.59</c:v>
                </c:pt>
                <c:pt idx="91">
                  <c:v>1980.78</c:v>
                </c:pt>
                <c:pt idx="92">
                  <c:v>1964.43</c:v>
                </c:pt>
                <c:pt idx="93">
                  <c:v>2020.09</c:v>
                </c:pt>
                <c:pt idx="94">
                  <c:v>2068.54</c:v>
                </c:pt>
                <c:pt idx="95">
                  <c:v>2076.12</c:v>
                </c:pt>
                <c:pt idx="96">
                  <c:v>2002.21</c:v>
                </c:pt>
                <c:pt idx="97">
                  <c:v>1994.96</c:v>
                </c:pt>
                <c:pt idx="98">
                  <c:v>1961.79</c:v>
                </c:pt>
                <c:pt idx="99">
                  <c:v>1985.61</c:v>
                </c:pt>
                <c:pt idx="100">
                  <c:v>1979.99</c:v>
                </c:pt>
                <c:pt idx="101">
                  <c:v>1941.15</c:v>
                </c:pt>
                <c:pt idx="102">
                  <c:v>2011.34</c:v>
                </c:pt>
                <c:pt idx="103">
                  <c:v>2044.87</c:v>
                </c:pt>
                <c:pt idx="104">
                  <c:v>2030.09</c:v>
                </c:pt>
                <c:pt idx="105">
                  <c:v>1996.96</c:v>
                </c:pt>
                <c:pt idx="106">
                  <c:v>1926.36</c:v>
                </c:pt>
                <c:pt idx="107">
                  <c:v>1914.03</c:v>
                </c:pt>
                <c:pt idx="108">
                  <c:v>1863.32</c:v>
                </c:pt>
                <c:pt idx="109">
                  <c:v>2001.05</c:v>
                </c:pt>
                <c:pt idx="110">
                  <c:v>1963.95</c:v>
                </c:pt>
                <c:pt idx="111">
                  <c:v>2004.89</c:v>
                </c:pt>
                <c:pt idx="112">
                  <c:v>2026.49</c:v>
                </c:pt>
                <c:pt idx="113">
                  <c:v>1961.94</c:v>
                </c:pt>
                <c:pt idx="114">
                  <c:v>1997.05</c:v>
                </c:pt>
                <c:pt idx="115">
                  <c:v>1932.9</c:v>
                </c:pt>
                <c:pt idx="116">
                  <c:v>1912.06</c:v>
                </c:pt>
                <c:pt idx="117">
                  <c:v>1996.21</c:v>
                </c:pt>
                <c:pt idx="118">
                  <c:v>1905.12</c:v>
                </c:pt>
                <c:pt idx="119">
                  <c:v>1881.99</c:v>
                </c:pt>
                <c:pt idx="120">
                  <c:v>1854.01</c:v>
                </c:pt>
                <c:pt idx="121">
                  <c:v>1843.47</c:v>
                </c:pt>
                <c:pt idx="122">
                  <c:v>1981.99</c:v>
                </c:pt>
                <c:pt idx="123">
                  <c:v>2014.04</c:v>
                </c:pt>
                <c:pt idx="124">
                  <c:v>2030.25</c:v>
                </c:pt>
                <c:pt idx="125">
                  <c:v>1955.79</c:v>
                </c:pt>
                <c:pt idx="126">
                  <c:v>1825.74</c:v>
                </c:pt>
                <c:pt idx="127">
                  <c:v>1847.51</c:v>
                </c:pt>
                <c:pt idx="128">
                  <c:v>1909.03</c:v>
                </c:pt>
                <c:pt idx="129">
                  <c:v>1769.65</c:v>
                </c:pt>
                <c:pt idx="130">
                  <c:v>1880.11</c:v>
                </c:pt>
                <c:pt idx="131">
                  <c:v>2133.21</c:v>
                </c:pt>
                <c:pt idx="132">
                  <c:v>2100.69</c:v>
                </c:pt>
                <c:pt idx="133">
                  <c:v>2142.4699999999998</c:v>
                </c:pt>
                <c:pt idx="134">
                  <c:v>2192.36</c:v>
                </c:pt>
                <c:pt idx="135">
                  <c:v>2106.6999999999998</c:v>
                </c:pt>
                <c:pt idx="136">
                  <c:v>1939.3</c:v>
                </c:pt>
                <c:pt idx="137">
                  <c:v>2069.73</c:v>
                </c:pt>
                <c:pt idx="138">
                  <c:v>2051</c:v>
                </c:pt>
                <c:pt idx="139">
                  <c:v>1904.63</c:v>
                </c:pt>
                <c:pt idx="140">
                  <c:v>1882.95</c:v>
                </c:pt>
                <c:pt idx="141">
                  <c:v>1872.81</c:v>
                </c:pt>
                <c:pt idx="142">
                  <c:v>1742.75</c:v>
                </c:pt>
                <c:pt idx="143">
                  <c:v>1759.33</c:v>
                </c:pt>
                <c:pt idx="144">
                  <c:v>1698.29</c:v>
                </c:pt>
                <c:pt idx="145">
                  <c:v>1641.25</c:v>
                </c:pt>
                <c:pt idx="146">
                  <c:v>1741.56</c:v>
                </c:pt>
                <c:pt idx="147">
                  <c:v>1692.85</c:v>
                </c:pt>
                <c:pt idx="148">
                  <c:v>1594.58</c:v>
                </c:pt>
                <c:pt idx="149">
                  <c:v>1602.43</c:v>
                </c:pt>
                <c:pt idx="150">
                  <c:v>1682.77</c:v>
                </c:pt>
                <c:pt idx="151">
                  <c:v>1555.6</c:v>
                </c:pt>
                <c:pt idx="152">
                  <c:v>1580.69</c:v>
                </c:pt>
                <c:pt idx="153">
                  <c:v>1673.14</c:v>
                </c:pt>
                <c:pt idx="154">
                  <c:v>1591.85</c:v>
                </c:pt>
                <c:pt idx="155">
                  <c:v>1557.29</c:v>
                </c:pt>
                <c:pt idx="156">
                  <c:v>1390.07</c:v>
                </c:pt>
                <c:pt idx="157">
                  <c:v>1395.89</c:v>
                </c:pt>
                <c:pt idx="158">
                  <c:v>1369.36</c:v>
                </c:pt>
                <c:pt idx="159">
                  <c:v>1206.26</c:v>
                </c:pt>
                <c:pt idx="160">
                  <c:v>1063.03</c:v>
                </c:pt>
                <c:pt idx="161">
                  <c:v>1162.1099999999999</c:v>
                </c:pt>
                <c:pt idx="162">
                  <c:v>1124.47</c:v>
                </c:pt>
                <c:pt idx="163">
                  <c:v>1076.07</c:v>
                </c:pt>
                <c:pt idx="164">
                  <c:v>1113.06</c:v>
                </c:pt>
                <c:pt idx="165">
                  <c:v>1448.06</c:v>
                </c:pt>
                <c:pt idx="166">
                  <c:v>1474.24</c:v>
                </c:pt>
                <c:pt idx="167">
                  <c:v>1594.67</c:v>
                </c:pt>
                <c:pt idx="168">
                  <c:v>1674.92</c:v>
                </c:pt>
                <c:pt idx="169">
                  <c:v>1852.02</c:v>
                </c:pt>
                <c:pt idx="170">
                  <c:v>1825.47</c:v>
                </c:pt>
                <c:pt idx="171">
                  <c:v>1703.99</c:v>
                </c:pt>
                <c:pt idx="172">
                  <c:v>1711.62</c:v>
                </c:pt>
                <c:pt idx="173">
                  <c:v>1624.68</c:v>
                </c:pt>
                <c:pt idx="174">
                  <c:v>1897.13</c:v>
                </c:pt>
                <c:pt idx="175">
                  <c:v>1906</c:v>
                </c:pt>
                <c:pt idx="176">
                  <c:v>2064.85</c:v>
                </c:pt>
                <c:pt idx="177">
                  <c:v>1946.48</c:v>
                </c:pt>
                <c:pt idx="178">
                  <c:v>1873.24</c:v>
                </c:pt>
                <c:pt idx="179">
                  <c:v>1933.27</c:v>
                </c:pt>
                <c:pt idx="180">
                  <c:v>1743.6</c:v>
                </c:pt>
                <c:pt idx="181">
                  <c:v>1700.91</c:v>
                </c:pt>
                <c:pt idx="182">
                  <c:v>1542.24</c:v>
                </c:pt>
                <c:pt idx="183">
                  <c:v>1452.55</c:v>
                </c:pt>
                <c:pt idx="184">
                  <c:v>1417.34</c:v>
                </c:pt>
                <c:pt idx="185">
                  <c:v>1360.23</c:v>
                </c:pt>
                <c:pt idx="186">
                  <c:v>1434.46</c:v>
                </c:pt>
                <c:pt idx="187">
                  <c:v>1432.21</c:v>
                </c:pt>
                <c:pt idx="188">
                  <c:v>1364.55</c:v>
                </c:pt>
                <c:pt idx="189">
                  <c:v>1371.41</c:v>
                </c:pt>
                <c:pt idx="190">
                  <c:v>1352.74</c:v>
                </c:pt>
                <c:pt idx="191">
                  <c:v>1297.82</c:v>
                </c:pt>
                <c:pt idx="192">
                  <c:v>1295.1500000000001</c:v>
                </c:pt>
                <c:pt idx="193">
                  <c:v>1317.7</c:v>
                </c:pt>
                <c:pt idx="194">
                  <c:v>1419.73</c:v>
                </c:pt>
                <c:pt idx="195">
                  <c:v>1359.6</c:v>
                </c:pt>
                <c:pt idx="196">
                  <c:v>1371.59</c:v>
                </c:pt>
                <c:pt idx="197">
                  <c:v>1399.83</c:v>
                </c:pt>
                <c:pt idx="198">
                  <c:v>1379.37</c:v>
                </c:pt>
                <c:pt idx="199">
                  <c:v>1297.44</c:v>
                </c:pt>
                <c:pt idx="200">
                  <c:v>1158.1099999999999</c:v>
                </c:pt>
                <c:pt idx="201">
                  <c:v>1221.01</c:v>
                </c:pt>
                <c:pt idx="202">
                  <c:v>1083.33</c:v>
                </c:pt>
                <c:pt idx="203">
                  <c:v>1111.29</c:v>
                </c:pt>
                <c:pt idx="204">
                  <c:v>1008.16</c:v>
                </c:pt>
                <c:pt idx="205" formatCode="General">
                  <c:v>970.21</c:v>
                </c:pt>
                <c:pt idx="206" formatCode="General">
                  <c:v>911.3</c:v>
                </c:pt>
                <c:pt idx="207" formatCode="General">
                  <c:v>965.68</c:v>
                </c:pt>
                <c:pt idx="208">
                  <c:v>1011.36</c:v>
                </c:pt>
                <c:pt idx="209" formatCode="General">
                  <c:v>932.7</c:v>
                </c:pt>
                <c:pt idx="210" formatCode="General">
                  <c:v>895.92</c:v>
                </c:pt>
                <c:pt idx="211" formatCode="General">
                  <c:v>878.06</c:v>
                </c:pt>
                <c:pt idx="212" formatCode="General">
                  <c:v>834.84</c:v>
                </c:pt>
                <c:pt idx="213" formatCode="General">
                  <c:v>835.09</c:v>
                </c:pt>
                <c:pt idx="214" formatCode="General">
                  <c:v>803.57</c:v>
                </c:pt>
                <c:pt idx="215" formatCode="General">
                  <c:v>735.34</c:v>
                </c:pt>
                <c:pt idx="216" formatCode="General">
                  <c:v>785.79</c:v>
                </c:pt>
                <c:pt idx="217" formatCode="General">
                  <c:v>803.84</c:v>
                </c:pt>
                <c:pt idx="218" formatCode="General">
                  <c:v>862.84</c:v>
                </c:pt>
                <c:pt idx="219" formatCode="General">
                  <c:v>880.5</c:v>
                </c:pt>
                <c:pt idx="220" formatCode="General">
                  <c:v>883.42</c:v>
                </c:pt>
                <c:pt idx="221" formatCode="General">
                  <c:v>848.5</c:v>
                </c:pt>
                <c:pt idx="222" formatCode="General">
                  <c:v>810.71</c:v>
                </c:pt>
                <c:pt idx="223" formatCode="General">
                  <c:v>796.18</c:v>
                </c:pt>
                <c:pt idx="224" formatCode="General">
                  <c:v>782.36</c:v>
                </c:pt>
                <c:pt idx="225" formatCode="General">
                  <c:v>697.52</c:v>
                </c:pt>
                <c:pt idx="226" formatCode="General">
                  <c:v>759.47</c:v>
                </c:pt>
                <c:pt idx="227" formatCode="General">
                  <c:v>713.52</c:v>
                </c:pt>
                <c:pt idx="228" formatCode="General">
                  <c:v>669.93</c:v>
                </c:pt>
                <c:pt idx="229" formatCode="General">
                  <c:v>633.41999999999996</c:v>
                </c:pt>
                <c:pt idx="230" formatCode="General">
                  <c:v>599.35</c:v>
                </c:pt>
                <c:pt idx="231" formatCode="General">
                  <c:v>535.70000000000005</c:v>
                </c:pt>
                <c:pt idx="232" formatCode="General">
                  <c:v>575.42999999999995</c:v>
                </c:pt>
                <c:pt idx="233" formatCode="General">
                  <c:v>591.86</c:v>
                </c:pt>
                <c:pt idx="234" formatCode="General">
                  <c:v>627.54999999999995</c:v>
                </c:pt>
                <c:pt idx="235" formatCode="General">
                  <c:v>724.8</c:v>
                </c:pt>
                <c:pt idx="236" formatCode="General">
                  <c:v>658.92</c:v>
                </c:pt>
                <c:pt idx="237" formatCode="General">
                  <c:v>646.41999999999996</c:v>
                </c:pt>
                <c:pt idx="238" formatCode="General">
                  <c:v>736.4</c:v>
                </c:pt>
                <c:pt idx="239" formatCode="General">
                  <c:v>717.99</c:v>
                </c:pt>
                <c:pt idx="240" formatCode="General">
                  <c:v>742.72</c:v>
                </c:pt>
                <c:pt idx="241" formatCode="General">
                  <c:v>796.4</c:v>
                </c:pt>
                <c:pt idx="242" formatCode="General">
                  <c:v>842.34</c:v>
                </c:pt>
                <c:pt idx="243" formatCode="General">
                  <c:v>895.58</c:v>
                </c:pt>
                <c:pt idx="244" formatCode="General">
                  <c:v>819.99</c:v>
                </c:pt>
                <c:pt idx="245" formatCode="General">
                  <c:v>748.07</c:v>
                </c:pt>
                <c:pt idx="246" formatCode="General">
                  <c:v>693.7</c:v>
                </c:pt>
                <c:pt idx="247" formatCode="General">
                  <c:v>643.89</c:v>
                </c:pt>
                <c:pt idx="248" formatCode="General">
                  <c:v>537.80999999999995</c:v>
                </c:pt>
                <c:pt idx="249" formatCode="General">
                  <c:v>479.68</c:v>
                </c:pt>
                <c:pt idx="250" formatCode="General">
                  <c:v>545.11</c:v>
                </c:pt>
                <c:pt idx="251" formatCode="General">
                  <c:v>541.54999999999995</c:v>
                </c:pt>
                <c:pt idx="252" formatCode="General">
                  <c:v>595.13</c:v>
                </c:pt>
                <c:pt idx="253" formatCode="General">
                  <c:v>612.16</c:v>
                </c:pt>
                <c:pt idx="254" formatCode="General">
                  <c:v>577.36</c:v>
                </c:pt>
                <c:pt idx="255" formatCode="General">
                  <c:v>523.22</c:v>
                </c:pt>
                <c:pt idx="256" formatCode="General">
                  <c:v>578.1</c:v>
                </c:pt>
                <c:pt idx="257" formatCode="General">
                  <c:v>617.91</c:v>
                </c:pt>
                <c:pt idx="258" formatCode="General">
                  <c:v>504.62</c:v>
                </c:pt>
                <c:pt idx="259" formatCode="General">
                  <c:v>509.23</c:v>
                </c:pt>
                <c:pt idx="260" formatCode="General">
                  <c:v>514.48</c:v>
                </c:pt>
                <c:pt idx="261" formatCode="General">
                  <c:v>613.22</c:v>
                </c:pt>
                <c:pt idx="262" formatCode="General">
                  <c:v>688.62</c:v>
                </c:pt>
                <c:pt idx="263" formatCode="General">
                  <c:v>705.97</c:v>
                </c:pt>
                <c:pt idx="264" formatCode="General">
                  <c:v>821.22</c:v>
                </c:pt>
                <c:pt idx="265" formatCode="General">
                  <c:v>731.88</c:v>
                </c:pt>
                <c:pt idx="266" formatCode="General">
                  <c:v>725.39</c:v>
                </c:pt>
                <c:pt idx="267" formatCode="General">
                  <c:v>860.94</c:v>
                </c:pt>
                <c:pt idx="268" formatCode="General">
                  <c:v>828.38</c:v>
                </c:pt>
                <c:pt idx="269" formatCode="General">
                  <c:v>943.88</c:v>
                </c:pt>
                <c:pt idx="270">
                  <c:v>1028.07</c:v>
                </c:pt>
                <c:pt idx="271" formatCode="General">
                  <c:v>996.66</c:v>
                </c:pt>
                <c:pt idx="272" formatCode="General">
                  <c:v>833.51</c:v>
                </c:pt>
                <c:pt idx="273" formatCode="General">
                  <c:v>836.18</c:v>
                </c:pt>
                <c:pt idx="274" formatCode="General">
                  <c:v>937.88</c:v>
                </c:pt>
                <c:pt idx="275" formatCode="General">
                  <c:v>969.72</c:v>
                </c:pt>
                <c:pt idx="276" formatCode="General">
                  <c:v>883</c:v>
                </c:pt>
                <c:pt idx="277" formatCode="General">
                  <c:v>736.02</c:v>
                </c:pt>
                <c:pt idx="278" formatCode="General">
                  <c:v>752.59</c:v>
                </c:pt>
                <c:pt idx="279" formatCode="General">
                  <c:v>618.98</c:v>
                </c:pt>
                <c:pt idx="280" formatCode="General">
                  <c:v>520.05999999999995</c:v>
                </c:pt>
                <c:pt idx="281" formatCode="General">
                  <c:v>571.42999999999995</c:v>
                </c:pt>
                <c:pt idx="282" formatCode="General">
                  <c:v>562.46</c:v>
                </c:pt>
                <c:pt idx="283" formatCode="General">
                  <c:v>451.88</c:v>
                </c:pt>
                <c:pt idx="284" formatCode="General">
                  <c:v>403.44</c:v>
                </c:pt>
                <c:pt idx="285" formatCode="General">
                  <c:v>310.32</c:v>
                </c:pt>
                <c:pt idx="286" formatCode="General">
                  <c:v>310.16000000000003</c:v>
                </c:pt>
                <c:pt idx="287" formatCode="General">
                  <c:v>343.33</c:v>
                </c:pt>
                <c:pt idx="288" formatCode="General">
                  <c:v>297.88</c:v>
                </c:pt>
                <c:pt idx="289" formatCode="General">
                  <c:v>332.03</c:v>
                </c:pt>
                <c:pt idx="290" formatCode="General">
                  <c:v>421.22</c:v>
                </c:pt>
                <c:pt idx="291" formatCode="General">
                  <c:v>481.04</c:v>
                </c:pt>
                <c:pt idx="292" formatCode="General">
                  <c:v>558.98</c:v>
                </c:pt>
                <c:pt idx="293" formatCode="General">
                  <c:v>567.38</c:v>
                </c:pt>
                <c:pt idx="294" formatCode="General">
                  <c:v>376.31</c:v>
                </c:pt>
                <c:pt idx="295" formatCode="General">
                  <c:v>407.86</c:v>
                </c:pt>
                <c:pt idx="296" formatCode="General">
                  <c:v>470.79</c:v>
                </c:pt>
                <c:pt idx="297" formatCode="General">
                  <c:v>647.11</c:v>
                </c:pt>
                <c:pt idx="298" formatCode="General">
                  <c:v>695.37</c:v>
                </c:pt>
                <c:pt idx="299" formatCode="General">
                  <c:v>726.12</c:v>
                </c:pt>
                <c:pt idx="300" formatCode="General">
                  <c:v>745.4</c:v>
                </c:pt>
                <c:pt idx="301" formatCode="General">
                  <c:v>756.77</c:v>
                </c:pt>
                <c:pt idx="302" formatCode="General">
                  <c:v>703.23</c:v>
                </c:pt>
                <c:pt idx="303" formatCode="General">
                  <c:v>677.34</c:v>
                </c:pt>
                <c:pt idx="304" formatCode="General">
                  <c:v>676.53</c:v>
                </c:pt>
                <c:pt idx="305" formatCode="General">
                  <c:v>685.84</c:v>
                </c:pt>
                <c:pt idx="306" formatCode="General">
                  <c:v>651.22</c:v>
                </c:pt>
                <c:pt idx="307" formatCode="General">
                  <c:v>726.48</c:v>
                </c:pt>
                <c:pt idx="308" formatCode="General">
                  <c:v>757.59</c:v>
                </c:pt>
                <c:pt idx="309" formatCode="General">
                  <c:v>789.67</c:v>
                </c:pt>
                <c:pt idx="310" formatCode="General">
                  <c:v>781.49</c:v>
                </c:pt>
                <c:pt idx="311" formatCode="General">
                  <c:v>821.71</c:v>
                </c:pt>
                <c:pt idx="312" formatCode="General">
                  <c:v>817.43</c:v>
                </c:pt>
                <c:pt idx="313" formatCode="General">
                  <c:v>903.09</c:v>
                </c:pt>
                <c:pt idx="314" formatCode="General">
                  <c:v>980.9</c:v>
                </c:pt>
                <c:pt idx="315" formatCode="General">
                  <c:v>874.16</c:v>
                </c:pt>
                <c:pt idx="316" formatCode="General">
                  <c:v>852.83</c:v>
                </c:pt>
                <c:pt idx="317" formatCode="General">
                  <c:v>878.82</c:v>
                </c:pt>
                <c:pt idx="318" formatCode="General">
                  <c:v>882.94</c:v>
                </c:pt>
                <c:pt idx="319" formatCode="General">
                  <c:v>930.92</c:v>
                </c:pt>
                <c:pt idx="320" formatCode="General">
                  <c:v>990.26</c:v>
                </c:pt>
                <c:pt idx="321" formatCode="General">
                  <c:v>982.65</c:v>
                </c:pt>
                <c:pt idx="322" formatCode="General">
                  <c:v>914.06</c:v>
                </c:pt>
                <c:pt idx="323" formatCode="General">
                  <c:v>933.57</c:v>
                </c:pt>
                <c:pt idx="324" formatCode="General">
                  <c:v>894.41</c:v>
                </c:pt>
                <c:pt idx="325" formatCode="General">
                  <c:v>882.5</c:v>
                </c:pt>
                <c:pt idx="326" formatCode="General">
                  <c:v>897</c:v>
                </c:pt>
                <c:pt idx="327" formatCode="General">
                  <c:v>931.78</c:v>
                </c:pt>
                <c:pt idx="328" formatCode="General">
                  <c:v>885.69</c:v>
                </c:pt>
                <c:pt idx="329" formatCode="General">
                  <c:v>925.56</c:v>
                </c:pt>
                <c:pt idx="330">
                  <c:v>1027.3699999999999</c:v>
                </c:pt>
                <c:pt idx="331">
                  <c:v>1074.4100000000001</c:v>
                </c:pt>
                <c:pt idx="332">
                  <c:v>1105.6199999999999</c:v>
                </c:pt>
                <c:pt idx="333">
                  <c:v>1050.51</c:v>
                </c:pt>
                <c:pt idx="334" formatCode="General">
                  <c:v>944.23</c:v>
                </c:pt>
                <c:pt idx="335" formatCode="General">
                  <c:v>927.97</c:v>
                </c:pt>
                <c:pt idx="336" formatCode="General">
                  <c:v>933.36</c:v>
                </c:pt>
                <c:pt idx="337" formatCode="General">
                  <c:v>939.49</c:v>
                </c:pt>
                <c:pt idx="338" formatCode="General">
                  <c:v>908.72</c:v>
                </c:pt>
                <c:pt idx="339" formatCode="General">
                  <c:v>867.22</c:v>
                </c:pt>
                <c:pt idx="340" formatCode="General">
                  <c:v>918.88</c:v>
                </c:pt>
                <c:pt idx="341" formatCode="General">
                  <c:v>945.71</c:v>
                </c:pt>
                <c:pt idx="342" formatCode="General">
                  <c:v>866.18</c:v>
                </c:pt>
                <c:pt idx="343" formatCode="General">
                  <c:v>811.06</c:v>
                </c:pt>
                <c:pt idx="344" formatCode="General">
                  <c:v>750.72</c:v>
                </c:pt>
                <c:pt idx="345" formatCode="General">
                  <c:v>718.87</c:v>
                </c:pt>
                <c:pt idx="346" formatCode="General">
                  <c:v>664.88</c:v>
                </c:pt>
                <c:pt idx="347" formatCode="General">
                  <c:v>729.94</c:v>
                </c:pt>
                <c:pt idx="348" formatCode="General">
                  <c:v>748.87</c:v>
                </c:pt>
                <c:pt idx="349" formatCode="General">
                  <c:v>752.31</c:v>
                </c:pt>
                <c:pt idx="350" formatCode="General">
                  <c:v>721.57</c:v>
                </c:pt>
                <c:pt idx="351" formatCode="General">
                  <c:v>666.75</c:v>
                </c:pt>
                <c:pt idx="352" formatCode="General">
                  <c:v>642.96</c:v>
                </c:pt>
                <c:pt idx="353" formatCode="General">
                  <c:v>670.56</c:v>
                </c:pt>
                <c:pt idx="354" formatCode="General">
                  <c:v>678.44</c:v>
                </c:pt>
                <c:pt idx="355" formatCode="General">
                  <c:v>663.36</c:v>
                </c:pt>
                <c:pt idx="356" formatCode="General">
                  <c:v>615.58000000000004</c:v>
                </c:pt>
                <c:pt idx="357" formatCode="General">
                  <c:v>513.82000000000005</c:v>
                </c:pt>
                <c:pt idx="358" formatCode="General">
                  <c:v>562.79999999999995</c:v>
                </c:pt>
                <c:pt idx="359" formatCode="General">
                  <c:v>509.95</c:v>
                </c:pt>
                <c:pt idx="360" formatCode="General">
                  <c:v>552.03</c:v>
                </c:pt>
                <c:pt idx="361" formatCode="General">
                  <c:v>574.20000000000005</c:v>
                </c:pt>
                <c:pt idx="362" formatCode="General">
                  <c:v>615.97</c:v>
                </c:pt>
                <c:pt idx="363" formatCode="General">
                  <c:v>606.32000000000005</c:v>
                </c:pt>
                <c:pt idx="364" formatCode="General">
                  <c:v>612.5</c:v>
                </c:pt>
                <c:pt idx="365" formatCode="General">
                  <c:v>680.51</c:v>
                </c:pt>
                <c:pt idx="366" formatCode="General">
                  <c:v>610.91999999999996</c:v>
                </c:pt>
                <c:pt idx="367" formatCode="General">
                  <c:v>652.11</c:v>
                </c:pt>
                <c:pt idx="368" formatCode="General">
                  <c:v>695.94</c:v>
                </c:pt>
                <c:pt idx="369" formatCode="General">
                  <c:v>705.08</c:v>
                </c:pt>
                <c:pt idx="370" formatCode="General">
                  <c:v>683.11</c:v>
                </c:pt>
                <c:pt idx="371" formatCode="General">
                  <c:v>717.03</c:v>
                </c:pt>
                <c:pt idx="372" formatCode="General">
                  <c:v>605.27</c:v>
                </c:pt>
                <c:pt idx="373" formatCode="General">
                  <c:v>611.35</c:v>
                </c:pt>
                <c:pt idx="374" formatCode="General">
                  <c:v>645.61</c:v>
                </c:pt>
                <c:pt idx="375" formatCode="General">
                  <c:v>659.85</c:v>
                </c:pt>
                <c:pt idx="376" formatCode="General">
                  <c:v>675.57</c:v>
                </c:pt>
                <c:pt idx="377" formatCode="General">
                  <c:v>635.4</c:v>
                </c:pt>
                <c:pt idx="378" formatCode="General">
                  <c:v>696.11</c:v>
                </c:pt>
                <c:pt idx="379" formatCode="General">
                  <c:v>697.03</c:v>
                </c:pt>
                <c:pt idx="380" formatCode="General">
                  <c:v>690.16</c:v>
                </c:pt>
                <c:pt idx="381" formatCode="General">
                  <c:v>602.88</c:v>
                </c:pt>
                <c:pt idx="382" formatCode="General">
                  <c:v>606.87</c:v>
                </c:pt>
                <c:pt idx="383" formatCode="General">
                  <c:v>678.38</c:v>
                </c:pt>
                <c:pt idx="384" formatCode="General">
                  <c:v>706.79</c:v>
                </c:pt>
                <c:pt idx="385" formatCode="General">
                  <c:v>797.95</c:v>
                </c:pt>
                <c:pt idx="386" formatCode="General">
                  <c:v>688.66</c:v>
                </c:pt>
                <c:pt idx="387" formatCode="General">
                  <c:v>840.89</c:v>
                </c:pt>
                <c:pt idx="388" formatCode="General">
                  <c:v>861.59</c:v>
                </c:pt>
                <c:pt idx="389" formatCode="General">
                  <c:v>896.16</c:v>
                </c:pt>
                <c:pt idx="390" formatCode="General">
                  <c:v>909.72</c:v>
                </c:pt>
                <c:pt idx="391" formatCode="General">
                  <c:v>906.33</c:v>
                </c:pt>
                <c:pt idx="392" formatCode="General">
                  <c:v>894.02</c:v>
                </c:pt>
                <c:pt idx="393" formatCode="General">
                  <c:v>942.41</c:v>
                </c:pt>
                <c:pt idx="394" formatCode="General">
                  <c:v>975.28</c:v>
                </c:pt>
                <c:pt idx="395" formatCode="General">
                  <c:v>895.66</c:v>
                </c:pt>
                <c:pt idx="396" formatCode="General">
                  <c:v>854.61</c:v>
                </c:pt>
                <c:pt idx="397" formatCode="General">
                  <c:v>932.76</c:v>
                </c:pt>
                <c:pt idx="398" formatCode="General">
                  <c:v>940.54</c:v>
                </c:pt>
                <c:pt idx="399">
                  <c:v>1003.31</c:v>
                </c:pt>
                <c:pt idx="400" formatCode="General">
                  <c:v>917.9</c:v>
                </c:pt>
                <c:pt idx="401" formatCode="General">
                  <c:v>884.29</c:v>
                </c:pt>
                <c:pt idx="402" formatCode="General">
                  <c:v>907.2</c:v>
                </c:pt>
                <c:pt idx="403" formatCode="General">
                  <c:v>831.12</c:v>
                </c:pt>
                <c:pt idx="404" formatCode="General">
                  <c:v>729.79</c:v>
                </c:pt>
                <c:pt idx="405" formatCode="General">
                  <c:v>677.54</c:v>
                </c:pt>
                <c:pt idx="406" formatCode="General">
                  <c:v>664.43</c:v>
                </c:pt>
                <c:pt idx="407" formatCode="General">
                  <c:v>721.08</c:v>
                </c:pt>
                <c:pt idx="408" formatCode="General">
                  <c:v>702.83</c:v>
                </c:pt>
                <c:pt idx="409" formatCode="General">
                  <c:v>717.35</c:v>
                </c:pt>
                <c:pt idx="410" formatCode="General">
                  <c:v>647.17999999999995</c:v>
                </c:pt>
                <c:pt idx="411" formatCode="General">
                  <c:v>656.47</c:v>
                </c:pt>
                <c:pt idx="412" formatCode="General">
                  <c:v>612.35</c:v>
                </c:pt>
                <c:pt idx="413" formatCode="General">
                  <c:v>633.58000000000004</c:v>
                </c:pt>
                <c:pt idx="414" formatCode="General">
                  <c:v>525.11</c:v>
                </c:pt>
                <c:pt idx="415" formatCode="General">
                  <c:v>475.59</c:v>
                </c:pt>
                <c:pt idx="416" formatCode="General">
                  <c:v>509.05</c:v>
                </c:pt>
                <c:pt idx="417" formatCode="General">
                  <c:v>485.35</c:v>
                </c:pt>
                <c:pt idx="418" formatCode="General">
                  <c:v>474.01</c:v>
                </c:pt>
                <c:pt idx="419" formatCode="General">
                  <c:v>485.48</c:v>
                </c:pt>
                <c:pt idx="420" formatCode="General">
                  <c:v>411.76</c:v>
                </c:pt>
                <c:pt idx="421" formatCode="General">
                  <c:v>387.99</c:v>
                </c:pt>
                <c:pt idx="422" formatCode="General">
                  <c:v>358.63</c:v>
                </c:pt>
                <c:pt idx="423" formatCode="General">
                  <c:v>405.13</c:v>
                </c:pt>
                <c:pt idx="424" formatCode="General">
                  <c:v>334.98</c:v>
                </c:pt>
                <c:pt idx="425" formatCode="General">
                  <c:v>310.22000000000003</c:v>
                </c:pt>
                <c:pt idx="426" formatCode="General">
                  <c:v>272.61</c:v>
                </c:pt>
                <c:pt idx="427" formatCode="General">
                  <c:v>268.98</c:v>
                </c:pt>
                <c:pt idx="428" formatCode="General">
                  <c:v>240.79</c:v>
                </c:pt>
                <c:pt idx="429" formatCode="General">
                  <c:v>253.45</c:v>
                </c:pt>
                <c:pt idx="430" formatCode="General">
                  <c:v>264.64</c:v>
                </c:pt>
                <c:pt idx="431" formatCode="General">
                  <c:v>273.75</c:v>
                </c:pt>
                <c:pt idx="432" formatCode="General">
                  <c:v>243.36</c:v>
                </c:pt>
                <c:pt idx="433" formatCode="General">
                  <c:v>231.06</c:v>
                </c:pt>
                <c:pt idx="434" formatCode="General">
                  <c:v>202.91</c:v>
                </c:pt>
                <c:pt idx="435" formatCode="General">
                  <c:v>199.76</c:v>
                </c:pt>
                <c:pt idx="436" formatCode="General">
                  <c:v>175.91</c:v>
                </c:pt>
                <c:pt idx="437" formatCode="General">
                  <c:v>160.41999999999999</c:v>
                </c:pt>
                <c:pt idx="438" formatCode="General">
                  <c:v>163.37</c:v>
                </c:pt>
                <c:pt idx="439" formatCode="General">
                  <c:v>150.16</c:v>
                </c:pt>
                <c:pt idx="440" formatCode="General">
                  <c:v>140.88999999999999</c:v>
                </c:pt>
                <c:pt idx="441" formatCode="General">
                  <c:v>138.91</c:v>
                </c:pt>
                <c:pt idx="442" formatCode="General">
                  <c:v>136.49</c:v>
                </c:pt>
                <c:pt idx="443" formatCode="General">
                  <c:v>137.38</c:v>
                </c:pt>
                <c:pt idx="444" formatCode="General">
                  <c:v>136.58000000000001</c:v>
                </c:pt>
                <c:pt idx="445" formatCode="General">
                  <c:v>134.09</c:v>
                </c:pt>
                <c:pt idx="446" formatCode="General">
                  <c:v>134.15</c:v>
                </c:pt>
                <c:pt idx="447" formatCode="General">
                  <c:v>136.46</c:v>
                </c:pt>
                <c:pt idx="448" formatCode="General">
                  <c:v>134.93</c:v>
                </c:pt>
                <c:pt idx="449" formatCode="General">
                  <c:v>138.9</c:v>
                </c:pt>
                <c:pt idx="450" formatCode="General">
                  <c:v>142.46</c:v>
                </c:pt>
                <c:pt idx="451" formatCode="General">
                  <c:v>135.54</c:v>
                </c:pt>
                <c:pt idx="452" formatCode="General">
                  <c:v>129.82</c:v>
                </c:pt>
                <c:pt idx="453" formatCode="General">
                  <c:v>134.13999999999999</c:v>
                </c:pt>
                <c:pt idx="454" formatCode="General">
                  <c:v>136.11000000000001</c:v>
                </c:pt>
                <c:pt idx="455" formatCode="General">
                  <c:v>134.54</c:v>
                </c:pt>
                <c:pt idx="456" formatCode="General">
                  <c:v>130.28</c:v>
                </c:pt>
                <c:pt idx="457" formatCode="General">
                  <c:v>130.47999999999999</c:v>
                </c:pt>
                <c:pt idx="458" formatCode="General">
                  <c:v>135.6</c:v>
                </c:pt>
                <c:pt idx="459" formatCode="General">
                  <c:v>133.35</c:v>
                </c:pt>
                <c:pt idx="460" formatCode="General">
                  <c:v>129.66</c:v>
                </c:pt>
                <c:pt idx="461" formatCode="General">
                  <c:v>124.08</c:v>
                </c:pt>
                <c:pt idx="462" formatCode="General">
                  <c:v>121.21</c:v>
                </c:pt>
                <c:pt idx="463" formatCode="General">
                  <c:v>117.63</c:v>
                </c:pt>
                <c:pt idx="464" formatCode="General">
                  <c:v>121.42</c:v>
                </c:pt>
                <c:pt idx="465" formatCode="General">
                  <c:v>117.71</c:v>
                </c:pt>
                <c:pt idx="466" formatCode="General">
                  <c:v>118.82</c:v>
                </c:pt>
                <c:pt idx="467" formatCode="General">
                  <c:v>125.04</c:v>
                </c:pt>
                <c:pt idx="468" formatCode="General">
                  <c:v>122.44</c:v>
                </c:pt>
                <c:pt idx="469" formatCode="General">
                  <c:v>125.76</c:v>
                </c:pt>
                <c:pt idx="470" formatCode="General">
                  <c:v>131.44</c:v>
                </c:pt>
                <c:pt idx="471" formatCode="General">
                  <c:v>119.8</c:v>
                </c:pt>
                <c:pt idx="472" formatCode="General">
                  <c:v>123.5</c:v>
                </c:pt>
                <c:pt idx="473" formatCode="General">
                  <c:v>118.27</c:v>
                </c:pt>
                <c:pt idx="474" formatCode="General">
                  <c:v>128.99</c:v>
                </c:pt>
                <c:pt idx="475" formatCode="General">
                  <c:v>123.66</c:v>
                </c:pt>
                <c:pt idx="476" formatCode="General">
                  <c:v>121.91</c:v>
                </c:pt>
                <c:pt idx="477" formatCode="General">
                  <c:v>119.71</c:v>
                </c:pt>
                <c:pt idx="478" formatCode="General">
                  <c:v>121.94</c:v>
                </c:pt>
                <c:pt idx="479" formatCode="General">
                  <c:v>125.08</c:v>
                </c:pt>
                <c:pt idx="480" formatCode="General">
                  <c:v>123.64</c:v>
                </c:pt>
                <c:pt idx="481" formatCode="General">
                  <c:v>114.57</c:v>
                </c:pt>
                <c:pt idx="482" formatCode="General">
                  <c:v>121.4</c:v>
                </c:pt>
                <c:pt idx="483" formatCode="General">
                  <c:v>127.83</c:v>
                </c:pt>
                <c:pt idx="484" formatCode="General">
                  <c:v>128.78</c:v>
                </c:pt>
                <c:pt idx="485" formatCode="General">
                  <c:v>125.65</c:v>
                </c:pt>
                <c:pt idx="486" formatCode="General">
                  <c:v>131.30000000000001</c:v>
                </c:pt>
                <c:pt idx="487" formatCode="General">
                  <c:v>132.4</c:v>
                </c:pt>
                <c:pt idx="488" formatCode="General">
                  <c:v>123</c:v>
                </c:pt>
                <c:pt idx="489" formatCode="General">
                  <c:v>132.30000000000001</c:v>
                </c:pt>
                <c:pt idx="490" formatCode="General">
                  <c:v>140.1</c:v>
                </c:pt>
                <c:pt idx="491" formatCode="General">
                  <c:v>148.1</c:v>
                </c:pt>
                <c:pt idx="492" formatCode="General">
                  <c:v>150.80000000000001</c:v>
                </c:pt>
                <c:pt idx="493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plan'!$U$2:$U$495</c:f>
              <c:strCache>
                <c:ptCount val="494"/>
                <c:pt idx="0">
                  <c:v>2022년 6월</c:v>
                </c:pt>
                <c:pt idx="1">
                  <c:v>2022년 5월</c:v>
                </c:pt>
                <c:pt idx="2">
                  <c:v>2022년 4월</c:v>
                </c:pt>
                <c:pt idx="3">
                  <c:v>2022년 3월</c:v>
                </c:pt>
                <c:pt idx="4">
                  <c:v>2022년 2월</c:v>
                </c:pt>
                <c:pt idx="5">
                  <c:v>2022년 1월</c:v>
                </c:pt>
                <c:pt idx="6">
                  <c:v>2021년 12월</c:v>
                </c:pt>
                <c:pt idx="7">
                  <c:v>2021년 11월</c:v>
                </c:pt>
                <c:pt idx="8">
                  <c:v>2021년 10월</c:v>
                </c:pt>
                <c:pt idx="9">
                  <c:v>2021년 9월</c:v>
                </c:pt>
                <c:pt idx="10">
                  <c:v>2021년 8월</c:v>
                </c:pt>
                <c:pt idx="11">
                  <c:v>2021년 7월</c:v>
                </c:pt>
                <c:pt idx="12">
                  <c:v>2021년 6월</c:v>
                </c:pt>
                <c:pt idx="13">
                  <c:v>2021년 5월</c:v>
                </c:pt>
                <c:pt idx="14">
                  <c:v>2021년 4월</c:v>
                </c:pt>
                <c:pt idx="15">
                  <c:v>2021년 3월</c:v>
                </c:pt>
                <c:pt idx="16">
                  <c:v>2021년 2월</c:v>
                </c:pt>
                <c:pt idx="17">
                  <c:v>2021년 1월</c:v>
                </c:pt>
                <c:pt idx="18">
                  <c:v>2020년 12월</c:v>
                </c:pt>
                <c:pt idx="19">
                  <c:v>2020년 11월</c:v>
                </c:pt>
                <c:pt idx="20">
                  <c:v>2020년 10월</c:v>
                </c:pt>
                <c:pt idx="21">
                  <c:v>2020년 9월</c:v>
                </c:pt>
                <c:pt idx="22">
                  <c:v>2020년 8월</c:v>
                </c:pt>
                <c:pt idx="23">
                  <c:v>2020년 7월</c:v>
                </c:pt>
                <c:pt idx="24">
                  <c:v>2020년 6월</c:v>
                </c:pt>
                <c:pt idx="25">
                  <c:v>2020년 5월</c:v>
                </c:pt>
                <c:pt idx="26">
                  <c:v>2020년 4월</c:v>
                </c:pt>
                <c:pt idx="27">
                  <c:v>2020년 3월</c:v>
                </c:pt>
                <c:pt idx="28">
                  <c:v>2020년 2월</c:v>
                </c:pt>
                <c:pt idx="29">
                  <c:v>2020년 1월</c:v>
                </c:pt>
                <c:pt idx="30">
                  <c:v>2019년 12월</c:v>
                </c:pt>
                <c:pt idx="31">
                  <c:v>2019년 11월</c:v>
                </c:pt>
                <c:pt idx="32">
                  <c:v>2019년 10월</c:v>
                </c:pt>
                <c:pt idx="33">
                  <c:v>2019년 9월</c:v>
                </c:pt>
                <c:pt idx="34">
                  <c:v>2019년 8월</c:v>
                </c:pt>
                <c:pt idx="35">
                  <c:v>2019년 7월</c:v>
                </c:pt>
                <c:pt idx="36">
                  <c:v>2019년 6월</c:v>
                </c:pt>
                <c:pt idx="37">
                  <c:v>2019년 5월</c:v>
                </c:pt>
                <c:pt idx="38">
                  <c:v>2019년 4월</c:v>
                </c:pt>
                <c:pt idx="39">
                  <c:v>2019년 3월</c:v>
                </c:pt>
                <c:pt idx="40">
                  <c:v>2019년 2월</c:v>
                </c:pt>
                <c:pt idx="41">
                  <c:v>2019년 1월</c:v>
                </c:pt>
                <c:pt idx="42">
                  <c:v>2018년 12월</c:v>
                </c:pt>
                <c:pt idx="43">
                  <c:v>2018년 11월</c:v>
                </c:pt>
                <c:pt idx="44">
                  <c:v>2018년 10월</c:v>
                </c:pt>
                <c:pt idx="45">
                  <c:v>2018년 9월</c:v>
                </c:pt>
                <c:pt idx="46">
                  <c:v>2018년 8월</c:v>
                </c:pt>
                <c:pt idx="47">
                  <c:v>2018년 7월</c:v>
                </c:pt>
                <c:pt idx="48">
                  <c:v>2018년 6월</c:v>
                </c:pt>
                <c:pt idx="49">
                  <c:v>2018년 5월</c:v>
                </c:pt>
                <c:pt idx="50">
                  <c:v>2018년 4월</c:v>
                </c:pt>
                <c:pt idx="51">
                  <c:v>2018년 3월</c:v>
                </c:pt>
                <c:pt idx="52">
                  <c:v>2018년 2월</c:v>
                </c:pt>
                <c:pt idx="53">
                  <c:v>2018년 1월</c:v>
                </c:pt>
                <c:pt idx="54">
                  <c:v>2017년 12월</c:v>
                </c:pt>
                <c:pt idx="55">
                  <c:v>2017년 11월</c:v>
                </c:pt>
                <c:pt idx="56">
                  <c:v>2017년 10월</c:v>
                </c:pt>
                <c:pt idx="57">
                  <c:v>2017년 9월</c:v>
                </c:pt>
                <c:pt idx="58">
                  <c:v>2017년 8월</c:v>
                </c:pt>
                <c:pt idx="59">
                  <c:v>2017년 7월</c:v>
                </c:pt>
                <c:pt idx="60">
                  <c:v>2017년 6월</c:v>
                </c:pt>
                <c:pt idx="61">
                  <c:v>2017년 5월</c:v>
                </c:pt>
                <c:pt idx="62">
                  <c:v>2017년 4월</c:v>
                </c:pt>
                <c:pt idx="63">
                  <c:v>2017년 3월</c:v>
                </c:pt>
                <c:pt idx="64">
                  <c:v>2017년 2월</c:v>
                </c:pt>
                <c:pt idx="65">
                  <c:v>2017년 1월</c:v>
                </c:pt>
                <c:pt idx="66">
                  <c:v>2016년 12월</c:v>
                </c:pt>
                <c:pt idx="67">
                  <c:v>2016년 11월</c:v>
                </c:pt>
                <c:pt idx="68">
                  <c:v>2016년 10월</c:v>
                </c:pt>
                <c:pt idx="69">
                  <c:v>2016년 9월</c:v>
                </c:pt>
                <c:pt idx="70">
                  <c:v>2016년 8월</c:v>
                </c:pt>
                <c:pt idx="71">
                  <c:v>2016년 7월</c:v>
                </c:pt>
                <c:pt idx="72">
                  <c:v>2016년 6월</c:v>
                </c:pt>
                <c:pt idx="73">
                  <c:v>2016년 5월</c:v>
                </c:pt>
                <c:pt idx="74">
                  <c:v>2016년 4월</c:v>
                </c:pt>
                <c:pt idx="75">
                  <c:v>2016년 3월</c:v>
                </c:pt>
                <c:pt idx="76">
                  <c:v>2016년 2월</c:v>
                </c:pt>
                <c:pt idx="77">
                  <c:v>2016년 1월</c:v>
                </c:pt>
                <c:pt idx="78">
                  <c:v>2015년 12월</c:v>
                </c:pt>
                <c:pt idx="79">
                  <c:v>2015년 11월</c:v>
                </c:pt>
                <c:pt idx="80">
                  <c:v>2015년 10월</c:v>
                </c:pt>
                <c:pt idx="81">
                  <c:v>2015년 9월</c:v>
                </c:pt>
                <c:pt idx="82">
                  <c:v>2015년 8월</c:v>
                </c:pt>
                <c:pt idx="83">
                  <c:v>2015년 7월</c:v>
                </c:pt>
                <c:pt idx="84">
                  <c:v>2015년 6월</c:v>
                </c:pt>
                <c:pt idx="85">
                  <c:v>2015년 5월</c:v>
                </c:pt>
                <c:pt idx="86">
                  <c:v>2015년 4월</c:v>
                </c:pt>
                <c:pt idx="87">
                  <c:v>2015년 3월</c:v>
                </c:pt>
                <c:pt idx="88">
                  <c:v>2015년 2월</c:v>
                </c:pt>
                <c:pt idx="89">
                  <c:v>2015년 1월</c:v>
                </c:pt>
                <c:pt idx="90">
                  <c:v>2014년 12월</c:v>
                </c:pt>
                <c:pt idx="91">
                  <c:v>2014년 11월</c:v>
                </c:pt>
                <c:pt idx="92">
                  <c:v>2014년 10월</c:v>
                </c:pt>
                <c:pt idx="93">
                  <c:v>2014년 9월</c:v>
                </c:pt>
                <c:pt idx="94">
                  <c:v>2014년 8월</c:v>
                </c:pt>
                <c:pt idx="95">
                  <c:v>2014년 7월</c:v>
                </c:pt>
                <c:pt idx="96">
                  <c:v>2014년 6월</c:v>
                </c:pt>
                <c:pt idx="97">
                  <c:v>2014년 5월</c:v>
                </c:pt>
                <c:pt idx="98">
                  <c:v>2014년 4월</c:v>
                </c:pt>
                <c:pt idx="99">
                  <c:v>2014년 3월</c:v>
                </c:pt>
                <c:pt idx="100">
                  <c:v>2014년 2월</c:v>
                </c:pt>
                <c:pt idx="101">
                  <c:v>2014년 1월</c:v>
                </c:pt>
                <c:pt idx="102">
                  <c:v>2013년 12월</c:v>
                </c:pt>
                <c:pt idx="103">
                  <c:v>2013년 11월</c:v>
                </c:pt>
                <c:pt idx="104">
                  <c:v>2013년 10월</c:v>
                </c:pt>
                <c:pt idx="105">
                  <c:v>2013년 9월</c:v>
                </c:pt>
                <c:pt idx="106">
                  <c:v>2013년 8월</c:v>
                </c:pt>
                <c:pt idx="107">
                  <c:v>2013년 7월</c:v>
                </c:pt>
                <c:pt idx="108">
                  <c:v>2013년 6월</c:v>
                </c:pt>
                <c:pt idx="109">
                  <c:v>2013년 5월</c:v>
                </c:pt>
                <c:pt idx="110">
                  <c:v>2013년 4월</c:v>
                </c:pt>
                <c:pt idx="111">
                  <c:v>2013년 3월</c:v>
                </c:pt>
                <c:pt idx="112">
                  <c:v>2013년 2월</c:v>
                </c:pt>
                <c:pt idx="113">
                  <c:v>2013년 1월</c:v>
                </c:pt>
                <c:pt idx="114">
                  <c:v>2012년 12월</c:v>
                </c:pt>
                <c:pt idx="115">
                  <c:v>2012년 11월</c:v>
                </c:pt>
                <c:pt idx="116">
                  <c:v>2012년 10월</c:v>
                </c:pt>
                <c:pt idx="117">
                  <c:v>2012년 9월</c:v>
                </c:pt>
                <c:pt idx="118">
                  <c:v>2012년 8월</c:v>
                </c:pt>
                <c:pt idx="119">
                  <c:v>2012년 7월</c:v>
                </c:pt>
                <c:pt idx="120">
                  <c:v>2012년 6월</c:v>
                </c:pt>
                <c:pt idx="121">
                  <c:v>2012년 5월</c:v>
                </c:pt>
                <c:pt idx="122">
                  <c:v>2012년 4월</c:v>
                </c:pt>
                <c:pt idx="123">
                  <c:v>2012년 3월</c:v>
                </c:pt>
                <c:pt idx="124">
                  <c:v>2012년 2월</c:v>
                </c:pt>
                <c:pt idx="125">
                  <c:v>2012년 1월</c:v>
                </c:pt>
                <c:pt idx="126">
                  <c:v>2011년 12월</c:v>
                </c:pt>
                <c:pt idx="127">
                  <c:v>2011년 11월</c:v>
                </c:pt>
                <c:pt idx="128">
                  <c:v>2011년 10월</c:v>
                </c:pt>
                <c:pt idx="129">
                  <c:v>2011년 9월</c:v>
                </c:pt>
                <c:pt idx="130">
                  <c:v>2011년 8월</c:v>
                </c:pt>
                <c:pt idx="131">
                  <c:v>2011년 7월</c:v>
                </c:pt>
                <c:pt idx="132">
                  <c:v>2011년 6월</c:v>
                </c:pt>
                <c:pt idx="133">
                  <c:v>2011년 5월</c:v>
                </c:pt>
                <c:pt idx="134">
                  <c:v>2011년 4월</c:v>
                </c:pt>
                <c:pt idx="135">
                  <c:v>2011년 3월</c:v>
                </c:pt>
                <c:pt idx="136">
                  <c:v>2011년 2월</c:v>
                </c:pt>
                <c:pt idx="137">
                  <c:v>2011년 1월</c:v>
                </c:pt>
                <c:pt idx="138">
                  <c:v>2010년 12월</c:v>
                </c:pt>
                <c:pt idx="139">
                  <c:v>2010년 11월</c:v>
                </c:pt>
                <c:pt idx="140">
                  <c:v>2010년 10월</c:v>
                </c:pt>
                <c:pt idx="141">
                  <c:v>2010년 9월</c:v>
                </c:pt>
                <c:pt idx="142">
                  <c:v>2010년 8월</c:v>
                </c:pt>
                <c:pt idx="143">
                  <c:v>2010년 7월</c:v>
                </c:pt>
                <c:pt idx="144">
                  <c:v>2010년 6월</c:v>
                </c:pt>
                <c:pt idx="145">
                  <c:v>2010년 5월</c:v>
                </c:pt>
                <c:pt idx="146">
                  <c:v>2010년 4월</c:v>
                </c:pt>
                <c:pt idx="147">
                  <c:v>2010년 3월</c:v>
                </c:pt>
                <c:pt idx="148">
                  <c:v>2010년 2월</c:v>
                </c:pt>
                <c:pt idx="149">
                  <c:v>2010년 1월</c:v>
                </c:pt>
                <c:pt idx="150">
                  <c:v>2009년 12월</c:v>
                </c:pt>
                <c:pt idx="151">
                  <c:v>2009년 11월</c:v>
                </c:pt>
                <c:pt idx="152">
                  <c:v>2009년 10월</c:v>
                </c:pt>
                <c:pt idx="153">
                  <c:v>2009년 9월</c:v>
                </c:pt>
                <c:pt idx="154">
                  <c:v>2009년 8월</c:v>
                </c:pt>
                <c:pt idx="155">
                  <c:v>2009년 7월</c:v>
                </c:pt>
                <c:pt idx="156">
                  <c:v>2009년 6월</c:v>
                </c:pt>
                <c:pt idx="157">
                  <c:v>2009년 5월</c:v>
                </c:pt>
                <c:pt idx="158">
                  <c:v>2009년 4월</c:v>
                </c:pt>
                <c:pt idx="159">
                  <c:v>2009년 3월</c:v>
                </c:pt>
                <c:pt idx="160">
                  <c:v>2009년 2월</c:v>
                </c:pt>
                <c:pt idx="161">
                  <c:v>2009년 1월</c:v>
                </c:pt>
                <c:pt idx="162">
                  <c:v>2008년 12월</c:v>
                </c:pt>
                <c:pt idx="163">
                  <c:v>2008년 11월</c:v>
                </c:pt>
                <c:pt idx="164">
                  <c:v>2008년 10월</c:v>
                </c:pt>
                <c:pt idx="165">
                  <c:v>2008년 9월</c:v>
                </c:pt>
                <c:pt idx="166">
                  <c:v>2008년 8월</c:v>
                </c:pt>
                <c:pt idx="167">
                  <c:v>2008년 7월</c:v>
                </c:pt>
                <c:pt idx="168">
                  <c:v>2008년 6월</c:v>
                </c:pt>
                <c:pt idx="169">
                  <c:v>2008년 5월</c:v>
                </c:pt>
                <c:pt idx="170">
                  <c:v>2008년 4월</c:v>
                </c:pt>
                <c:pt idx="171">
                  <c:v>2008년 3월</c:v>
                </c:pt>
                <c:pt idx="172">
                  <c:v>2008년 2월</c:v>
                </c:pt>
                <c:pt idx="173">
                  <c:v>2008년 1월</c:v>
                </c:pt>
                <c:pt idx="174">
                  <c:v>2007년 12월</c:v>
                </c:pt>
                <c:pt idx="175">
                  <c:v>2007년 11월</c:v>
                </c:pt>
                <c:pt idx="176">
                  <c:v>2007년 10월</c:v>
                </c:pt>
                <c:pt idx="177">
                  <c:v>2007년 9월</c:v>
                </c:pt>
                <c:pt idx="178">
                  <c:v>2007년 8월</c:v>
                </c:pt>
                <c:pt idx="179">
                  <c:v>2007년 7월</c:v>
                </c:pt>
                <c:pt idx="180">
                  <c:v>2007년 6월</c:v>
                </c:pt>
                <c:pt idx="181">
                  <c:v>2007년 5월</c:v>
                </c:pt>
                <c:pt idx="182">
                  <c:v>2007년 4월</c:v>
                </c:pt>
                <c:pt idx="183">
                  <c:v>2007년 3월</c:v>
                </c:pt>
                <c:pt idx="184">
                  <c:v>2007년 2월</c:v>
                </c:pt>
                <c:pt idx="185">
                  <c:v>2007년 1월</c:v>
                </c:pt>
                <c:pt idx="186">
                  <c:v>2006년 12월</c:v>
                </c:pt>
                <c:pt idx="187">
                  <c:v>2006년 11월</c:v>
                </c:pt>
                <c:pt idx="188">
                  <c:v>2006년 10월</c:v>
                </c:pt>
                <c:pt idx="189">
                  <c:v>2006년 9월</c:v>
                </c:pt>
                <c:pt idx="190">
                  <c:v>2006년 8월</c:v>
                </c:pt>
                <c:pt idx="191">
                  <c:v>2006년 7월</c:v>
                </c:pt>
                <c:pt idx="192">
                  <c:v>2006년 6월</c:v>
                </c:pt>
                <c:pt idx="193">
                  <c:v>2006년 5월</c:v>
                </c:pt>
                <c:pt idx="194">
                  <c:v>2006년 4월</c:v>
                </c:pt>
                <c:pt idx="195">
                  <c:v>2006년 3월</c:v>
                </c:pt>
                <c:pt idx="196">
                  <c:v>2006년 2월</c:v>
                </c:pt>
                <c:pt idx="197">
                  <c:v>2006년 1월</c:v>
                </c:pt>
                <c:pt idx="198">
                  <c:v>2005년 12월</c:v>
                </c:pt>
                <c:pt idx="199">
                  <c:v>2005년 11월</c:v>
                </c:pt>
                <c:pt idx="200">
                  <c:v>2005년 10월</c:v>
                </c:pt>
                <c:pt idx="201">
                  <c:v>2005년 9월</c:v>
                </c:pt>
                <c:pt idx="202">
                  <c:v>2005년 8월</c:v>
                </c:pt>
                <c:pt idx="203">
                  <c:v>2005년 7월</c:v>
                </c:pt>
                <c:pt idx="204">
                  <c:v>2005년 6월</c:v>
                </c:pt>
                <c:pt idx="205">
                  <c:v>2005년 5월</c:v>
                </c:pt>
                <c:pt idx="206">
                  <c:v>2005년 4월</c:v>
                </c:pt>
                <c:pt idx="207">
                  <c:v>2005년 3월</c:v>
                </c:pt>
                <c:pt idx="208">
                  <c:v>2005년 2월</c:v>
                </c:pt>
                <c:pt idx="209">
                  <c:v>2005년 1월</c:v>
                </c:pt>
                <c:pt idx="210">
                  <c:v>2004년 12월</c:v>
                </c:pt>
                <c:pt idx="211">
                  <c:v>2004년 11월</c:v>
                </c:pt>
                <c:pt idx="212">
                  <c:v>2004년 10월</c:v>
                </c:pt>
                <c:pt idx="213">
                  <c:v>2004년 9월</c:v>
                </c:pt>
                <c:pt idx="214">
                  <c:v>2004년 8월</c:v>
                </c:pt>
                <c:pt idx="215">
                  <c:v>2004년 7월</c:v>
                </c:pt>
                <c:pt idx="216">
                  <c:v>2004년 6월</c:v>
                </c:pt>
                <c:pt idx="217">
                  <c:v>2004년 5월</c:v>
                </c:pt>
                <c:pt idx="218">
                  <c:v>2004년 4월</c:v>
                </c:pt>
                <c:pt idx="219">
                  <c:v>2004년 3월</c:v>
                </c:pt>
                <c:pt idx="220">
                  <c:v>2004년 2월</c:v>
                </c:pt>
                <c:pt idx="221">
                  <c:v>2004년 1월</c:v>
                </c:pt>
                <c:pt idx="222">
                  <c:v>2003년 12월</c:v>
                </c:pt>
                <c:pt idx="223">
                  <c:v>2003년 11월</c:v>
                </c:pt>
                <c:pt idx="224">
                  <c:v>2003년 10월</c:v>
                </c:pt>
                <c:pt idx="225">
                  <c:v>2003년 9월</c:v>
                </c:pt>
                <c:pt idx="226">
                  <c:v>2003년 8월</c:v>
                </c:pt>
                <c:pt idx="227">
                  <c:v>2003년 7월</c:v>
                </c:pt>
                <c:pt idx="228">
                  <c:v>2003년 6월</c:v>
                </c:pt>
                <c:pt idx="229">
                  <c:v>2003년 5월</c:v>
                </c:pt>
                <c:pt idx="230">
                  <c:v>2003년 4월</c:v>
                </c:pt>
                <c:pt idx="231">
                  <c:v>2003년 3월</c:v>
                </c:pt>
                <c:pt idx="232">
                  <c:v>2003년 2월</c:v>
                </c:pt>
                <c:pt idx="233">
                  <c:v>2003년 1월</c:v>
                </c:pt>
                <c:pt idx="234">
                  <c:v>2002년 12월</c:v>
                </c:pt>
                <c:pt idx="235">
                  <c:v>2002년 11월</c:v>
                </c:pt>
                <c:pt idx="236">
                  <c:v>2002년 10월</c:v>
                </c:pt>
                <c:pt idx="237">
                  <c:v>2002년 9월</c:v>
                </c:pt>
                <c:pt idx="238">
                  <c:v>2002년 8월</c:v>
                </c:pt>
                <c:pt idx="239">
                  <c:v>2002년 7월</c:v>
                </c:pt>
                <c:pt idx="240">
                  <c:v>2002년 6월</c:v>
                </c:pt>
                <c:pt idx="241">
                  <c:v>2002년 5월</c:v>
                </c:pt>
                <c:pt idx="242">
                  <c:v>2002년 4월</c:v>
                </c:pt>
                <c:pt idx="243">
                  <c:v>2002년 3월</c:v>
                </c:pt>
                <c:pt idx="244">
                  <c:v>2002년 2월</c:v>
                </c:pt>
                <c:pt idx="245">
                  <c:v>2002년 1월</c:v>
                </c:pt>
                <c:pt idx="246">
                  <c:v>2001년 12월</c:v>
                </c:pt>
                <c:pt idx="247">
                  <c:v>2001년 11월</c:v>
                </c:pt>
                <c:pt idx="248">
                  <c:v>2001년 10월</c:v>
                </c:pt>
                <c:pt idx="249">
                  <c:v>2001년 9월</c:v>
                </c:pt>
                <c:pt idx="250">
                  <c:v>2001년 8월</c:v>
                </c:pt>
                <c:pt idx="251">
                  <c:v>2001년 7월</c:v>
                </c:pt>
                <c:pt idx="252">
                  <c:v>2001년 6월</c:v>
                </c:pt>
                <c:pt idx="253">
                  <c:v>2001년 5월</c:v>
                </c:pt>
                <c:pt idx="254">
                  <c:v>2001년 4월</c:v>
                </c:pt>
                <c:pt idx="255">
                  <c:v>2001년 3월</c:v>
                </c:pt>
                <c:pt idx="256">
                  <c:v>2001년 2월</c:v>
                </c:pt>
                <c:pt idx="257">
                  <c:v>2001년 1월</c:v>
                </c:pt>
                <c:pt idx="258">
                  <c:v>2000년 12월</c:v>
                </c:pt>
                <c:pt idx="259">
                  <c:v>2000년 11월</c:v>
                </c:pt>
                <c:pt idx="260">
                  <c:v>2000년 10월</c:v>
                </c:pt>
                <c:pt idx="261">
                  <c:v>2000년 9월</c:v>
                </c:pt>
                <c:pt idx="262">
                  <c:v>2000년 8월</c:v>
                </c:pt>
                <c:pt idx="263">
                  <c:v>2000년 7월</c:v>
                </c:pt>
                <c:pt idx="264">
                  <c:v>2000년 6월</c:v>
                </c:pt>
                <c:pt idx="265">
                  <c:v>2000년 5월</c:v>
                </c:pt>
                <c:pt idx="266">
                  <c:v>2000년 4월</c:v>
                </c:pt>
                <c:pt idx="267">
                  <c:v>2000년 3월</c:v>
                </c:pt>
                <c:pt idx="268">
                  <c:v>2000년 2월</c:v>
                </c:pt>
                <c:pt idx="269">
                  <c:v>2000년 1월</c:v>
                </c:pt>
                <c:pt idx="270">
                  <c:v>1999년 12월</c:v>
                </c:pt>
                <c:pt idx="271">
                  <c:v>1999년 11월</c:v>
                </c:pt>
                <c:pt idx="272">
                  <c:v>1999년 10월</c:v>
                </c:pt>
                <c:pt idx="273">
                  <c:v>1999년 9월</c:v>
                </c:pt>
                <c:pt idx="274">
                  <c:v>1999년 8월</c:v>
                </c:pt>
                <c:pt idx="275">
                  <c:v>1999년 7월</c:v>
                </c:pt>
                <c:pt idx="276">
                  <c:v>1999년 6월</c:v>
                </c:pt>
                <c:pt idx="277">
                  <c:v>1999년 5월</c:v>
                </c:pt>
                <c:pt idx="278">
                  <c:v>1999년 4월</c:v>
                </c:pt>
                <c:pt idx="279">
                  <c:v>1999년 3월</c:v>
                </c:pt>
                <c:pt idx="280">
                  <c:v>1999년 2월</c:v>
                </c:pt>
                <c:pt idx="281">
                  <c:v>1999년 1월</c:v>
                </c:pt>
                <c:pt idx="282">
                  <c:v>1998년 12월</c:v>
                </c:pt>
                <c:pt idx="283">
                  <c:v>1998년 11월</c:v>
                </c:pt>
                <c:pt idx="284">
                  <c:v>1998년 10월</c:v>
                </c:pt>
                <c:pt idx="285">
                  <c:v>1998년 9월</c:v>
                </c:pt>
                <c:pt idx="286">
                  <c:v>1998년 8월</c:v>
                </c:pt>
                <c:pt idx="287">
                  <c:v>1998년 7월</c:v>
                </c:pt>
                <c:pt idx="288">
                  <c:v>1998년 6월</c:v>
                </c:pt>
                <c:pt idx="289">
                  <c:v>1998년 5월</c:v>
                </c:pt>
                <c:pt idx="290">
                  <c:v>1998년 4월</c:v>
                </c:pt>
                <c:pt idx="291">
                  <c:v>1998년 3월</c:v>
                </c:pt>
                <c:pt idx="292">
                  <c:v>1998년 2월</c:v>
                </c:pt>
                <c:pt idx="293">
                  <c:v>1998년 1월</c:v>
                </c:pt>
                <c:pt idx="294">
                  <c:v>1997년 12월</c:v>
                </c:pt>
                <c:pt idx="295">
                  <c:v>1997년 11월</c:v>
                </c:pt>
                <c:pt idx="296">
                  <c:v>1997년 10월</c:v>
                </c:pt>
                <c:pt idx="297">
                  <c:v>1997년 9월</c:v>
                </c:pt>
                <c:pt idx="298">
                  <c:v>1997년 8월</c:v>
                </c:pt>
                <c:pt idx="299">
                  <c:v>1997년 7월</c:v>
                </c:pt>
                <c:pt idx="300">
                  <c:v>1997년 6월</c:v>
                </c:pt>
                <c:pt idx="301">
                  <c:v>1997년 5월</c:v>
                </c:pt>
                <c:pt idx="302">
                  <c:v>1997년 4월</c:v>
                </c:pt>
                <c:pt idx="303">
                  <c:v>1997년 3월</c:v>
                </c:pt>
                <c:pt idx="304">
                  <c:v>1997년 2월</c:v>
                </c:pt>
                <c:pt idx="305">
                  <c:v>1997년 1월</c:v>
                </c:pt>
                <c:pt idx="306">
                  <c:v>1996년 12월</c:v>
                </c:pt>
                <c:pt idx="307">
                  <c:v>1996년 11월</c:v>
                </c:pt>
                <c:pt idx="308">
                  <c:v>1996년 10월</c:v>
                </c:pt>
                <c:pt idx="309">
                  <c:v>1996년 9월</c:v>
                </c:pt>
                <c:pt idx="310">
                  <c:v>1996년 8월</c:v>
                </c:pt>
                <c:pt idx="311">
                  <c:v>1996년 7월</c:v>
                </c:pt>
                <c:pt idx="312">
                  <c:v>1996년 6월</c:v>
                </c:pt>
                <c:pt idx="313">
                  <c:v>1996년 5월</c:v>
                </c:pt>
                <c:pt idx="314">
                  <c:v>1996년 4월</c:v>
                </c:pt>
                <c:pt idx="315">
                  <c:v>1996년 3월</c:v>
                </c:pt>
                <c:pt idx="316">
                  <c:v>1996년 2월</c:v>
                </c:pt>
                <c:pt idx="317">
                  <c:v>1996년 1월</c:v>
                </c:pt>
                <c:pt idx="318">
                  <c:v>1995년 12월</c:v>
                </c:pt>
                <c:pt idx="319">
                  <c:v>1995년 11월</c:v>
                </c:pt>
                <c:pt idx="320">
                  <c:v>1995년 10월</c:v>
                </c:pt>
                <c:pt idx="321">
                  <c:v>1995년 9월</c:v>
                </c:pt>
                <c:pt idx="322">
                  <c:v>1995년 8월</c:v>
                </c:pt>
                <c:pt idx="323">
                  <c:v>1995년 7월</c:v>
                </c:pt>
                <c:pt idx="324">
                  <c:v>1995년 6월</c:v>
                </c:pt>
                <c:pt idx="325">
                  <c:v>1995년 5월</c:v>
                </c:pt>
                <c:pt idx="326">
                  <c:v>1995년 4월</c:v>
                </c:pt>
                <c:pt idx="327">
                  <c:v>1995년 3월</c:v>
                </c:pt>
                <c:pt idx="328">
                  <c:v>1995년 2월</c:v>
                </c:pt>
                <c:pt idx="329">
                  <c:v>1995년 1월</c:v>
                </c:pt>
                <c:pt idx="330">
                  <c:v>1994년 12월</c:v>
                </c:pt>
                <c:pt idx="331">
                  <c:v>1994년 11월</c:v>
                </c:pt>
                <c:pt idx="332">
                  <c:v>1994년 10월</c:v>
                </c:pt>
                <c:pt idx="333">
                  <c:v>1994년 9월</c:v>
                </c:pt>
                <c:pt idx="334">
                  <c:v>1994년 8월</c:v>
                </c:pt>
                <c:pt idx="335">
                  <c:v>1994년 7월</c:v>
                </c:pt>
                <c:pt idx="336">
                  <c:v>1994년 6월</c:v>
                </c:pt>
                <c:pt idx="337">
                  <c:v>1994년 5월</c:v>
                </c:pt>
                <c:pt idx="338">
                  <c:v>1994년 4월</c:v>
                </c:pt>
                <c:pt idx="339">
                  <c:v>1994년 3월</c:v>
                </c:pt>
                <c:pt idx="340">
                  <c:v>1994년 2월</c:v>
                </c:pt>
                <c:pt idx="341">
                  <c:v>1994년 1월</c:v>
                </c:pt>
                <c:pt idx="342">
                  <c:v>1993년 12월</c:v>
                </c:pt>
                <c:pt idx="343">
                  <c:v>1993년 11월</c:v>
                </c:pt>
                <c:pt idx="344">
                  <c:v>1993년 10월</c:v>
                </c:pt>
                <c:pt idx="345">
                  <c:v>1993년 9월</c:v>
                </c:pt>
                <c:pt idx="346">
                  <c:v>1993년 8월</c:v>
                </c:pt>
                <c:pt idx="347">
                  <c:v>1993년 7월</c:v>
                </c:pt>
                <c:pt idx="348">
                  <c:v>1993년 6월</c:v>
                </c:pt>
                <c:pt idx="349">
                  <c:v>1993년 5월</c:v>
                </c:pt>
                <c:pt idx="350">
                  <c:v>1993년 4월</c:v>
                </c:pt>
                <c:pt idx="351">
                  <c:v>1993년 3월</c:v>
                </c:pt>
                <c:pt idx="352">
                  <c:v>1993년 2월</c:v>
                </c:pt>
                <c:pt idx="353">
                  <c:v>1993년 1월</c:v>
                </c:pt>
                <c:pt idx="354">
                  <c:v>1992년 12월</c:v>
                </c:pt>
                <c:pt idx="355">
                  <c:v>1992년 11월</c:v>
                </c:pt>
                <c:pt idx="356">
                  <c:v>1992년 10월</c:v>
                </c:pt>
                <c:pt idx="357">
                  <c:v>1992년 9월</c:v>
                </c:pt>
                <c:pt idx="358">
                  <c:v>1992년 8월</c:v>
                </c:pt>
                <c:pt idx="359">
                  <c:v>1992년 7월</c:v>
                </c:pt>
                <c:pt idx="360">
                  <c:v>1992년 6월</c:v>
                </c:pt>
                <c:pt idx="361">
                  <c:v>1992년 5월</c:v>
                </c:pt>
                <c:pt idx="362">
                  <c:v>1992년 4월</c:v>
                </c:pt>
                <c:pt idx="363">
                  <c:v>1992년 3월</c:v>
                </c:pt>
                <c:pt idx="364">
                  <c:v>1992년 2월</c:v>
                </c:pt>
                <c:pt idx="365">
                  <c:v>1992년 1월</c:v>
                </c:pt>
                <c:pt idx="366">
                  <c:v>1991년 12월</c:v>
                </c:pt>
                <c:pt idx="367">
                  <c:v>1991년 11월</c:v>
                </c:pt>
                <c:pt idx="368">
                  <c:v>1991년 10월</c:v>
                </c:pt>
                <c:pt idx="369">
                  <c:v>1991년 9월</c:v>
                </c:pt>
                <c:pt idx="370">
                  <c:v>1991년 8월</c:v>
                </c:pt>
                <c:pt idx="371">
                  <c:v>1991년 7월</c:v>
                </c:pt>
                <c:pt idx="372">
                  <c:v>1991년 6월</c:v>
                </c:pt>
                <c:pt idx="373">
                  <c:v>1991년 5월</c:v>
                </c:pt>
                <c:pt idx="374">
                  <c:v>1991년 4월</c:v>
                </c:pt>
                <c:pt idx="375">
                  <c:v>1991년 3월</c:v>
                </c:pt>
                <c:pt idx="376">
                  <c:v>1991년 2월</c:v>
                </c:pt>
                <c:pt idx="377">
                  <c:v>1991년 1월</c:v>
                </c:pt>
                <c:pt idx="378">
                  <c:v>1990년 12월</c:v>
                </c:pt>
                <c:pt idx="379">
                  <c:v>1990년 11월</c:v>
                </c:pt>
                <c:pt idx="380">
                  <c:v>1990년 10월</c:v>
                </c:pt>
                <c:pt idx="381">
                  <c:v>1990년 9월</c:v>
                </c:pt>
                <c:pt idx="382">
                  <c:v>1990년 8월</c:v>
                </c:pt>
                <c:pt idx="383">
                  <c:v>1990년 7월</c:v>
                </c:pt>
                <c:pt idx="384">
                  <c:v>1990년 6월</c:v>
                </c:pt>
                <c:pt idx="385">
                  <c:v>1990년 5월</c:v>
                </c:pt>
                <c:pt idx="386">
                  <c:v>1990년 4월</c:v>
                </c:pt>
                <c:pt idx="387">
                  <c:v>1990년 3월</c:v>
                </c:pt>
                <c:pt idx="388">
                  <c:v>1990년 2월</c:v>
                </c:pt>
                <c:pt idx="389">
                  <c:v>1990년 1월</c:v>
                </c:pt>
                <c:pt idx="390">
                  <c:v>1989년 12월</c:v>
                </c:pt>
                <c:pt idx="391">
                  <c:v>1989년 11월</c:v>
                </c:pt>
                <c:pt idx="392">
                  <c:v>1989년 10월</c:v>
                </c:pt>
                <c:pt idx="393">
                  <c:v>1989년 9월</c:v>
                </c:pt>
                <c:pt idx="394">
                  <c:v>1989년 8월</c:v>
                </c:pt>
                <c:pt idx="395">
                  <c:v>1989년 7월</c:v>
                </c:pt>
                <c:pt idx="396">
                  <c:v>1989년 6월</c:v>
                </c:pt>
                <c:pt idx="397">
                  <c:v>1989년 5월</c:v>
                </c:pt>
                <c:pt idx="398">
                  <c:v>1989년 4월</c:v>
                </c:pt>
                <c:pt idx="399">
                  <c:v>1989년 3월</c:v>
                </c:pt>
                <c:pt idx="400">
                  <c:v>1989년 2월</c:v>
                </c:pt>
                <c:pt idx="401">
                  <c:v>1989년 1월</c:v>
                </c:pt>
                <c:pt idx="402">
                  <c:v>1988년 12월</c:v>
                </c:pt>
                <c:pt idx="403">
                  <c:v>1988년 11월</c:v>
                </c:pt>
                <c:pt idx="404">
                  <c:v>1988년 10월</c:v>
                </c:pt>
                <c:pt idx="405">
                  <c:v>1988년 9월</c:v>
                </c:pt>
                <c:pt idx="406">
                  <c:v>1988년 8월</c:v>
                </c:pt>
                <c:pt idx="407">
                  <c:v>1988년 7월</c:v>
                </c:pt>
                <c:pt idx="408">
                  <c:v>1988년 6월</c:v>
                </c:pt>
                <c:pt idx="409">
                  <c:v>1988년 5월</c:v>
                </c:pt>
                <c:pt idx="410">
                  <c:v>1988년 4월</c:v>
                </c:pt>
                <c:pt idx="411">
                  <c:v>1988년 3월</c:v>
                </c:pt>
                <c:pt idx="412">
                  <c:v>1988년 2월</c:v>
                </c:pt>
                <c:pt idx="413">
                  <c:v>1988년 1월</c:v>
                </c:pt>
                <c:pt idx="414">
                  <c:v>1987년 12월</c:v>
                </c:pt>
                <c:pt idx="415">
                  <c:v>1987년 11월</c:v>
                </c:pt>
                <c:pt idx="416">
                  <c:v>1987년 10월</c:v>
                </c:pt>
                <c:pt idx="417">
                  <c:v>1987년 9월</c:v>
                </c:pt>
                <c:pt idx="418">
                  <c:v>1987년 8월</c:v>
                </c:pt>
                <c:pt idx="419">
                  <c:v>1987년 7월</c:v>
                </c:pt>
                <c:pt idx="420">
                  <c:v>1987년 6월</c:v>
                </c:pt>
                <c:pt idx="421">
                  <c:v>1987년 5월</c:v>
                </c:pt>
                <c:pt idx="422">
                  <c:v>1987년 4월</c:v>
                </c:pt>
                <c:pt idx="423">
                  <c:v>1987년 3월</c:v>
                </c:pt>
                <c:pt idx="424">
                  <c:v>1987년 2월</c:v>
                </c:pt>
                <c:pt idx="425">
                  <c:v>1987년 1월</c:v>
                </c:pt>
                <c:pt idx="426">
                  <c:v>1986년 12월</c:v>
                </c:pt>
                <c:pt idx="427">
                  <c:v>1986년 11월</c:v>
                </c:pt>
                <c:pt idx="428">
                  <c:v>1986년 10월</c:v>
                </c:pt>
                <c:pt idx="429">
                  <c:v>1986년 9월</c:v>
                </c:pt>
                <c:pt idx="430">
                  <c:v>1986년 8월</c:v>
                </c:pt>
                <c:pt idx="431">
                  <c:v>1986년 7월</c:v>
                </c:pt>
                <c:pt idx="432">
                  <c:v>1986년 6월</c:v>
                </c:pt>
                <c:pt idx="433">
                  <c:v>1986년 5월</c:v>
                </c:pt>
                <c:pt idx="434">
                  <c:v>1986년 4월</c:v>
                </c:pt>
                <c:pt idx="435">
                  <c:v>1986년 3월</c:v>
                </c:pt>
                <c:pt idx="436">
                  <c:v>1986년 2월</c:v>
                </c:pt>
                <c:pt idx="437">
                  <c:v>1986년 1월</c:v>
                </c:pt>
                <c:pt idx="438">
                  <c:v>1985년 12월</c:v>
                </c:pt>
                <c:pt idx="439">
                  <c:v>1985년 11월</c:v>
                </c:pt>
                <c:pt idx="440">
                  <c:v>1985년 10월</c:v>
                </c:pt>
                <c:pt idx="441">
                  <c:v>1985년 9월</c:v>
                </c:pt>
                <c:pt idx="442">
                  <c:v>1985년 8월</c:v>
                </c:pt>
                <c:pt idx="443">
                  <c:v>1985년 7월</c:v>
                </c:pt>
                <c:pt idx="444">
                  <c:v>1985년 6월</c:v>
                </c:pt>
                <c:pt idx="445">
                  <c:v>1985년 5월</c:v>
                </c:pt>
                <c:pt idx="446">
                  <c:v>1985년 4월</c:v>
                </c:pt>
                <c:pt idx="447">
                  <c:v>1985년 3월</c:v>
                </c:pt>
                <c:pt idx="448">
                  <c:v>1985년 2월</c:v>
                </c:pt>
                <c:pt idx="449">
                  <c:v>1985년 1월</c:v>
                </c:pt>
                <c:pt idx="450">
                  <c:v>1984년 12월</c:v>
                </c:pt>
                <c:pt idx="451">
                  <c:v>1984년 11월</c:v>
                </c:pt>
                <c:pt idx="452">
                  <c:v>1984년 10월</c:v>
                </c:pt>
                <c:pt idx="453">
                  <c:v>1984년 9월</c:v>
                </c:pt>
                <c:pt idx="454">
                  <c:v>1984년 8월</c:v>
                </c:pt>
                <c:pt idx="455">
                  <c:v>1984년 7월</c:v>
                </c:pt>
                <c:pt idx="456">
                  <c:v>1984년 6월</c:v>
                </c:pt>
                <c:pt idx="457">
                  <c:v>1984년 5월</c:v>
                </c:pt>
                <c:pt idx="458">
                  <c:v>1984년 4월</c:v>
                </c:pt>
                <c:pt idx="459">
                  <c:v>1984년 3월</c:v>
                </c:pt>
                <c:pt idx="460">
                  <c:v>1984년 2월</c:v>
                </c:pt>
                <c:pt idx="461">
                  <c:v>1984년 1월</c:v>
                </c:pt>
                <c:pt idx="462">
                  <c:v>1983년 12월</c:v>
                </c:pt>
                <c:pt idx="463">
                  <c:v>1983년 11월</c:v>
                </c:pt>
                <c:pt idx="464">
                  <c:v>1983년 10월</c:v>
                </c:pt>
                <c:pt idx="465">
                  <c:v>1983년 9월</c:v>
                </c:pt>
                <c:pt idx="466">
                  <c:v>1983년 8월</c:v>
                </c:pt>
                <c:pt idx="467">
                  <c:v>1983년 7월</c:v>
                </c:pt>
                <c:pt idx="468">
                  <c:v>1983년 6월</c:v>
                </c:pt>
                <c:pt idx="469">
                  <c:v>1983년 5월</c:v>
                </c:pt>
                <c:pt idx="470">
                  <c:v>1983년 4월</c:v>
                </c:pt>
                <c:pt idx="471">
                  <c:v>1983년 3월</c:v>
                </c:pt>
                <c:pt idx="472">
                  <c:v>1983년 2월</c:v>
                </c:pt>
                <c:pt idx="473">
                  <c:v>1983년 1월</c:v>
                </c:pt>
                <c:pt idx="474">
                  <c:v>1982년 12월</c:v>
                </c:pt>
                <c:pt idx="475">
                  <c:v>1982년 11월</c:v>
                </c:pt>
                <c:pt idx="476">
                  <c:v>1982년 10월</c:v>
                </c:pt>
                <c:pt idx="477">
                  <c:v>1982년 9월</c:v>
                </c:pt>
                <c:pt idx="478">
                  <c:v>1982년 8월</c:v>
                </c:pt>
                <c:pt idx="479">
                  <c:v>1982년 7월</c:v>
                </c:pt>
                <c:pt idx="480">
                  <c:v>1982년 6월</c:v>
                </c:pt>
                <c:pt idx="481">
                  <c:v>1982년 5월</c:v>
                </c:pt>
                <c:pt idx="482">
                  <c:v>1982년 4월</c:v>
                </c:pt>
                <c:pt idx="483">
                  <c:v>1982년 3월</c:v>
                </c:pt>
                <c:pt idx="484">
                  <c:v>1982년 2월</c:v>
                </c:pt>
                <c:pt idx="485">
                  <c:v>1982년 1월</c:v>
                </c:pt>
                <c:pt idx="486">
                  <c:v>1981년 12월</c:v>
                </c:pt>
                <c:pt idx="487">
                  <c:v>1981년 11월</c:v>
                </c:pt>
                <c:pt idx="488">
                  <c:v>1981년 10월</c:v>
                </c:pt>
                <c:pt idx="489">
                  <c:v>1981년 9월</c:v>
                </c:pt>
                <c:pt idx="490">
                  <c:v>1981년 8월</c:v>
                </c:pt>
                <c:pt idx="491">
                  <c:v>1981년 7월</c:v>
                </c:pt>
                <c:pt idx="492">
                  <c:v>1981년 6월</c:v>
                </c:pt>
                <c:pt idx="493">
                  <c:v>1981년 5월</c:v>
                </c:pt>
              </c:strCache>
            </c:strRef>
          </c:cat>
          <c:val>
            <c:numRef>
              <c:f>'4 fear plan'!$W$2:$W$495</c:f>
              <c:numCache>
                <c:formatCode>General</c:formatCode>
                <c:ptCount val="494"/>
                <c:pt idx="0">
                  <c:v>828.77</c:v>
                </c:pt>
                <c:pt idx="1">
                  <c:v>893.36</c:v>
                </c:pt>
                <c:pt idx="2">
                  <c:v>904.75</c:v>
                </c:pt>
                <c:pt idx="3">
                  <c:v>944.53</c:v>
                </c:pt>
                <c:pt idx="4">
                  <c:v>881.07</c:v>
                </c:pt>
                <c:pt idx="5">
                  <c:v>872.87</c:v>
                </c:pt>
                <c:pt idx="6" formatCode="#,##0.00">
                  <c:v>1033.98</c:v>
                </c:pt>
                <c:pt idx="7">
                  <c:v>965.63</c:v>
                </c:pt>
                <c:pt idx="8">
                  <c:v>992.33</c:v>
                </c:pt>
                <c:pt idx="9" formatCode="#,##0.00">
                  <c:v>1003.27</c:v>
                </c:pt>
                <c:pt idx="10" formatCode="#,##0.00">
                  <c:v>1038.33</c:v>
                </c:pt>
                <c:pt idx="11" formatCode="#,##0.00">
                  <c:v>1031.1400000000001</c:v>
                </c:pt>
                <c:pt idx="12" formatCode="#,##0.00">
                  <c:v>1029.96</c:v>
                </c:pt>
                <c:pt idx="13">
                  <c:v>981.78</c:v>
                </c:pt>
                <c:pt idx="14">
                  <c:v>983.45</c:v>
                </c:pt>
                <c:pt idx="15">
                  <c:v>956.17</c:v>
                </c:pt>
                <c:pt idx="16">
                  <c:v>913.94</c:v>
                </c:pt>
                <c:pt idx="17">
                  <c:v>928.73</c:v>
                </c:pt>
                <c:pt idx="18">
                  <c:v>968.42</c:v>
                </c:pt>
                <c:pt idx="19">
                  <c:v>886.11</c:v>
                </c:pt>
                <c:pt idx="20">
                  <c:v>792.65</c:v>
                </c:pt>
                <c:pt idx="21">
                  <c:v>848.15</c:v>
                </c:pt>
                <c:pt idx="22">
                  <c:v>848.24</c:v>
                </c:pt>
                <c:pt idx="23">
                  <c:v>815.3</c:v>
                </c:pt>
                <c:pt idx="24">
                  <c:v>737.97</c:v>
                </c:pt>
                <c:pt idx="25">
                  <c:v>713.68</c:v>
                </c:pt>
                <c:pt idx="26">
                  <c:v>645.17999999999995</c:v>
                </c:pt>
                <c:pt idx="27">
                  <c:v>569.07000000000005</c:v>
                </c:pt>
                <c:pt idx="28">
                  <c:v>610.73</c:v>
                </c:pt>
                <c:pt idx="29">
                  <c:v>642.48</c:v>
                </c:pt>
                <c:pt idx="30">
                  <c:v>669.83</c:v>
                </c:pt>
                <c:pt idx="31">
                  <c:v>632.99</c:v>
                </c:pt>
                <c:pt idx="32">
                  <c:v>658.52</c:v>
                </c:pt>
                <c:pt idx="33">
                  <c:v>621.76</c:v>
                </c:pt>
                <c:pt idx="34">
                  <c:v>610.54999999999995</c:v>
                </c:pt>
                <c:pt idx="35">
                  <c:v>630.17999999999995</c:v>
                </c:pt>
                <c:pt idx="36">
                  <c:v>690.53</c:v>
                </c:pt>
                <c:pt idx="37">
                  <c:v>696.47</c:v>
                </c:pt>
                <c:pt idx="38">
                  <c:v>754.74</c:v>
                </c:pt>
                <c:pt idx="39">
                  <c:v>729.31</c:v>
                </c:pt>
                <c:pt idx="40">
                  <c:v>731.25</c:v>
                </c:pt>
                <c:pt idx="41">
                  <c:v>716.86</c:v>
                </c:pt>
                <c:pt idx="42">
                  <c:v>675.65</c:v>
                </c:pt>
                <c:pt idx="43">
                  <c:v>695.76</c:v>
                </c:pt>
                <c:pt idx="44">
                  <c:v>648.66999999999996</c:v>
                </c:pt>
                <c:pt idx="45">
                  <c:v>822.27</c:v>
                </c:pt>
                <c:pt idx="46">
                  <c:v>816.97</c:v>
                </c:pt>
                <c:pt idx="47">
                  <c:v>775.52</c:v>
                </c:pt>
                <c:pt idx="48">
                  <c:v>818.22</c:v>
                </c:pt>
                <c:pt idx="49">
                  <c:v>879.66</c:v>
                </c:pt>
                <c:pt idx="50">
                  <c:v>875.95</c:v>
                </c:pt>
                <c:pt idx="51">
                  <c:v>871.09</c:v>
                </c:pt>
                <c:pt idx="52">
                  <c:v>857.06</c:v>
                </c:pt>
                <c:pt idx="53">
                  <c:v>913.57</c:v>
                </c:pt>
                <c:pt idx="54">
                  <c:v>798.42</c:v>
                </c:pt>
                <c:pt idx="55">
                  <c:v>771.42</c:v>
                </c:pt>
                <c:pt idx="56">
                  <c:v>694.2</c:v>
                </c:pt>
                <c:pt idx="57">
                  <c:v>652.82000000000005</c:v>
                </c:pt>
                <c:pt idx="58">
                  <c:v>657.83</c:v>
                </c:pt>
                <c:pt idx="59">
                  <c:v>650.47</c:v>
                </c:pt>
                <c:pt idx="60">
                  <c:v>669.04</c:v>
                </c:pt>
                <c:pt idx="61">
                  <c:v>652.04</c:v>
                </c:pt>
                <c:pt idx="62">
                  <c:v>628.24</c:v>
                </c:pt>
                <c:pt idx="63">
                  <c:v>619.28</c:v>
                </c:pt>
                <c:pt idx="64">
                  <c:v>612.20000000000005</c:v>
                </c:pt>
                <c:pt idx="65">
                  <c:v>616.13</c:v>
                </c:pt>
                <c:pt idx="66">
                  <c:v>631.44000000000005</c:v>
                </c:pt>
                <c:pt idx="67">
                  <c:v>596.11</c:v>
                </c:pt>
                <c:pt idx="68">
                  <c:v>624.67999999999995</c:v>
                </c:pt>
                <c:pt idx="69">
                  <c:v>681.21</c:v>
                </c:pt>
                <c:pt idx="70">
                  <c:v>663.69</c:v>
                </c:pt>
                <c:pt idx="71">
                  <c:v>706.24</c:v>
                </c:pt>
                <c:pt idx="72">
                  <c:v>675.09</c:v>
                </c:pt>
                <c:pt idx="73">
                  <c:v>698.45</c:v>
                </c:pt>
                <c:pt idx="74">
                  <c:v>699.77</c:v>
                </c:pt>
                <c:pt idx="75">
                  <c:v>688.38</c:v>
                </c:pt>
                <c:pt idx="76">
                  <c:v>651.62</c:v>
                </c:pt>
                <c:pt idx="77">
                  <c:v>682.8</c:v>
                </c:pt>
                <c:pt idx="78">
                  <c:v>682.35</c:v>
                </c:pt>
                <c:pt idx="79">
                  <c:v>688.38</c:v>
                </c:pt>
                <c:pt idx="80">
                  <c:v>683.63</c:v>
                </c:pt>
                <c:pt idx="81">
                  <c:v>678.48</c:v>
                </c:pt>
                <c:pt idx="82">
                  <c:v>687.11</c:v>
                </c:pt>
                <c:pt idx="83">
                  <c:v>725.06</c:v>
                </c:pt>
                <c:pt idx="84">
                  <c:v>742.27</c:v>
                </c:pt>
                <c:pt idx="85">
                  <c:v>711.39</c:v>
                </c:pt>
                <c:pt idx="86">
                  <c:v>689.01</c:v>
                </c:pt>
                <c:pt idx="87">
                  <c:v>650.49</c:v>
                </c:pt>
                <c:pt idx="88">
                  <c:v>624.55999999999995</c:v>
                </c:pt>
                <c:pt idx="89">
                  <c:v>591.58000000000004</c:v>
                </c:pt>
                <c:pt idx="90">
                  <c:v>542.97</c:v>
                </c:pt>
                <c:pt idx="91">
                  <c:v>545.08000000000004</c:v>
                </c:pt>
                <c:pt idx="92">
                  <c:v>558.70000000000005</c:v>
                </c:pt>
                <c:pt idx="93">
                  <c:v>573.22</c:v>
                </c:pt>
                <c:pt idx="94">
                  <c:v>570.20000000000005</c:v>
                </c:pt>
                <c:pt idx="95">
                  <c:v>536.32000000000005</c:v>
                </c:pt>
                <c:pt idx="96">
                  <c:v>537.05999999999995</c:v>
                </c:pt>
                <c:pt idx="97">
                  <c:v>546.53</c:v>
                </c:pt>
                <c:pt idx="98">
                  <c:v>559.34</c:v>
                </c:pt>
                <c:pt idx="99">
                  <c:v>541.58000000000004</c:v>
                </c:pt>
                <c:pt idx="100">
                  <c:v>528.96</c:v>
                </c:pt>
                <c:pt idx="101">
                  <c:v>515.20000000000005</c:v>
                </c:pt>
                <c:pt idx="102">
                  <c:v>499.99</c:v>
                </c:pt>
                <c:pt idx="103">
                  <c:v>517.05999999999995</c:v>
                </c:pt>
                <c:pt idx="104">
                  <c:v>532.44000000000005</c:v>
                </c:pt>
                <c:pt idx="105">
                  <c:v>534.89</c:v>
                </c:pt>
                <c:pt idx="106">
                  <c:v>516.74</c:v>
                </c:pt>
                <c:pt idx="107">
                  <c:v>554.30999999999995</c:v>
                </c:pt>
                <c:pt idx="108">
                  <c:v>519.05999999999995</c:v>
                </c:pt>
                <c:pt idx="109">
                  <c:v>577.87</c:v>
                </c:pt>
                <c:pt idx="110">
                  <c:v>563.87</c:v>
                </c:pt>
                <c:pt idx="111">
                  <c:v>555.02</c:v>
                </c:pt>
                <c:pt idx="112">
                  <c:v>535.87</c:v>
                </c:pt>
                <c:pt idx="113">
                  <c:v>503.67</c:v>
                </c:pt>
                <c:pt idx="114">
                  <c:v>496.32</c:v>
                </c:pt>
                <c:pt idx="115">
                  <c:v>499.37</c:v>
                </c:pt>
                <c:pt idx="116">
                  <c:v>508.31</c:v>
                </c:pt>
                <c:pt idx="117">
                  <c:v>523.78</c:v>
                </c:pt>
                <c:pt idx="118">
                  <c:v>508.35</c:v>
                </c:pt>
                <c:pt idx="119">
                  <c:v>467.61</c:v>
                </c:pt>
                <c:pt idx="120">
                  <c:v>489.16</c:v>
                </c:pt>
                <c:pt idx="121">
                  <c:v>471.94</c:v>
                </c:pt>
                <c:pt idx="122">
                  <c:v>478.89</c:v>
                </c:pt>
                <c:pt idx="123">
                  <c:v>519.55999999999995</c:v>
                </c:pt>
                <c:pt idx="124">
                  <c:v>542.29999999999995</c:v>
                </c:pt>
                <c:pt idx="125">
                  <c:v>513.99</c:v>
                </c:pt>
                <c:pt idx="126">
                  <c:v>500.18</c:v>
                </c:pt>
                <c:pt idx="127">
                  <c:v>492.81</c:v>
                </c:pt>
                <c:pt idx="128">
                  <c:v>490.69</c:v>
                </c:pt>
                <c:pt idx="129">
                  <c:v>449.66</c:v>
                </c:pt>
                <c:pt idx="130">
                  <c:v>493.44</c:v>
                </c:pt>
                <c:pt idx="131">
                  <c:v>536.04999999999995</c:v>
                </c:pt>
                <c:pt idx="132">
                  <c:v>479.55</c:v>
                </c:pt>
                <c:pt idx="133">
                  <c:v>484.54</c:v>
                </c:pt>
                <c:pt idx="134">
                  <c:v>511</c:v>
                </c:pt>
                <c:pt idx="135">
                  <c:v>525.41999999999996</c:v>
                </c:pt>
                <c:pt idx="136">
                  <c:v>504.46</c:v>
                </c:pt>
                <c:pt idx="137">
                  <c:v>521.38</c:v>
                </c:pt>
                <c:pt idx="138">
                  <c:v>510.69</c:v>
                </c:pt>
                <c:pt idx="139">
                  <c:v>498.39</c:v>
                </c:pt>
                <c:pt idx="140">
                  <c:v>526.45000000000005</c:v>
                </c:pt>
                <c:pt idx="141">
                  <c:v>492.75</c:v>
                </c:pt>
                <c:pt idx="142">
                  <c:v>464.71</c:v>
                </c:pt>
                <c:pt idx="143">
                  <c:v>481.45</c:v>
                </c:pt>
                <c:pt idx="144">
                  <c:v>489.98</c:v>
                </c:pt>
                <c:pt idx="145">
                  <c:v>489.42</c:v>
                </c:pt>
                <c:pt idx="146">
                  <c:v>523.75</c:v>
                </c:pt>
                <c:pt idx="147">
                  <c:v>515.74</c:v>
                </c:pt>
                <c:pt idx="148">
                  <c:v>507.03</c:v>
                </c:pt>
                <c:pt idx="149">
                  <c:v>496.57</c:v>
                </c:pt>
                <c:pt idx="150">
                  <c:v>513.57000000000005</c:v>
                </c:pt>
                <c:pt idx="151">
                  <c:v>464.32</c:v>
                </c:pt>
                <c:pt idx="152">
                  <c:v>486.46</c:v>
                </c:pt>
                <c:pt idx="153">
                  <c:v>505.94</c:v>
                </c:pt>
                <c:pt idx="154">
                  <c:v>514.70000000000005</c:v>
                </c:pt>
                <c:pt idx="155">
                  <c:v>504.35</c:v>
                </c:pt>
                <c:pt idx="156">
                  <c:v>485.15</c:v>
                </c:pt>
                <c:pt idx="157">
                  <c:v>528.79999999999995</c:v>
                </c:pt>
                <c:pt idx="158">
                  <c:v>500.98</c:v>
                </c:pt>
                <c:pt idx="159">
                  <c:v>421.44</c:v>
                </c:pt>
                <c:pt idx="160">
                  <c:v>363.21</c:v>
                </c:pt>
                <c:pt idx="161">
                  <c:v>364.9</c:v>
                </c:pt>
                <c:pt idx="162">
                  <c:v>332.05</c:v>
                </c:pt>
                <c:pt idx="163">
                  <c:v>307.48</c:v>
                </c:pt>
                <c:pt idx="164">
                  <c:v>308.02999999999997</c:v>
                </c:pt>
                <c:pt idx="165">
                  <c:v>440.77</c:v>
                </c:pt>
                <c:pt idx="166">
                  <c:v>470.28</c:v>
                </c:pt>
                <c:pt idx="167">
                  <c:v>539.44000000000005</c:v>
                </c:pt>
                <c:pt idx="168">
                  <c:v>590.19000000000005</c:v>
                </c:pt>
                <c:pt idx="169">
                  <c:v>652.15</c:v>
                </c:pt>
                <c:pt idx="170">
                  <c:v>647.02</c:v>
                </c:pt>
                <c:pt idx="171">
                  <c:v>644.45000000000005</c:v>
                </c:pt>
                <c:pt idx="172">
                  <c:v>655.94</c:v>
                </c:pt>
                <c:pt idx="173">
                  <c:v>608.84</c:v>
                </c:pt>
                <c:pt idx="174">
                  <c:v>704.23</c:v>
                </c:pt>
                <c:pt idx="175">
                  <c:v>741.84</c:v>
                </c:pt>
                <c:pt idx="176">
                  <c:v>810.07</c:v>
                </c:pt>
                <c:pt idx="177">
                  <c:v>794.56</c:v>
                </c:pt>
                <c:pt idx="178">
                  <c:v>775.13</c:v>
                </c:pt>
                <c:pt idx="179">
                  <c:v>811.52</c:v>
                </c:pt>
                <c:pt idx="180">
                  <c:v>778.69</c:v>
                </c:pt>
                <c:pt idx="181">
                  <c:v>747.87</c:v>
                </c:pt>
                <c:pt idx="182">
                  <c:v>675.88</c:v>
                </c:pt>
                <c:pt idx="183">
                  <c:v>648.99</c:v>
                </c:pt>
                <c:pt idx="184">
                  <c:v>600.92999999999995</c:v>
                </c:pt>
                <c:pt idx="185">
                  <c:v>576.37</c:v>
                </c:pt>
                <c:pt idx="186">
                  <c:v>606.15</c:v>
                </c:pt>
                <c:pt idx="187">
                  <c:v>622.16999999999996</c:v>
                </c:pt>
                <c:pt idx="188">
                  <c:v>586.1</c:v>
                </c:pt>
                <c:pt idx="189">
                  <c:v>600.41999999999996</c:v>
                </c:pt>
                <c:pt idx="190">
                  <c:v>572.83000000000004</c:v>
                </c:pt>
                <c:pt idx="191">
                  <c:v>557.66</c:v>
                </c:pt>
                <c:pt idx="192">
                  <c:v>590.67999999999995</c:v>
                </c:pt>
                <c:pt idx="193">
                  <c:v>630.5</c:v>
                </c:pt>
                <c:pt idx="194">
                  <c:v>685.44</c:v>
                </c:pt>
                <c:pt idx="195">
                  <c:v>665.21</c:v>
                </c:pt>
                <c:pt idx="196">
                  <c:v>682.36</c:v>
                </c:pt>
                <c:pt idx="197">
                  <c:v>690.24</c:v>
                </c:pt>
                <c:pt idx="198">
                  <c:v>701.79</c:v>
                </c:pt>
                <c:pt idx="199">
                  <c:v>712.39</c:v>
                </c:pt>
                <c:pt idx="200">
                  <c:v>587.46</c:v>
                </c:pt>
                <c:pt idx="201">
                  <c:v>571.95000000000005</c:v>
                </c:pt>
                <c:pt idx="202">
                  <c:v>503.95</c:v>
                </c:pt>
                <c:pt idx="203">
                  <c:v>546.67999999999995</c:v>
                </c:pt>
                <c:pt idx="204">
                  <c:v>503.21</c:v>
                </c:pt>
                <c:pt idx="205">
                  <c:v>471.48</c:v>
                </c:pt>
                <c:pt idx="206">
                  <c:v>424.4</c:v>
                </c:pt>
                <c:pt idx="207">
                  <c:v>455.03</c:v>
                </c:pt>
                <c:pt idx="208">
                  <c:v>498.38</c:v>
                </c:pt>
                <c:pt idx="209">
                  <c:v>472.95</c:v>
                </c:pt>
                <c:pt idx="210">
                  <c:v>380.33</c:v>
                </c:pt>
                <c:pt idx="211">
                  <c:v>373.43</c:v>
                </c:pt>
                <c:pt idx="212">
                  <c:v>357.04</c:v>
                </c:pt>
                <c:pt idx="213">
                  <c:v>362.08</c:v>
                </c:pt>
                <c:pt idx="214">
                  <c:v>355.66</c:v>
                </c:pt>
                <c:pt idx="215">
                  <c:v>331.21</c:v>
                </c:pt>
                <c:pt idx="216">
                  <c:v>385.18</c:v>
                </c:pt>
                <c:pt idx="217">
                  <c:v>400.92</c:v>
                </c:pt>
                <c:pt idx="218">
                  <c:v>453.47</c:v>
                </c:pt>
                <c:pt idx="219">
                  <c:v>434.16</c:v>
                </c:pt>
                <c:pt idx="220">
                  <c:v>428.68</c:v>
                </c:pt>
                <c:pt idx="221">
                  <c:v>441.45</c:v>
                </c:pt>
                <c:pt idx="222">
                  <c:v>448.7</c:v>
                </c:pt>
                <c:pt idx="223">
                  <c:v>458.4</c:v>
                </c:pt>
                <c:pt idx="224">
                  <c:v>463.8</c:v>
                </c:pt>
                <c:pt idx="225">
                  <c:v>448.6</c:v>
                </c:pt>
                <c:pt idx="226">
                  <c:v>495.4</c:v>
                </c:pt>
                <c:pt idx="227">
                  <c:v>493.3</c:v>
                </c:pt>
                <c:pt idx="228">
                  <c:v>497.5</c:v>
                </c:pt>
                <c:pt idx="229">
                  <c:v>471.8</c:v>
                </c:pt>
                <c:pt idx="230">
                  <c:v>428</c:v>
                </c:pt>
                <c:pt idx="231">
                  <c:v>377.7</c:v>
                </c:pt>
                <c:pt idx="232">
                  <c:v>417.8</c:v>
                </c:pt>
                <c:pt idx="233">
                  <c:v>433.9</c:v>
                </c:pt>
                <c:pt idx="234">
                  <c:v>443.6</c:v>
                </c:pt>
                <c:pt idx="235">
                  <c:v>519</c:v>
                </c:pt>
                <c:pt idx="236">
                  <c:v>480.5</c:v>
                </c:pt>
                <c:pt idx="237">
                  <c:v>467.1</c:v>
                </c:pt>
                <c:pt idx="238">
                  <c:v>591.1</c:v>
                </c:pt>
                <c:pt idx="239">
                  <c:v>586.20000000000005</c:v>
                </c:pt>
                <c:pt idx="240">
                  <c:v>608.5</c:v>
                </c:pt>
                <c:pt idx="241">
                  <c:v>697.8</c:v>
                </c:pt>
                <c:pt idx="242">
                  <c:v>733.4</c:v>
                </c:pt>
                <c:pt idx="243">
                  <c:v>927.3</c:v>
                </c:pt>
                <c:pt idx="244">
                  <c:v>787.1</c:v>
                </c:pt>
                <c:pt idx="245">
                  <c:v>773.6</c:v>
                </c:pt>
                <c:pt idx="246">
                  <c:v>722.1</c:v>
                </c:pt>
                <c:pt idx="247">
                  <c:v>705.2</c:v>
                </c:pt>
                <c:pt idx="248">
                  <c:v>625.5</c:v>
                </c:pt>
                <c:pt idx="249">
                  <c:v>516.4</c:v>
                </c:pt>
                <c:pt idx="250">
                  <c:v>618.4</c:v>
                </c:pt>
                <c:pt idx="251">
                  <c:v>680.9</c:v>
                </c:pt>
                <c:pt idx="252">
                  <c:v>768.7</c:v>
                </c:pt>
                <c:pt idx="253">
                  <c:v>813.5</c:v>
                </c:pt>
                <c:pt idx="254">
                  <c:v>789.7</c:v>
                </c:pt>
                <c:pt idx="255">
                  <c:v>684.3</c:v>
                </c:pt>
                <c:pt idx="256">
                  <c:v>767.6</c:v>
                </c:pt>
                <c:pt idx="257">
                  <c:v>843.6</c:v>
                </c:pt>
                <c:pt idx="258">
                  <c:v>525.79999999999995</c:v>
                </c:pt>
                <c:pt idx="259">
                  <c:v>672.6</c:v>
                </c:pt>
                <c:pt idx="260">
                  <c:v>746.8</c:v>
                </c:pt>
                <c:pt idx="261">
                  <c:v>901.7</c:v>
                </c:pt>
                <c:pt idx="262" formatCode="#,##0.00">
                  <c:v>1085.9000000000001</c:v>
                </c:pt>
                <c:pt idx="263" formatCode="#,##0.00">
                  <c:v>1158</c:v>
                </c:pt>
                <c:pt idx="264" formatCode="#,##0.00">
                  <c:v>1518.6</c:v>
                </c:pt>
                <c:pt idx="265" formatCode="#,##0.00">
                  <c:v>1441.5</c:v>
                </c:pt>
                <c:pt idx="266" formatCode="#,##0.00">
                  <c:v>1581.8</c:v>
                </c:pt>
                <c:pt idx="267" formatCode="#,##0.00">
                  <c:v>2212.6999999999998</c:v>
                </c:pt>
                <c:pt idx="268" formatCode="#,##0.00">
                  <c:v>2663.7</c:v>
                </c:pt>
                <c:pt idx="269" formatCode="#,##0.00">
                  <c:v>1903.7</c:v>
                </c:pt>
                <c:pt idx="270" formatCode="#,##0.00">
                  <c:v>2561.4</c:v>
                </c:pt>
                <c:pt idx="271" formatCode="#,##0.00">
                  <c:v>2292</c:v>
                </c:pt>
                <c:pt idx="272" formatCode="#,##0.00">
                  <c:v>1793.8</c:v>
                </c:pt>
                <c:pt idx="273" formatCode="#,##0.00">
                  <c:v>1571.2</c:v>
                </c:pt>
                <c:pt idx="274" formatCode="#,##0.00">
                  <c:v>2009.6</c:v>
                </c:pt>
                <c:pt idx="275" formatCode="#,##0.00">
                  <c:v>1929.7</c:v>
                </c:pt>
                <c:pt idx="276" formatCode="#,##0.00">
                  <c:v>1795.5</c:v>
                </c:pt>
                <c:pt idx="277" formatCode="#,##0.00">
                  <c:v>1454.8</c:v>
                </c:pt>
                <c:pt idx="278" formatCode="#,##0.00">
                  <c:v>1191</c:v>
                </c:pt>
                <c:pt idx="279">
                  <c:v>797.9</c:v>
                </c:pt>
                <c:pt idx="280">
                  <c:v>723</c:v>
                </c:pt>
                <c:pt idx="281">
                  <c:v>761.6</c:v>
                </c:pt>
                <c:pt idx="282">
                  <c:v>751.8</c:v>
                </c:pt>
                <c:pt idx="283">
                  <c:v>641.29999999999995</c:v>
                </c:pt>
                <c:pt idx="284">
                  <c:v>639.4</c:v>
                </c:pt>
                <c:pt idx="285">
                  <c:v>610.29999999999995</c:v>
                </c:pt>
                <c:pt idx="286">
                  <c:v>637.6</c:v>
                </c:pt>
                <c:pt idx="287">
                  <c:v>698.1</c:v>
                </c:pt>
                <c:pt idx="288">
                  <c:v>746.7</c:v>
                </c:pt>
                <c:pt idx="289">
                  <c:v>782.9</c:v>
                </c:pt>
                <c:pt idx="290">
                  <c:v>906</c:v>
                </c:pt>
                <c:pt idx="291" formatCode="#,##0.00">
                  <c:v>1030.5999999999999</c:v>
                </c:pt>
                <c:pt idx="292" formatCode="#,##0.00">
                  <c:v>1032.7</c:v>
                </c:pt>
                <c:pt idx="293" formatCode="#,##0.00">
                  <c:v>1031.2</c:v>
                </c:pt>
                <c:pt idx="294">
                  <c:v>972.5</c:v>
                </c:pt>
                <c:pt idx="295" formatCode="#,##0.00">
                  <c:v>1098.0999999999999</c:v>
                </c:pt>
                <c:pt idx="296" formatCode="#,##0.00">
                  <c:v>1204.3</c:v>
                </c:pt>
                <c:pt idx="297" formatCode="#,##0.00">
                  <c:v>1327.4</c:v>
                </c:pt>
                <c:pt idx="298" formatCode="#,##0.00">
                  <c:v>1340.1</c:v>
                </c:pt>
                <c:pt idx="299" formatCode="#,##0.00">
                  <c:v>1331.3</c:v>
                </c:pt>
                <c:pt idx="300" formatCode="#,##0.00">
                  <c:v>1331.1</c:v>
                </c:pt>
                <c:pt idx="301" formatCode="#,##0.00">
                  <c:v>1308.0999999999999</c:v>
                </c:pt>
                <c:pt idx="302" formatCode="#,##0.00">
                  <c:v>1252.9000000000001</c:v>
                </c:pt>
                <c:pt idx="303" formatCode="#,##0.00">
                  <c:v>1204.7</c:v>
                </c:pt>
                <c:pt idx="304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29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78</xdr:row>
      <xdr:rowOff>139700</xdr:rowOff>
    </xdr:from>
    <xdr:to>
      <xdr:col>16</xdr:col>
      <xdr:colOff>340360</xdr:colOff>
      <xdr:row>102</xdr:row>
      <xdr:rowOff>206756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6"/>
  <sheetViews>
    <sheetView tabSelected="1" topLeftCell="A59" zoomScale="94" workbookViewId="0">
      <selection activeCell="M74" sqref="M74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4" width="12.5" style="167" bestFit="1" customWidth="1"/>
    <col min="15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1249</v>
      </c>
      <c r="B2" s="170">
        <v>30518.06</v>
      </c>
      <c r="C2" s="170">
        <v>3749.63</v>
      </c>
      <c r="D2" s="170">
        <v>10646.1</v>
      </c>
      <c r="U2" s="169" t="s">
        <v>1249</v>
      </c>
      <c r="V2" s="170">
        <v>2504.5100000000002</v>
      </c>
      <c r="W2" s="171">
        <v>828.77</v>
      </c>
    </row>
    <row r="3" spans="1:23">
      <c r="A3" s="169" t="s">
        <v>1248</v>
      </c>
      <c r="B3" s="170">
        <v>32991.97</v>
      </c>
      <c r="C3" s="170">
        <v>4132.1499999999996</v>
      </c>
      <c r="D3" s="170">
        <v>12081.39</v>
      </c>
      <c r="U3" s="169" t="s">
        <v>1248</v>
      </c>
      <c r="V3" s="170">
        <v>2685.9</v>
      </c>
      <c r="W3" s="171">
        <v>893.36</v>
      </c>
    </row>
    <row r="4" spans="1:23">
      <c r="A4" s="169" t="s">
        <v>1247</v>
      </c>
      <c r="B4" s="170">
        <v>32977.21</v>
      </c>
      <c r="C4" s="170">
        <v>4131.93</v>
      </c>
      <c r="D4" s="170">
        <v>12334.64</v>
      </c>
      <c r="U4" s="169" t="s">
        <v>1247</v>
      </c>
      <c r="V4" s="170">
        <v>2695.05</v>
      </c>
      <c r="W4" s="171">
        <v>904.75</v>
      </c>
    </row>
    <row r="5" spans="1:23">
      <c r="A5" s="169" t="s">
        <v>1246</v>
      </c>
      <c r="B5" s="170">
        <v>34678.35</v>
      </c>
      <c r="C5" s="170">
        <v>4530.41</v>
      </c>
      <c r="D5" s="170">
        <v>14220.52</v>
      </c>
      <c r="U5" s="169" t="s">
        <v>1246</v>
      </c>
      <c r="V5" s="170">
        <v>2757.65</v>
      </c>
      <c r="W5" s="171">
        <v>944.53</v>
      </c>
    </row>
    <row r="6" spans="1:23">
      <c r="A6" s="169" t="s">
        <v>1245</v>
      </c>
      <c r="B6" s="170">
        <v>33892.6</v>
      </c>
      <c r="C6" s="170">
        <v>4373.79</v>
      </c>
      <c r="D6" s="170">
        <v>13751.4</v>
      </c>
      <c r="U6" s="169" t="s">
        <v>1245</v>
      </c>
      <c r="V6" s="170">
        <v>2699.18</v>
      </c>
      <c r="W6" s="171">
        <v>881.07</v>
      </c>
    </row>
    <row r="7" spans="1:23">
      <c r="A7" s="169" t="s">
        <v>1244</v>
      </c>
      <c r="B7" s="170">
        <v>35131.86</v>
      </c>
      <c r="C7" s="170">
        <v>4515.55</v>
      </c>
      <c r="D7" s="170">
        <v>14239.88</v>
      </c>
      <c r="U7" s="169" t="s">
        <v>1244</v>
      </c>
      <c r="V7" s="170">
        <v>2663.34</v>
      </c>
      <c r="W7" s="171">
        <v>872.87</v>
      </c>
    </row>
    <row r="8" spans="1:23">
      <c r="A8" s="169" t="s">
        <v>1234</v>
      </c>
      <c r="B8" s="170">
        <v>36338.300000000003</v>
      </c>
      <c r="C8" s="170">
        <v>4766.18</v>
      </c>
      <c r="D8" s="170">
        <v>15644.97</v>
      </c>
      <c r="U8" s="169" t="s">
        <v>1234</v>
      </c>
      <c r="V8" s="170">
        <v>2977.65</v>
      </c>
      <c r="W8" s="170">
        <v>1033.98</v>
      </c>
    </row>
    <row r="9" spans="1:23">
      <c r="A9" s="169" t="s">
        <v>1233</v>
      </c>
      <c r="B9" s="170">
        <v>34483.72</v>
      </c>
      <c r="C9" s="170">
        <v>4567</v>
      </c>
      <c r="D9" s="170">
        <v>15537.69</v>
      </c>
      <c r="U9" s="169" t="s">
        <v>1233</v>
      </c>
      <c r="V9" s="170">
        <v>2839.01</v>
      </c>
      <c r="W9" s="171">
        <v>965.63</v>
      </c>
    </row>
    <row r="10" spans="1:23">
      <c r="A10" s="169" t="s">
        <v>1232</v>
      </c>
      <c r="B10" s="170">
        <v>35819.56</v>
      </c>
      <c r="C10" s="170">
        <v>4605.38</v>
      </c>
      <c r="D10" s="170">
        <v>15498.39</v>
      </c>
      <c r="U10" s="169" t="s">
        <v>1232</v>
      </c>
      <c r="V10" s="170">
        <v>2970.68</v>
      </c>
      <c r="W10" s="171">
        <v>992.33</v>
      </c>
    </row>
    <row r="11" spans="1:23">
      <c r="A11" s="169" t="s">
        <v>1243</v>
      </c>
      <c r="B11" s="170">
        <v>33843.919999999998</v>
      </c>
      <c r="C11" s="170">
        <v>4307.54</v>
      </c>
      <c r="D11" s="170">
        <v>14448.58</v>
      </c>
      <c r="U11" s="169" t="s">
        <v>1243</v>
      </c>
      <c r="V11" s="170">
        <v>3068.82</v>
      </c>
      <c r="W11" s="170">
        <v>1003.27</v>
      </c>
    </row>
    <row r="12" spans="1:23">
      <c r="A12" s="169" t="s">
        <v>1242</v>
      </c>
      <c r="B12" s="170">
        <v>35360.730000000003</v>
      </c>
      <c r="C12" s="170">
        <v>4522.68</v>
      </c>
      <c r="D12" s="170">
        <v>15259.24</v>
      </c>
      <c r="U12" s="169" t="s">
        <v>1242</v>
      </c>
      <c r="V12" s="170">
        <v>3199.27</v>
      </c>
      <c r="W12" s="170">
        <v>1038.33</v>
      </c>
    </row>
    <row r="13" spans="1:23">
      <c r="A13" s="169" t="s">
        <v>1241</v>
      </c>
      <c r="B13" s="170">
        <v>34935.47</v>
      </c>
      <c r="C13" s="170">
        <v>4395.26</v>
      </c>
      <c r="D13" s="170">
        <v>14672.68</v>
      </c>
      <c r="U13" s="169" t="s">
        <v>1241</v>
      </c>
      <c r="V13" s="170">
        <v>3202.32</v>
      </c>
      <c r="W13" s="170">
        <v>1031.1400000000001</v>
      </c>
    </row>
    <row r="14" spans="1:23">
      <c r="A14" s="169" t="s">
        <v>1240</v>
      </c>
      <c r="B14" s="170">
        <v>34502.51</v>
      </c>
      <c r="C14" s="170">
        <v>4297.5</v>
      </c>
      <c r="D14" s="170">
        <v>14503.95</v>
      </c>
      <c r="U14" s="169" t="s">
        <v>1240</v>
      </c>
      <c r="V14" s="170">
        <v>3296.68</v>
      </c>
      <c r="W14" s="170">
        <v>1029.96</v>
      </c>
    </row>
    <row r="15" spans="1:23">
      <c r="A15" s="169" t="s">
        <v>1239</v>
      </c>
      <c r="B15" s="170">
        <v>34529.449999999997</v>
      </c>
      <c r="C15" s="170">
        <v>4204.1099999999997</v>
      </c>
      <c r="D15" s="170">
        <v>13748.74</v>
      </c>
      <c r="U15" s="169" t="s">
        <v>1239</v>
      </c>
      <c r="V15" s="170">
        <v>3203.92</v>
      </c>
      <c r="W15" s="171">
        <v>981.78</v>
      </c>
    </row>
    <row r="16" spans="1:23">
      <c r="A16" s="169" t="s">
        <v>1238</v>
      </c>
      <c r="B16" s="170">
        <v>33874.85</v>
      </c>
      <c r="C16" s="170">
        <v>4181.17</v>
      </c>
      <c r="D16" s="170">
        <v>13962.68</v>
      </c>
      <c r="U16" s="169" t="s">
        <v>1238</v>
      </c>
      <c r="V16" s="170">
        <v>3147.86</v>
      </c>
      <c r="W16" s="171">
        <v>983.45</v>
      </c>
    </row>
    <row r="17" spans="1:23">
      <c r="A17" s="169" t="s">
        <v>1237</v>
      </c>
      <c r="B17" s="170">
        <v>32981.550000000003</v>
      </c>
      <c r="C17" s="170">
        <v>3972.89</v>
      </c>
      <c r="D17" s="170">
        <v>13246.87</v>
      </c>
      <c r="U17" s="169" t="s">
        <v>1237</v>
      </c>
      <c r="V17" s="170">
        <v>3061.42</v>
      </c>
      <c r="W17" s="171">
        <v>956.17</v>
      </c>
    </row>
    <row r="18" spans="1:23">
      <c r="A18" s="169" t="s">
        <v>1236</v>
      </c>
      <c r="B18" s="170">
        <v>30932.37</v>
      </c>
      <c r="C18" s="170">
        <v>3811.15</v>
      </c>
      <c r="D18" s="170">
        <v>13192.35</v>
      </c>
      <c r="U18" s="169" t="s">
        <v>1236</v>
      </c>
      <c r="V18" s="170">
        <v>3012.95</v>
      </c>
      <c r="W18" s="171">
        <v>913.94</v>
      </c>
    </row>
    <row r="19" spans="1:23">
      <c r="A19" s="169" t="s">
        <v>1235</v>
      </c>
      <c r="B19" s="170">
        <v>29982.62</v>
      </c>
      <c r="C19" s="170">
        <v>3714.24</v>
      </c>
      <c r="D19" s="170">
        <v>13070.69</v>
      </c>
      <c r="U19" s="169" t="s">
        <v>1235</v>
      </c>
      <c r="V19" s="170">
        <v>2976.21</v>
      </c>
      <c r="W19" s="171">
        <v>928.73</v>
      </c>
    </row>
    <row r="20" spans="1:23">
      <c r="A20" s="169" t="s">
        <v>1222</v>
      </c>
      <c r="B20" s="170">
        <v>30606.48</v>
      </c>
      <c r="C20" s="170">
        <v>3756.07</v>
      </c>
      <c r="D20" s="170">
        <v>12888.28</v>
      </c>
      <c r="U20" s="169" t="s">
        <v>1222</v>
      </c>
      <c r="V20" s="170">
        <v>2873.47</v>
      </c>
      <c r="W20" s="171">
        <v>968.42</v>
      </c>
    </row>
    <row r="21" spans="1:23">
      <c r="A21" s="169" t="s">
        <v>1221</v>
      </c>
      <c r="B21" s="170">
        <v>29638.639999999999</v>
      </c>
      <c r="C21" s="170">
        <v>3621.63</v>
      </c>
      <c r="D21" s="170">
        <v>12198.74</v>
      </c>
      <c r="U21" s="169" t="s">
        <v>1221</v>
      </c>
      <c r="V21" s="170">
        <v>2591.34</v>
      </c>
      <c r="W21" s="171">
        <v>886.11</v>
      </c>
    </row>
    <row r="22" spans="1:23">
      <c r="A22" s="169" t="s">
        <v>1220</v>
      </c>
      <c r="B22" s="170">
        <v>26501.599999999999</v>
      </c>
      <c r="C22" s="170">
        <v>3269.96</v>
      </c>
      <c r="D22" s="170">
        <v>10911.59</v>
      </c>
      <c r="U22" s="169" t="s">
        <v>1220</v>
      </c>
      <c r="V22" s="170">
        <v>2267.15</v>
      </c>
      <c r="W22" s="171">
        <v>792.65</v>
      </c>
    </row>
    <row r="23" spans="1:23">
      <c r="A23" s="169" t="s">
        <v>1231</v>
      </c>
      <c r="B23" s="170">
        <v>27781.7</v>
      </c>
      <c r="C23" s="170">
        <v>3363</v>
      </c>
      <c r="D23" s="170">
        <v>11167.68</v>
      </c>
      <c r="U23" s="169" t="s">
        <v>1231</v>
      </c>
      <c r="V23" s="170">
        <v>2327.89</v>
      </c>
      <c r="W23" s="171">
        <v>848.15</v>
      </c>
    </row>
    <row r="24" spans="1:23">
      <c r="A24" s="169" t="s">
        <v>1230</v>
      </c>
      <c r="B24" s="170">
        <v>28430.05</v>
      </c>
      <c r="C24" s="170">
        <v>3500.31</v>
      </c>
      <c r="D24" s="170">
        <v>11775.46</v>
      </c>
      <c r="U24" s="169" t="s">
        <v>1230</v>
      </c>
      <c r="V24" s="170">
        <v>2326.17</v>
      </c>
      <c r="W24" s="171">
        <v>848.24</v>
      </c>
    </row>
    <row r="25" spans="1:23">
      <c r="A25" s="169" t="s">
        <v>1229</v>
      </c>
      <c r="B25" s="170">
        <v>26428.32</v>
      </c>
      <c r="C25" s="170">
        <v>3271.12</v>
      </c>
      <c r="D25" s="170">
        <v>10745.27</v>
      </c>
      <c r="U25" s="169" t="s">
        <v>1229</v>
      </c>
      <c r="V25" s="170">
        <v>2249.37</v>
      </c>
      <c r="W25" s="171">
        <v>815.3</v>
      </c>
    </row>
    <row r="26" spans="1:23">
      <c r="A26" s="169" t="s">
        <v>1228</v>
      </c>
      <c r="B26" s="170">
        <v>25812.880000000001</v>
      </c>
      <c r="C26" s="170">
        <v>3100.29</v>
      </c>
      <c r="D26" s="170">
        <v>10058.76</v>
      </c>
      <c r="U26" s="169" t="s">
        <v>1228</v>
      </c>
      <c r="V26" s="170">
        <v>2108.33</v>
      </c>
      <c r="W26" s="171">
        <v>737.97</v>
      </c>
    </row>
    <row r="27" spans="1:23">
      <c r="A27" s="169" t="s">
        <v>1227</v>
      </c>
      <c r="B27" s="170">
        <v>25383.11</v>
      </c>
      <c r="C27" s="170">
        <v>3044.31</v>
      </c>
      <c r="D27" s="170">
        <v>9489.8700000000008</v>
      </c>
      <c r="U27" s="169" t="s">
        <v>1227</v>
      </c>
      <c r="V27" s="170">
        <v>2029.6</v>
      </c>
      <c r="W27" s="171">
        <v>713.68</v>
      </c>
    </row>
    <row r="28" spans="1:23">
      <c r="A28" s="169" t="s">
        <v>1226</v>
      </c>
      <c r="B28" s="170">
        <v>24345.72</v>
      </c>
      <c r="C28" s="170">
        <v>2912.43</v>
      </c>
      <c r="D28" s="170">
        <v>8889.5499999999993</v>
      </c>
      <c r="U28" s="169" t="s">
        <v>1226</v>
      </c>
      <c r="V28" s="170">
        <v>1947.56</v>
      </c>
      <c r="W28" s="171">
        <v>645.17999999999995</v>
      </c>
    </row>
    <row r="29" spans="1:23">
      <c r="A29" s="169" t="s">
        <v>1225</v>
      </c>
      <c r="B29" s="170">
        <v>21917.16</v>
      </c>
      <c r="C29" s="170">
        <v>2584.59</v>
      </c>
      <c r="D29" s="170">
        <v>7700.1</v>
      </c>
      <c r="U29" s="169" t="s">
        <v>1225</v>
      </c>
      <c r="V29" s="170">
        <v>1754.64</v>
      </c>
      <c r="W29" s="171">
        <v>569.07000000000005</v>
      </c>
    </row>
    <row r="30" spans="1:23">
      <c r="A30" s="169" t="s">
        <v>1224</v>
      </c>
      <c r="B30" s="170">
        <v>25409.360000000001</v>
      </c>
      <c r="C30" s="170">
        <v>2954.22</v>
      </c>
      <c r="D30" s="170">
        <v>8567.3700000000008</v>
      </c>
      <c r="U30" s="169" t="s">
        <v>1224</v>
      </c>
      <c r="V30" s="170">
        <v>1987.01</v>
      </c>
      <c r="W30" s="171">
        <v>610.73</v>
      </c>
    </row>
    <row r="31" spans="1:23">
      <c r="A31" s="169" t="s">
        <v>1223</v>
      </c>
      <c r="B31" s="170">
        <v>28256.03</v>
      </c>
      <c r="C31" s="170">
        <v>3225.52</v>
      </c>
      <c r="D31" s="170">
        <v>9150.94</v>
      </c>
      <c r="U31" s="169" t="s">
        <v>1223</v>
      </c>
      <c r="V31" s="170">
        <v>2119.0100000000002</v>
      </c>
      <c r="W31" s="171">
        <v>642.48</v>
      </c>
    </row>
    <row r="32" spans="1:23">
      <c r="A32" s="169" t="s">
        <v>1210</v>
      </c>
      <c r="B32" s="170">
        <v>28538.44</v>
      </c>
      <c r="C32" s="170">
        <v>3230.78</v>
      </c>
      <c r="D32" s="170">
        <v>8972.6</v>
      </c>
      <c r="G32" s="221" t="s">
        <v>1468</v>
      </c>
      <c r="I32" s="213" t="s">
        <v>1422</v>
      </c>
      <c r="J32" s="213" t="s">
        <v>1462</v>
      </c>
      <c r="L32" s="213" t="s">
        <v>1405</v>
      </c>
      <c r="N32" s="221"/>
      <c r="U32" s="169" t="s">
        <v>1210</v>
      </c>
      <c r="V32" s="170">
        <v>2197.67</v>
      </c>
      <c r="W32" s="171">
        <v>669.83</v>
      </c>
    </row>
    <row r="33" spans="1:23">
      <c r="A33" s="169" t="s">
        <v>1209</v>
      </c>
      <c r="B33" s="170">
        <v>28051.41</v>
      </c>
      <c r="C33" s="170">
        <v>3140.98</v>
      </c>
      <c r="D33" s="170">
        <v>8665.4699999999993</v>
      </c>
      <c r="F33" s="195"/>
      <c r="H33" s="167" t="s">
        <v>1401</v>
      </c>
      <c r="I33" s="56">
        <v>3750</v>
      </c>
      <c r="J33" s="56">
        <f>I33*K33</f>
        <v>2625</v>
      </c>
      <c r="K33" s="172">
        <v>0.7</v>
      </c>
      <c r="L33" s="56">
        <f>(I33-J33)/4</f>
        <v>281.25</v>
      </c>
      <c r="N33" s="195"/>
      <c r="U33" s="169" t="s">
        <v>1209</v>
      </c>
      <c r="V33" s="170">
        <v>2087.96</v>
      </c>
      <c r="W33" s="171">
        <v>632.99</v>
      </c>
    </row>
    <row r="34" spans="1:23">
      <c r="A34" s="169" t="s">
        <v>1208</v>
      </c>
      <c r="B34" s="170">
        <v>27046.23</v>
      </c>
      <c r="C34" s="170">
        <v>3037.56</v>
      </c>
      <c r="D34" s="170">
        <v>8292.36</v>
      </c>
      <c r="F34" s="195"/>
      <c r="H34" s="167" t="s">
        <v>1400</v>
      </c>
      <c r="I34" s="56">
        <v>30600</v>
      </c>
      <c r="J34" s="56">
        <f>I34*K34</f>
        <v>19890</v>
      </c>
      <c r="K34" s="172">
        <v>0.65</v>
      </c>
      <c r="L34" s="56">
        <f>(I34-J34)/4</f>
        <v>2677.5</v>
      </c>
      <c r="U34" s="169" t="s">
        <v>1208</v>
      </c>
      <c r="V34" s="170">
        <v>2083.48</v>
      </c>
      <c r="W34" s="171">
        <v>658.52</v>
      </c>
    </row>
    <row r="35" spans="1:23">
      <c r="A35" s="169" t="s">
        <v>1219</v>
      </c>
      <c r="B35" s="170">
        <v>26916.83</v>
      </c>
      <c r="C35" s="170">
        <v>2976.74</v>
      </c>
      <c r="D35" s="170">
        <v>7999.33</v>
      </c>
      <c r="F35" s="195"/>
      <c r="H35" s="199" t="s">
        <v>1437</v>
      </c>
      <c r="I35" s="56">
        <v>12650</v>
      </c>
      <c r="J35" s="56">
        <f>I35*K35</f>
        <v>7590</v>
      </c>
      <c r="K35" s="172">
        <v>0.6</v>
      </c>
      <c r="L35" s="56">
        <f>(I35-J35)/4</f>
        <v>1265</v>
      </c>
      <c r="U35" s="169" t="s">
        <v>1219</v>
      </c>
      <c r="V35" s="170">
        <v>2063.0500000000002</v>
      </c>
      <c r="W35" s="171">
        <v>621.76</v>
      </c>
    </row>
    <row r="36" spans="1:23">
      <c r="A36" s="169" t="s">
        <v>1218</v>
      </c>
      <c r="B36" s="170">
        <v>26403.279999999999</v>
      </c>
      <c r="C36" s="170">
        <v>2926.46</v>
      </c>
      <c r="D36" s="170">
        <v>7962.88</v>
      </c>
      <c r="J36" s="56"/>
      <c r="K36" s="56"/>
      <c r="L36" s="172"/>
      <c r="U36" s="169" t="s">
        <v>1218</v>
      </c>
      <c r="V36" s="170">
        <v>1967.79</v>
      </c>
      <c r="W36" s="171">
        <v>610.54999999999995</v>
      </c>
    </row>
    <row r="37" spans="1:23">
      <c r="A37" s="169" t="s">
        <v>1217</v>
      </c>
      <c r="B37" s="170">
        <v>26864.27</v>
      </c>
      <c r="C37" s="170">
        <v>2980.38</v>
      </c>
      <c r="D37" s="170">
        <v>8175.42</v>
      </c>
      <c r="G37" s="221" t="s">
        <v>1467</v>
      </c>
      <c r="I37" s="213" t="s">
        <v>1422</v>
      </c>
      <c r="J37" s="213" t="s">
        <v>1462</v>
      </c>
      <c r="L37" s="213" t="s">
        <v>1405</v>
      </c>
      <c r="N37" s="221" t="s">
        <v>1469</v>
      </c>
      <c r="U37" s="169" t="s">
        <v>1217</v>
      </c>
      <c r="V37" s="170">
        <v>2024.55</v>
      </c>
      <c r="W37" s="171">
        <v>630.17999999999995</v>
      </c>
    </row>
    <row r="38" spans="1:23">
      <c r="A38" s="169" t="s">
        <v>1216</v>
      </c>
      <c r="B38" s="170">
        <v>26599.96</v>
      </c>
      <c r="C38" s="170">
        <v>2941.76</v>
      </c>
      <c r="D38" s="170">
        <v>8006.24</v>
      </c>
      <c r="H38" s="167" t="s">
        <v>1401</v>
      </c>
      <c r="I38" s="56">
        <v>3750</v>
      </c>
      <c r="J38" s="56">
        <f>I38*K38</f>
        <v>2812.5</v>
      </c>
      <c r="K38" s="172">
        <v>0.75</v>
      </c>
      <c r="L38" s="56">
        <f>(I38-J38)/4</f>
        <v>234.375</v>
      </c>
      <c r="N38" s="56">
        <f>I38*O38</f>
        <v>4312.5</v>
      </c>
      <c r="O38" s="172">
        <v>1.1499999999999999</v>
      </c>
      <c r="U38" s="169" t="s">
        <v>1216</v>
      </c>
      <c r="V38" s="170">
        <v>2130.62</v>
      </c>
      <c r="W38" s="171">
        <v>690.53</v>
      </c>
    </row>
    <row r="39" spans="1:23">
      <c r="A39" s="169" t="s">
        <v>1215</v>
      </c>
      <c r="B39" s="170">
        <v>24815.040000000001</v>
      </c>
      <c r="C39" s="170">
        <v>2752.06</v>
      </c>
      <c r="D39" s="170">
        <v>7453.15</v>
      </c>
      <c r="H39" s="167" t="s">
        <v>1400</v>
      </c>
      <c r="I39" s="56">
        <v>30600</v>
      </c>
      <c r="J39" s="56">
        <f>I39*K39</f>
        <v>24480</v>
      </c>
      <c r="K39" s="172">
        <v>0.8</v>
      </c>
      <c r="L39" s="56">
        <f>(I39-J39)/4</f>
        <v>1530</v>
      </c>
      <c r="N39" s="56">
        <f t="shared" ref="N39:N40" si="0">I39*O39</f>
        <v>33660</v>
      </c>
      <c r="O39" s="172">
        <v>1.1000000000000001</v>
      </c>
      <c r="U39" s="169" t="s">
        <v>1215</v>
      </c>
      <c r="V39" s="170">
        <v>2041.74</v>
      </c>
      <c r="W39" s="171">
        <v>696.47</v>
      </c>
    </row>
    <row r="40" spans="1:23">
      <c r="A40" s="169" t="s">
        <v>1214</v>
      </c>
      <c r="B40" s="170">
        <v>26592.91</v>
      </c>
      <c r="C40" s="170">
        <v>2945.83</v>
      </c>
      <c r="D40" s="170">
        <v>8095.39</v>
      </c>
      <c r="H40" s="199" t="s">
        <v>1437</v>
      </c>
      <c r="I40" s="56">
        <v>12650</v>
      </c>
      <c r="J40" s="56">
        <f>I40*K40</f>
        <v>8855</v>
      </c>
      <c r="K40" s="172">
        <v>0.7</v>
      </c>
      <c r="L40" s="56">
        <f>(I40-J40)/4</f>
        <v>948.75</v>
      </c>
      <c r="N40" s="56">
        <f t="shared" si="0"/>
        <v>14547.499999999998</v>
      </c>
      <c r="O40" s="172">
        <v>1.1499999999999999</v>
      </c>
      <c r="U40" s="169" t="s">
        <v>1214</v>
      </c>
      <c r="V40" s="170">
        <v>2203.59</v>
      </c>
      <c r="W40" s="171">
        <v>754.74</v>
      </c>
    </row>
    <row r="41" spans="1:23">
      <c r="A41" s="169" t="s">
        <v>1213</v>
      </c>
      <c r="B41" s="170">
        <v>25928.68</v>
      </c>
      <c r="C41" s="170">
        <v>2834.4</v>
      </c>
      <c r="D41" s="170">
        <v>7729.32</v>
      </c>
      <c r="U41" s="169" t="s">
        <v>1213</v>
      </c>
      <c r="V41" s="170">
        <v>2140.67</v>
      </c>
      <c r="W41" s="171">
        <v>729.31</v>
      </c>
    </row>
    <row r="42" spans="1:23">
      <c r="A42" s="169" t="s">
        <v>1212</v>
      </c>
      <c r="B42" s="170">
        <v>25916</v>
      </c>
      <c r="C42" s="170">
        <v>2784.49</v>
      </c>
      <c r="D42" s="170">
        <v>7532.53</v>
      </c>
      <c r="U42" s="169" t="s">
        <v>1212</v>
      </c>
      <c r="V42" s="170">
        <v>2195.44</v>
      </c>
      <c r="W42" s="171">
        <v>731.25</v>
      </c>
    </row>
    <row r="43" spans="1:23" ht="19" thickBot="1">
      <c r="A43" s="169" t="s">
        <v>1211</v>
      </c>
      <c r="B43" s="170">
        <v>24999.67</v>
      </c>
      <c r="C43" s="170">
        <v>2704.1</v>
      </c>
      <c r="D43" s="170">
        <v>7281.74</v>
      </c>
      <c r="U43" s="169" t="s">
        <v>1211</v>
      </c>
      <c r="V43" s="170">
        <v>2204.85</v>
      </c>
      <c r="W43" s="171">
        <v>716.86</v>
      </c>
    </row>
    <row r="44" spans="1:23">
      <c r="A44" s="169" t="s">
        <v>1198</v>
      </c>
      <c r="B44" s="170">
        <v>23327.46</v>
      </c>
      <c r="C44" s="170">
        <v>2506.85</v>
      </c>
      <c r="D44" s="170">
        <v>6635.28</v>
      </c>
      <c r="H44" s="173"/>
      <c r="I44" s="174">
        <v>5000</v>
      </c>
      <c r="J44" s="174">
        <f>$I$44*J45</f>
        <v>1500</v>
      </c>
      <c r="K44" s="174"/>
      <c r="L44" s="174">
        <f>$I$44*L45</f>
        <v>500</v>
      </c>
      <c r="M44" s="174"/>
      <c r="N44" s="174">
        <f>$I$44*N45</f>
        <v>1000</v>
      </c>
      <c r="O44" s="174"/>
      <c r="P44" s="174">
        <f>$I$44*P45</f>
        <v>250</v>
      </c>
      <c r="Q44" s="174">
        <f>$I$44*Q45</f>
        <v>250</v>
      </c>
      <c r="R44" s="174">
        <f>$I$44*R45</f>
        <v>1500</v>
      </c>
      <c r="S44" s="175"/>
      <c r="U44" s="169" t="s">
        <v>1198</v>
      </c>
      <c r="V44" s="170">
        <v>2041.04</v>
      </c>
      <c r="W44" s="171">
        <v>675.65</v>
      </c>
    </row>
    <row r="45" spans="1:23">
      <c r="A45" s="169" t="s">
        <v>1197</v>
      </c>
      <c r="B45" s="170">
        <v>25538.46</v>
      </c>
      <c r="C45" s="170">
        <v>2760.17</v>
      </c>
      <c r="D45" s="170">
        <v>7330.54</v>
      </c>
      <c r="H45" s="176"/>
      <c r="I45" s="177"/>
      <c r="J45" s="178">
        <v>0.3</v>
      </c>
      <c r="K45" s="177"/>
      <c r="L45" s="178">
        <v>0.1</v>
      </c>
      <c r="M45" s="177"/>
      <c r="N45" s="178">
        <v>0.2</v>
      </c>
      <c r="O45" s="177"/>
      <c r="P45" s="178">
        <v>0.05</v>
      </c>
      <c r="Q45" s="178">
        <v>0.05</v>
      </c>
      <c r="R45" s="178">
        <v>0.3</v>
      </c>
      <c r="S45" s="179"/>
      <c r="U45" s="169" t="s">
        <v>1197</v>
      </c>
      <c r="V45" s="170">
        <v>2096.86</v>
      </c>
      <c r="W45" s="171">
        <v>695.76</v>
      </c>
    </row>
    <row r="46" spans="1:23">
      <c r="A46" s="169" t="s">
        <v>1196</v>
      </c>
      <c r="B46" s="170">
        <v>25115.759999999998</v>
      </c>
      <c r="C46" s="170">
        <v>2711.74</v>
      </c>
      <c r="D46" s="170">
        <v>7305.9</v>
      </c>
      <c r="H46" s="176"/>
      <c r="I46" s="177"/>
      <c r="J46" s="177" t="str">
        <f>H33</f>
        <v>S&amp;P 500</v>
      </c>
      <c r="K46" s="177"/>
      <c r="L46" s="177" t="str">
        <f>H34</f>
        <v>다우존스</v>
      </c>
      <c r="M46" s="177"/>
      <c r="N46" s="177" t="str">
        <f>H35</f>
        <v>나스닥 종합</v>
      </c>
      <c r="O46" s="177"/>
      <c r="P46" s="177" t="s">
        <v>1419</v>
      </c>
      <c r="Q46" s="177" t="s">
        <v>408</v>
      </c>
      <c r="R46" s="201" t="s">
        <v>546</v>
      </c>
      <c r="S46" s="202"/>
      <c r="U46" s="169" t="s">
        <v>1196</v>
      </c>
      <c r="V46" s="170">
        <v>2029.69</v>
      </c>
      <c r="W46" s="171">
        <v>648.66999999999996</v>
      </c>
    </row>
    <row r="47" spans="1:23">
      <c r="A47" s="169" t="s">
        <v>1207</v>
      </c>
      <c r="B47" s="170">
        <v>26458.31</v>
      </c>
      <c r="C47" s="170">
        <v>2913.98</v>
      </c>
      <c r="D47" s="170">
        <v>8046.35</v>
      </c>
      <c r="H47" s="176" t="s">
        <v>1402</v>
      </c>
      <c r="I47" s="177" t="s">
        <v>1409</v>
      </c>
      <c r="J47" s="181">
        <f>I33-$L$33</f>
        <v>3468.75</v>
      </c>
      <c r="K47" s="177" t="s">
        <v>1418</v>
      </c>
      <c r="L47" s="181">
        <f>I34-$L$34</f>
        <v>27922.5</v>
      </c>
      <c r="M47" s="177" t="s">
        <v>1413</v>
      </c>
      <c r="N47" s="181">
        <f>I35-$L$35</f>
        <v>11385</v>
      </c>
      <c r="O47" s="177" t="s">
        <v>1412</v>
      </c>
      <c r="P47" s="177"/>
      <c r="Q47" s="177"/>
      <c r="R47" s="177"/>
      <c r="S47" s="180"/>
      <c r="U47" s="169" t="s">
        <v>1207</v>
      </c>
      <c r="V47" s="170">
        <v>2343.0700000000002</v>
      </c>
      <c r="W47" s="171">
        <v>822.27</v>
      </c>
    </row>
    <row r="48" spans="1:23">
      <c r="A48" s="169" t="s">
        <v>1206</v>
      </c>
      <c r="B48" s="170">
        <v>25964.82</v>
      </c>
      <c r="C48" s="170">
        <v>2901.52</v>
      </c>
      <c r="D48" s="170">
        <v>8109.54</v>
      </c>
      <c r="H48" s="176" t="s">
        <v>1403</v>
      </c>
      <c r="I48" s="177" t="s">
        <v>1407</v>
      </c>
      <c r="J48" s="181">
        <f>J47-$L$33</f>
        <v>3187.5</v>
      </c>
      <c r="K48" s="177" t="s">
        <v>1416</v>
      </c>
      <c r="L48" s="181">
        <f>L47-$L$34</f>
        <v>25245</v>
      </c>
      <c r="M48" s="177" t="s">
        <v>1414</v>
      </c>
      <c r="N48" s="181">
        <f>N47-$L$35</f>
        <v>10120</v>
      </c>
      <c r="O48" s="177" t="s">
        <v>1410</v>
      </c>
      <c r="P48" s="177"/>
      <c r="Q48" s="177"/>
      <c r="R48" s="177"/>
      <c r="S48" s="180"/>
      <c r="U48" s="169" t="s">
        <v>1206</v>
      </c>
      <c r="V48" s="170">
        <v>2322.88</v>
      </c>
      <c r="W48" s="171">
        <v>816.97</v>
      </c>
    </row>
    <row r="49" spans="1:23">
      <c r="A49" s="169" t="s">
        <v>1205</v>
      </c>
      <c r="B49" s="170">
        <v>25415.19</v>
      </c>
      <c r="C49" s="170">
        <v>2816.29</v>
      </c>
      <c r="D49" s="170">
        <v>7671.79</v>
      </c>
      <c r="H49" s="176" t="s">
        <v>1404</v>
      </c>
      <c r="I49" s="177" t="s">
        <v>1408</v>
      </c>
      <c r="J49" s="181">
        <f>J48-$L$33</f>
        <v>2906.25</v>
      </c>
      <c r="K49" s="177" t="s">
        <v>1417</v>
      </c>
      <c r="L49" s="181">
        <f>L48-$L$34</f>
        <v>22567.5</v>
      </c>
      <c r="M49" s="177" t="s">
        <v>1415</v>
      </c>
      <c r="N49" s="181">
        <f>N48-$L$35</f>
        <v>8855</v>
      </c>
      <c r="O49" s="177" t="s">
        <v>1411</v>
      </c>
      <c r="P49" s="177"/>
      <c r="Q49" s="177"/>
      <c r="R49" s="177"/>
      <c r="S49" s="180"/>
      <c r="U49" s="169" t="s">
        <v>1205</v>
      </c>
      <c r="V49" s="170">
        <v>2295.2600000000002</v>
      </c>
      <c r="W49" s="171">
        <v>775.52</v>
      </c>
    </row>
    <row r="50" spans="1:23">
      <c r="A50" s="169" t="s">
        <v>1204</v>
      </c>
      <c r="B50" s="170">
        <v>24271.41</v>
      </c>
      <c r="C50" s="170">
        <v>2718.37</v>
      </c>
      <c r="D50" s="170">
        <v>7510.3</v>
      </c>
      <c r="H50" s="176" t="s">
        <v>1406</v>
      </c>
      <c r="I50" s="177" t="s">
        <v>1408</v>
      </c>
      <c r="J50" s="181">
        <f>J49-$L$33</f>
        <v>2625</v>
      </c>
      <c r="K50" s="177" t="s">
        <v>1417</v>
      </c>
      <c r="L50" s="181">
        <f>L49-$L$34</f>
        <v>19890</v>
      </c>
      <c r="M50" s="177" t="s">
        <v>1415</v>
      </c>
      <c r="N50" s="181">
        <f>N49-$L$35</f>
        <v>7590</v>
      </c>
      <c r="O50" s="177" t="s">
        <v>1411</v>
      </c>
      <c r="P50" s="177"/>
      <c r="Q50" s="177"/>
      <c r="R50" s="177"/>
      <c r="S50" s="180"/>
      <c r="U50" s="169" t="s">
        <v>1204</v>
      </c>
      <c r="V50" s="170">
        <v>2326.13</v>
      </c>
      <c r="W50" s="171">
        <v>818.22</v>
      </c>
    </row>
    <row r="51" spans="1:23">
      <c r="A51" s="169" t="s">
        <v>1203</v>
      </c>
      <c r="B51" s="170">
        <v>24415.84</v>
      </c>
      <c r="C51" s="170">
        <v>2705.27</v>
      </c>
      <c r="D51" s="170">
        <v>7442.12</v>
      </c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80"/>
      <c r="U51" s="169" t="s">
        <v>1203</v>
      </c>
      <c r="V51" s="170">
        <v>2423.0100000000002</v>
      </c>
      <c r="W51" s="171">
        <v>879.66</v>
      </c>
    </row>
    <row r="52" spans="1:23">
      <c r="A52" s="169" t="s">
        <v>1202</v>
      </c>
      <c r="B52" s="170">
        <v>24163.15</v>
      </c>
      <c r="C52" s="170">
        <v>2648.05</v>
      </c>
      <c r="D52" s="170">
        <v>7066.27</v>
      </c>
      <c r="H52" s="176"/>
      <c r="I52" s="177"/>
      <c r="J52" s="177"/>
      <c r="K52" s="177"/>
      <c r="L52" s="177"/>
      <c r="N52" s="177"/>
      <c r="O52" s="177"/>
      <c r="P52" s="201" t="s">
        <v>1439</v>
      </c>
      <c r="Q52" s="201" t="s">
        <v>1439</v>
      </c>
      <c r="R52" s="201" t="s">
        <v>1401</v>
      </c>
      <c r="S52" s="180"/>
      <c r="U52" s="169" t="s">
        <v>1202</v>
      </c>
      <c r="V52" s="170">
        <v>2515.38</v>
      </c>
      <c r="W52" s="171">
        <v>875.95</v>
      </c>
    </row>
    <row r="53" spans="1:23">
      <c r="A53" s="169" t="s">
        <v>1201</v>
      </c>
      <c r="B53" s="170">
        <v>24103.11</v>
      </c>
      <c r="C53" s="170">
        <v>2640.87</v>
      </c>
      <c r="D53" s="170">
        <v>7063.44</v>
      </c>
      <c r="G53" s="195"/>
      <c r="H53" s="176"/>
      <c r="I53" s="182">
        <v>0.2</v>
      </c>
      <c r="J53" s="183">
        <f>J$44*$I53</f>
        <v>300</v>
      </c>
      <c r="K53" s="177"/>
      <c r="L53" s="183">
        <f>L$44*$I53</f>
        <v>100</v>
      </c>
      <c r="M53" s="177"/>
      <c r="N53" s="191">
        <f>N$44*$I53</f>
        <v>200</v>
      </c>
      <c r="O53" s="196" t="s">
        <v>1429</v>
      </c>
      <c r="P53" s="177"/>
      <c r="Q53" s="177"/>
      <c r="R53" s="56">
        <f>R44*0.3</f>
        <v>450</v>
      </c>
      <c r="S53" s="180"/>
      <c r="U53" s="169" t="s">
        <v>1201</v>
      </c>
      <c r="V53" s="170">
        <v>2445.85</v>
      </c>
      <c r="W53" s="171">
        <v>871.09</v>
      </c>
    </row>
    <row r="54" spans="1:23">
      <c r="A54" s="169" t="s">
        <v>1200</v>
      </c>
      <c r="B54" s="170">
        <v>25029.200000000001</v>
      </c>
      <c r="C54" s="170">
        <v>2713.83</v>
      </c>
      <c r="D54" s="170">
        <v>7273.01</v>
      </c>
      <c r="H54" s="176"/>
      <c r="I54" s="182">
        <v>0.25</v>
      </c>
      <c r="J54" s="183">
        <f t="shared" ref="J54:N56" si="1">J$44*$I54</f>
        <v>375</v>
      </c>
      <c r="K54" s="177"/>
      <c r="L54" s="183">
        <f t="shared" si="1"/>
        <v>125</v>
      </c>
      <c r="M54" s="177"/>
      <c r="N54" s="183">
        <f t="shared" si="1"/>
        <v>250</v>
      </c>
      <c r="O54" s="177"/>
      <c r="P54" s="181">
        <f>P44*0.4</f>
        <v>100</v>
      </c>
      <c r="Q54" s="181">
        <f>Q44*0.4</f>
        <v>100</v>
      </c>
      <c r="R54" s="181">
        <f>R44*0.4</f>
        <v>600</v>
      </c>
      <c r="S54" s="184"/>
      <c r="U54" s="169" t="s">
        <v>1200</v>
      </c>
      <c r="V54" s="170">
        <v>2427.36</v>
      </c>
      <c r="W54" s="171">
        <v>857.06</v>
      </c>
    </row>
    <row r="55" spans="1:23">
      <c r="A55" s="169" t="s">
        <v>1199</v>
      </c>
      <c r="B55" s="170">
        <v>26149.39</v>
      </c>
      <c r="C55" s="170">
        <v>2823.81</v>
      </c>
      <c r="D55" s="170">
        <v>7411.48</v>
      </c>
      <c r="H55" s="176"/>
      <c r="I55" s="182">
        <v>0.25</v>
      </c>
      <c r="J55" s="183">
        <f t="shared" si="1"/>
        <v>375</v>
      </c>
      <c r="K55" s="177"/>
      <c r="L55" s="183">
        <f t="shared" si="1"/>
        <v>125</v>
      </c>
      <c r="M55" s="177"/>
      <c r="N55" s="183">
        <f t="shared" si="1"/>
        <v>250</v>
      </c>
      <c r="O55" s="177"/>
      <c r="P55" s="181">
        <f>P44*0.6</f>
        <v>150</v>
      </c>
      <c r="Q55" s="181">
        <f>Q44*0.6</f>
        <v>150</v>
      </c>
      <c r="R55" s="181">
        <f>R44*0.3</f>
        <v>450</v>
      </c>
      <c r="S55" s="184"/>
      <c r="U55" s="169" t="s">
        <v>1199</v>
      </c>
      <c r="V55" s="170">
        <v>2566.46</v>
      </c>
      <c r="W55" s="171">
        <v>913.57</v>
      </c>
    </row>
    <row r="56" spans="1:23" ht="19" thickBot="1">
      <c r="A56" s="169" t="s">
        <v>1186</v>
      </c>
      <c r="B56" s="170">
        <v>24719.22</v>
      </c>
      <c r="C56" s="170">
        <v>2673.61</v>
      </c>
      <c r="D56" s="170">
        <v>6903.39</v>
      </c>
      <c r="H56" s="185"/>
      <c r="I56" s="186">
        <v>0.3</v>
      </c>
      <c r="J56" s="187">
        <f t="shared" si="1"/>
        <v>450</v>
      </c>
      <c r="K56" s="188"/>
      <c r="L56" s="187">
        <f t="shared" si="1"/>
        <v>150</v>
      </c>
      <c r="M56" s="188"/>
      <c r="N56" s="187">
        <f t="shared" si="1"/>
        <v>300</v>
      </c>
      <c r="O56" s="188"/>
      <c r="P56" s="188"/>
      <c r="Q56" s="188"/>
      <c r="R56" s="188"/>
      <c r="S56" s="189"/>
      <c r="U56" s="169" t="s">
        <v>1186</v>
      </c>
      <c r="V56" s="170">
        <v>2467.4899999999998</v>
      </c>
      <c r="W56" s="171">
        <v>798.42</v>
      </c>
    </row>
    <row r="57" spans="1:23" ht="19" thickBot="1">
      <c r="A57" s="169" t="s">
        <v>1185</v>
      </c>
      <c r="B57" s="170">
        <v>24272.35</v>
      </c>
      <c r="C57" s="170">
        <v>2647.58</v>
      </c>
      <c r="D57" s="170">
        <v>6873.97</v>
      </c>
      <c r="U57" s="169" t="s">
        <v>1185</v>
      </c>
      <c r="V57" s="170">
        <v>2476.37</v>
      </c>
      <c r="W57" s="171">
        <v>771.42</v>
      </c>
    </row>
    <row r="58" spans="1:23">
      <c r="A58" s="169" t="s">
        <v>1184</v>
      </c>
      <c r="B58" s="170">
        <v>23377.24</v>
      </c>
      <c r="C58" s="170">
        <v>2575.2600000000002</v>
      </c>
      <c r="D58" s="170">
        <v>6727.67</v>
      </c>
      <c r="H58" s="173"/>
      <c r="I58" s="174">
        <v>5000</v>
      </c>
      <c r="J58" s="174">
        <f>$I$44*J59</f>
        <v>1750</v>
      </c>
      <c r="K58" s="174"/>
      <c r="L58" s="174">
        <f>$I$44*L59</f>
        <v>1250</v>
      </c>
      <c r="M58" s="174"/>
      <c r="N58" s="174">
        <f>$I$44*N59</f>
        <v>500</v>
      </c>
      <c r="O58" s="174">
        <f>$I$44*O59</f>
        <v>500</v>
      </c>
      <c r="P58" s="174">
        <f>$I$44*P59</f>
        <v>250</v>
      </c>
      <c r="Q58" s="174">
        <f>$I$44*Q59</f>
        <v>500</v>
      </c>
      <c r="R58" s="174">
        <f>$I$44*R59</f>
        <v>250</v>
      </c>
      <c r="S58" s="190"/>
      <c r="U58" s="169" t="s">
        <v>1184</v>
      </c>
      <c r="V58" s="170">
        <v>2523.4299999999998</v>
      </c>
      <c r="W58" s="171">
        <v>694.2</v>
      </c>
    </row>
    <row r="59" spans="1:23">
      <c r="A59" s="169" t="s">
        <v>1195</v>
      </c>
      <c r="B59" s="170">
        <v>22405.09</v>
      </c>
      <c r="C59" s="170">
        <v>2519.36</v>
      </c>
      <c r="D59" s="170">
        <v>6495.96</v>
      </c>
      <c r="H59" s="176"/>
      <c r="I59" s="177"/>
      <c r="J59" s="178">
        <v>0.35</v>
      </c>
      <c r="K59" s="177"/>
      <c r="L59" s="178">
        <v>0.25</v>
      </c>
      <c r="M59" s="177"/>
      <c r="N59" s="178">
        <v>0.1</v>
      </c>
      <c r="O59" s="178">
        <v>0.1</v>
      </c>
      <c r="P59" s="178">
        <v>0.05</v>
      </c>
      <c r="Q59" s="178">
        <v>0.1</v>
      </c>
      <c r="R59" s="178">
        <v>0.05</v>
      </c>
      <c r="S59" s="180"/>
      <c r="U59" s="169" t="s">
        <v>1195</v>
      </c>
      <c r="V59" s="170">
        <v>2394.4699999999998</v>
      </c>
      <c r="W59" s="171">
        <v>652.82000000000005</v>
      </c>
    </row>
    <row r="60" spans="1:23">
      <c r="A60" s="169" t="s">
        <v>1194</v>
      </c>
      <c r="B60" s="170">
        <v>21948.1</v>
      </c>
      <c r="C60" s="170">
        <v>2471.65</v>
      </c>
      <c r="D60" s="170">
        <v>6428.66</v>
      </c>
      <c r="H60" s="176"/>
      <c r="I60" s="177"/>
      <c r="J60" s="177" t="str">
        <f>H72</f>
        <v>코스피</v>
      </c>
      <c r="K60" s="177"/>
      <c r="L60" s="177" t="str">
        <f>H73</f>
        <v>코스닥</v>
      </c>
      <c r="M60" s="177"/>
      <c r="N60" s="177" t="s">
        <v>541</v>
      </c>
      <c r="O60" s="177" t="s">
        <v>499</v>
      </c>
      <c r="P60" s="177" t="s">
        <v>1423</v>
      </c>
      <c r="Q60" s="177" t="s">
        <v>398</v>
      </c>
      <c r="R60" s="177" t="s">
        <v>496</v>
      </c>
      <c r="S60" s="180"/>
      <c r="U60" s="169" t="s">
        <v>1194</v>
      </c>
      <c r="V60" s="170">
        <v>2363.19</v>
      </c>
      <c r="W60" s="171">
        <v>657.83</v>
      </c>
    </row>
    <row r="61" spans="1:23">
      <c r="A61" s="169" t="s">
        <v>1193</v>
      </c>
      <c r="B61" s="170">
        <v>21891.119999999999</v>
      </c>
      <c r="C61" s="170">
        <v>2470.3000000000002</v>
      </c>
      <c r="D61" s="170">
        <v>6348.12</v>
      </c>
      <c r="H61" s="176" t="s">
        <v>1402</v>
      </c>
      <c r="I61" s="177" t="s">
        <v>1409</v>
      </c>
      <c r="J61" s="181">
        <f>I72-$L$72</f>
        <v>2583</v>
      </c>
      <c r="K61" s="177" t="s">
        <v>1424</v>
      </c>
      <c r="L61" s="181">
        <f>I73-$L$73</f>
        <v>846</v>
      </c>
      <c r="M61" s="177" t="s">
        <v>1425</v>
      </c>
      <c r="N61" s="181"/>
      <c r="O61" s="177"/>
      <c r="P61" s="177"/>
      <c r="Q61" s="177"/>
      <c r="R61" s="177"/>
      <c r="S61" s="180"/>
      <c r="U61" s="169" t="s">
        <v>1193</v>
      </c>
      <c r="V61" s="170">
        <v>2402.71</v>
      </c>
      <c r="W61" s="171">
        <v>650.47</v>
      </c>
    </row>
    <row r="62" spans="1:23">
      <c r="A62" s="169" t="s">
        <v>1192</v>
      </c>
      <c r="B62" s="170">
        <v>21349.63</v>
      </c>
      <c r="C62" s="170">
        <v>2423.41</v>
      </c>
      <c r="D62" s="170">
        <v>6140.42</v>
      </c>
      <c r="H62" s="176" t="s">
        <v>1403</v>
      </c>
      <c r="I62" s="177" t="s">
        <v>1407</v>
      </c>
      <c r="J62" s="181">
        <f>J61-$L$72</f>
        <v>2296</v>
      </c>
      <c r="K62" s="177" t="s">
        <v>762</v>
      </c>
      <c r="L62" s="181">
        <f>L61-$L$73</f>
        <v>752</v>
      </c>
      <c r="M62" s="177" t="s">
        <v>1426</v>
      </c>
      <c r="N62" s="181"/>
      <c r="O62" s="177"/>
      <c r="P62" s="177"/>
      <c r="Q62" s="177"/>
      <c r="R62" s="177"/>
      <c r="S62" s="180"/>
      <c r="U62" s="169" t="s">
        <v>1192</v>
      </c>
      <c r="V62" s="170">
        <v>2391.79</v>
      </c>
      <c r="W62" s="171">
        <v>669.04</v>
      </c>
    </row>
    <row r="63" spans="1:23">
      <c r="A63" s="169" t="s">
        <v>1191</v>
      </c>
      <c r="B63" s="170">
        <v>21008.65</v>
      </c>
      <c r="C63" s="170">
        <v>2411.8000000000002</v>
      </c>
      <c r="D63" s="170">
        <v>6198.52</v>
      </c>
      <c r="H63" s="176" t="s">
        <v>1404</v>
      </c>
      <c r="I63" s="177" t="s">
        <v>1407</v>
      </c>
      <c r="J63" s="181">
        <f>J62-$L$72</f>
        <v>2009</v>
      </c>
      <c r="K63" s="177" t="s">
        <v>762</v>
      </c>
      <c r="L63" s="181">
        <f>L62-$L$73</f>
        <v>658</v>
      </c>
      <c r="M63" s="177"/>
      <c r="N63" s="181"/>
      <c r="O63" s="177"/>
      <c r="P63" s="177"/>
      <c r="Q63" s="177"/>
      <c r="R63" s="177"/>
      <c r="S63" s="180"/>
      <c r="U63" s="169" t="s">
        <v>1191</v>
      </c>
      <c r="V63" s="170">
        <v>2347.38</v>
      </c>
      <c r="W63" s="171">
        <v>652.04</v>
      </c>
    </row>
    <row r="64" spans="1:23">
      <c r="A64" s="169" t="s">
        <v>1190</v>
      </c>
      <c r="B64" s="170">
        <v>20940.509999999998</v>
      </c>
      <c r="C64" s="170">
        <v>2384.1999999999998</v>
      </c>
      <c r="D64" s="170">
        <v>6047.61</v>
      </c>
      <c r="H64" s="176" t="s">
        <v>1406</v>
      </c>
      <c r="I64" s="177" t="s">
        <v>1407</v>
      </c>
      <c r="J64" s="181">
        <f>J63-$L$72</f>
        <v>1722</v>
      </c>
      <c r="K64" s="177" t="s">
        <v>762</v>
      </c>
      <c r="L64" s="181">
        <f>L63-$L$73</f>
        <v>564</v>
      </c>
      <c r="M64" s="177"/>
      <c r="N64" s="181" t="s">
        <v>1420</v>
      </c>
      <c r="O64" s="201" t="s">
        <v>1420</v>
      </c>
      <c r="P64" s="203" t="s">
        <v>1420</v>
      </c>
      <c r="Q64" s="201" t="s">
        <v>1421</v>
      </c>
      <c r="R64" s="201" t="s">
        <v>1421</v>
      </c>
      <c r="S64" s="180"/>
      <c r="U64" s="169" t="s">
        <v>1190</v>
      </c>
      <c r="V64" s="170">
        <v>2205.44</v>
      </c>
      <c r="W64" s="171">
        <v>628.24</v>
      </c>
    </row>
    <row r="65" spans="1:23">
      <c r="A65" s="169" t="s">
        <v>1189</v>
      </c>
      <c r="B65" s="170">
        <v>20663.22</v>
      </c>
      <c r="C65" s="170">
        <v>2362.7199999999998</v>
      </c>
      <c r="D65" s="170">
        <v>5911.74</v>
      </c>
      <c r="H65" s="176"/>
      <c r="I65" s="177"/>
      <c r="J65" s="197" t="s">
        <v>1434</v>
      </c>
      <c r="K65" s="177"/>
      <c r="L65" s="192" t="s">
        <v>1427</v>
      </c>
      <c r="M65" s="177"/>
      <c r="N65" s="200" t="s">
        <v>1438</v>
      </c>
      <c r="O65" s="177"/>
      <c r="P65" s="198" t="s">
        <v>1436</v>
      </c>
      <c r="Q65" s="198" t="s">
        <v>1435</v>
      </c>
      <c r="R65" s="198" t="s">
        <v>1428</v>
      </c>
      <c r="S65" s="180"/>
      <c r="U65" s="169" t="s">
        <v>1189</v>
      </c>
      <c r="V65" s="170">
        <v>2160.23</v>
      </c>
      <c r="W65" s="171">
        <v>619.28</v>
      </c>
    </row>
    <row r="66" spans="1:23">
      <c r="A66" s="169" t="s">
        <v>1188</v>
      </c>
      <c r="B66" s="170">
        <v>20812.240000000002</v>
      </c>
      <c r="C66" s="170">
        <v>2363.64</v>
      </c>
      <c r="D66" s="170">
        <v>5825.44</v>
      </c>
      <c r="H66" s="176"/>
      <c r="I66" s="182">
        <v>0.2</v>
      </c>
      <c r="J66" s="191">
        <f>J$58*$I66</f>
        <v>350</v>
      </c>
      <c r="L66" s="191">
        <f>L$58*$I66</f>
        <v>250</v>
      </c>
      <c r="N66" s="193">
        <f>N58*0.2</f>
        <v>100</v>
      </c>
      <c r="O66" s="181">
        <f>O58*0.2</f>
        <v>100</v>
      </c>
      <c r="P66" s="193">
        <f>P58*0.2</f>
        <v>50</v>
      </c>
      <c r="Q66" s="193">
        <f>Q58*0.2</f>
        <v>100</v>
      </c>
      <c r="R66" s="193">
        <f>R58*0.2</f>
        <v>50</v>
      </c>
      <c r="S66" s="194"/>
      <c r="U66" s="169" t="s">
        <v>1188</v>
      </c>
      <c r="V66" s="170">
        <v>2091.64</v>
      </c>
      <c r="W66" s="171">
        <v>612.20000000000005</v>
      </c>
    </row>
    <row r="67" spans="1:23">
      <c r="A67" s="169" t="s">
        <v>1187</v>
      </c>
      <c r="B67" s="170">
        <v>19864.09</v>
      </c>
      <c r="C67" s="170">
        <v>2278.87</v>
      </c>
      <c r="D67" s="170">
        <v>5614.79</v>
      </c>
      <c r="H67" s="176"/>
      <c r="J67" s="207" t="s">
        <v>1445</v>
      </c>
      <c r="L67" s="205" t="s">
        <v>1442</v>
      </c>
      <c r="P67" s="207" t="s">
        <v>1444</v>
      </c>
      <c r="Q67" s="204" t="s">
        <v>1440</v>
      </c>
      <c r="R67" s="204" t="s">
        <v>1441</v>
      </c>
      <c r="S67" s="194"/>
      <c r="U67" s="169" t="s">
        <v>1187</v>
      </c>
      <c r="V67" s="170">
        <v>2067.5700000000002</v>
      </c>
      <c r="W67" s="171">
        <v>616.13</v>
      </c>
    </row>
    <row r="68" spans="1:23">
      <c r="A68" s="169" t="s">
        <v>1174</v>
      </c>
      <c r="B68" s="170">
        <v>19762.599999999999</v>
      </c>
      <c r="C68" s="170">
        <v>2238.83</v>
      </c>
      <c r="D68" s="170">
        <v>5383.12</v>
      </c>
      <c r="H68" s="176"/>
      <c r="I68" s="182">
        <v>0.25</v>
      </c>
      <c r="J68" s="208">
        <f>J$58*$I68</f>
        <v>437.5</v>
      </c>
      <c r="K68" s="177"/>
      <c r="L68" s="191">
        <f>L$58*$I68</f>
        <v>312.5</v>
      </c>
      <c r="N68" s="181">
        <f>N58*0.4</f>
        <v>200</v>
      </c>
      <c r="O68" s="181">
        <f>O58*0.4</f>
        <v>200</v>
      </c>
      <c r="P68" s="206">
        <f>P58*0.4</f>
        <v>100</v>
      </c>
      <c r="Q68" s="193">
        <f>Q58*0.4</f>
        <v>200</v>
      </c>
      <c r="R68" s="193">
        <f>R58*0.4</f>
        <v>100</v>
      </c>
      <c r="S68" s="180"/>
      <c r="U68" s="169" t="s">
        <v>1174</v>
      </c>
      <c r="V68" s="170">
        <v>2026.46</v>
      </c>
      <c r="W68" s="171">
        <v>631.44000000000005</v>
      </c>
    </row>
    <row r="69" spans="1:23">
      <c r="A69" s="169" t="s">
        <v>1173</v>
      </c>
      <c r="B69" s="170">
        <v>19123.580000000002</v>
      </c>
      <c r="C69" s="170">
        <v>2198.81</v>
      </c>
      <c r="D69" s="170">
        <v>5323.68</v>
      </c>
      <c r="H69" s="176"/>
      <c r="I69" s="182">
        <v>0.25</v>
      </c>
      <c r="J69" s="183">
        <f>J$58*$I69</f>
        <v>437.5</v>
      </c>
      <c r="K69" s="177"/>
      <c r="L69" s="183">
        <f>L$58*$I69</f>
        <v>312.5</v>
      </c>
      <c r="M69" s="177"/>
      <c r="N69" s="181">
        <f>N58*0.4</f>
        <v>200</v>
      </c>
      <c r="O69" s="181">
        <f>O58*0.4</f>
        <v>200</v>
      </c>
      <c r="P69" s="181">
        <f>P58*0.4</f>
        <v>100</v>
      </c>
      <c r="Q69" s="181">
        <f>Q58*0.4</f>
        <v>200</v>
      </c>
      <c r="R69" s="181">
        <f>R58*0.4</f>
        <v>100</v>
      </c>
      <c r="S69" s="180"/>
      <c r="U69" s="169" t="s">
        <v>1173</v>
      </c>
      <c r="V69" s="170">
        <v>1983.48</v>
      </c>
      <c r="W69" s="171">
        <v>596.11</v>
      </c>
    </row>
    <row r="70" spans="1:23" ht="19" thickBot="1">
      <c r="A70" s="169" t="s">
        <v>1172</v>
      </c>
      <c r="B70" s="170">
        <v>18142.419999999998</v>
      </c>
      <c r="C70" s="170">
        <v>2126.15</v>
      </c>
      <c r="D70" s="170">
        <v>5189.1400000000003</v>
      </c>
      <c r="H70" s="185"/>
      <c r="I70" s="186">
        <v>0.3</v>
      </c>
      <c r="J70" s="187">
        <f>J$58*$I70</f>
        <v>525</v>
      </c>
      <c r="K70" s="188"/>
      <c r="L70" s="187">
        <f>L$58*$I70</f>
        <v>375</v>
      </c>
      <c r="M70" s="188"/>
      <c r="N70" s="188"/>
      <c r="O70" s="188"/>
      <c r="P70" s="188"/>
      <c r="Q70" s="188"/>
      <c r="R70" s="188"/>
      <c r="S70" s="189"/>
      <c r="U70" s="169" t="s">
        <v>1172</v>
      </c>
      <c r="V70" s="170">
        <v>2008.19</v>
      </c>
      <c r="W70" s="171">
        <v>624.67999999999995</v>
      </c>
    </row>
    <row r="71" spans="1:23">
      <c r="A71" s="169" t="s">
        <v>1183</v>
      </c>
      <c r="B71" s="170">
        <v>18308.150000000001</v>
      </c>
      <c r="C71" s="170">
        <v>2168.27</v>
      </c>
      <c r="D71" s="170">
        <v>5312</v>
      </c>
      <c r="G71" s="221" t="s">
        <v>1468</v>
      </c>
      <c r="I71" s="213" t="s">
        <v>1422</v>
      </c>
      <c r="J71" s="213" t="s">
        <v>1461</v>
      </c>
      <c r="L71" s="213" t="s">
        <v>1405</v>
      </c>
      <c r="U71" s="169" t="s">
        <v>1183</v>
      </c>
      <c r="V71" s="170">
        <v>2043.63</v>
      </c>
      <c r="W71" s="171">
        <v>681.21</v>
      </c>
    </row>
    <row r="72" spans="1:23">
      <c r="A72" s="169" t="s">
        <v>1182</v>
      </c>
      <c r="B72" s="170">
        <v>18400.88</v>
      </c>
      <c r="C72" s="170">
        <v>2170.9499999999998</v>
      </c>
      <c r="D72" s="170">
        <v>5213.22</v>
      </c>
      <c r="H72" s="167" t="s">
        <v>1420</v>
      </c>
      <c r="I72" s="56">
        <v>2870</v>
      </c>
      <c r="J72" s="56">
        <f>I72*K72</f>
        <v>1722</v>
      </c>
      <c r="K72" s="172">
        <v>0.6</v>
      </c>
      <c r="L72" s="56">
        <f>(I72-J72)/4</f>
        <v>287</v>
      </c>
      <c r="U72" s="169" t="s">
        <v>1182</v>
      </c>
      <c r="V72" s="170">
        <v>2034.65</v>
      </c>
      <c r="W72" s="171">
        <v>663.69</v>
      </c>
    </row>
    <row r="73" spans="1:23">
      <c r="A73" s="169" t="s">
        <v>1181</v>
      </c>
      <c r="B73" s="170">
        <v>18432.240000000002</v>
      </c>
      <c r="C73" s="170">
        <v>2173.6</v>
      </c>
      <c r="D73" s="170">
        <v>5162.13</v>
      </c>
      <c r="H73" s="167" t="s">
        <v>1421</v>
      </c>
      <c r="I73" s="56">
        <v>940</v>
      </c>
      <c r="J73" s="56">
        <f>I73*K73</f>
        <v>564</v>
      </c>
      <c r="K73" s="172">
        <v>0.6</v>
      </c>
      <c r="L73" s="56">
        <f>(I73-J73)/4</f>
        <v>94</v>
      </c>
      <c r="U73" s="169" t="s">
        <v>1181</v>
      </c>
      <c r="V73" s="170">
        <v>2016.19</v>
      </c>
      <c r="W73" s="171">
        <v>706.24</v>
      </c>
    </row>
    <row r="74" spans="1:23">
      <c r="A74" s="169" t="s">
        <v>1180</v>
      </c>
      <c r="B74" s="170">
        <v>17929.990000000002</v>
      </c>
      <c r="C74" s="170">
        <v>2098.86</v>
      </c>
      <c r="D74" s="170">
        <v>4842.67</v>
      </c>
      <c r="U74" s="169" t="s">
        <v>1180</v>
      </c>
      <c r="V74" s="170">
        <v>1970.35</v>
      </c>
      <c r="W74" s="171">
        <v>675.09</v>
      </c>
    </row>
    <row r="75" spans="1:23">
      <c r="A75" s="169" t="s">
        <v>1179</v>
      </c>
      <c r="B75" s="170">
        <v>17787.2</v>
      </c>
      <c r="C75" s="170">
        <v>2096.96</v>
      </c>
      <c r="D75" s="170">
        <v>4948.0600000000004</v>
      </c>
      <c r="G75" s="221" t="s">
        <v>1467</v>
      </c>
      <c r="I75" s="213" t="s">
        <v>1422</v>
      </c>
      <c r="J75" s="213" t="s">
        <v>1461</v>
      </c>
      <c r="L75" s="213" t="s">
        <v>1405</v>
      </c>
      <c r="N75" s="221" t="s">
        <v>1469</v>
      </c>
      <c r="U75" s="169" t="s">
        <v>1179</v>
      </c>
      <c r="V75" s="170">
        <v>1983.4</v>
      </c>
      <c r="W75" s="171">
        <v>698.45</v>
      </c>
    </row>
    <row r="76" spans="1:23">
      <c r="A76" s="169" t="s">
        <v>1178</v>
      </c>
      <c r="B76" s="170">
        <v>17773.64</v>
      </c>
      <c r="C76" s="170">
        <v>2065.3000000000002</v>
      </c>
      <c r="D76" s="170">
        <v>4775.3599999999997</v>
      </c>
      <c r="F76" s="195"/>
      <c r="H76" s="167" t="s">
        <v>1420</v>
      </c>
      <c r="I76" s="56">
        <v>2870</v>
      </c>
      <c r="J76" s="56">
        <f>I76*K76</f>
        <v>2008.9999999999998</v>
      </c>
      <c r="K76" s="172">
        <v>0.7</v>
      </c>
      <c r="L76" s="56">
        <f>(I76-J76)/4</f>
        <v>215.25000000000006</v>
      </c>
      <c r="N76" s="56">
        <f>I76*O76</f>
        <v>3300.4999999999995</v>
      </c>
      <c r="O76" s="172">
        <v>1.1499999999999999</v>
      </c>
      <c r="U76" s="169" t="s">
        <v>1178</v>
      </c>
      <c r="V76" s="170">
        <v>1994.15</v>
      </c>
      <c r="W76" s="171">
        <v>699.77</v>
      </c>
    </row>
    <row r="77" spans="1:23">
      <c r="A77" s="169" t="s">
        <v>1177</v>
      </c>
      <c r="B77" s="170">
        <v>17685.09</v>
      </c>
      <c r="C77" s="170">
        <v>2059.7399999999998</v>
      </c>
      <c r="D77" s="170">
        <v>4869.8500000000004</v>
      </c>
      <c r="F77" s="195"/>
      <c r="H77" s="167" t="s">
        <v>1421</v>
      </c>
      <c r="I77" s="56">
        <v>940</v>
      </c>
      <c r="J77" s="56">
        <f>I77*K77</f>
        <v>658</v>
      </c>
      <c r="K77" s="172">
        <v>0.7</v>
      </c>
      <c r="L77" s="56">
        <f>(I77-J77)/4</f>
        <v>70.5</v>
      </c>
      <c r="N77" s="56">
        <f t="shared" ref="N77:N78" si="2">I77*O77</f>
        <v>1034</v>
      </c>
      <c r="O77" s="172">
        <v>1.1000000000000001</v>
      </c>
      <c r="U77" s="169" t="s">
        <v>1177</v>
      </c>
      <c r="V77" s="170">
        <v>1995.85</v>
      </c>
      <c r="W77" s="171">
        <v>688.38</v>
      </c>
    </row>
    <row r="78" spans="1:23">
      <c r="A78" s="169" t="s">
        <v>1176</v>
      </c>
      <c r="B78" s="170">
        <v>16516.5</v>
      </c>
      <c r="C78" s="170">
        <v>1932.23</v>
      </c>
      <c r="D78" s="170">
        <v>4557.95</v>
      </c>
      <c r="N78" s="56"/>
      <c r="O78" s="172"/>
      <c r="U78" s="169" t="s">
        <v>1176</v>
      </c>
      <c r="V78" s="170">
        <v>1916.66</v>
      </c>
      <c r="W78" s="171">
        <v>651.62</v>
      </c>
    </row>
    <row r="79" spans="1:23">
      <c r="A79" s="169" t="s">
        <v>1175</v>
      </c>
      <c r="B79" s="170">
        <v>16466.3</v>
      </c>
      <c r="C79" s="170">
        <v>1940.24</v>
      </c>
      <c r="D79" s="170">
        <v>4613.95</v>
      </c>
      <c r="U79" s="169" t="s">
        <v>1175</v>
      </c>
      <c r="V79" s="170">
        <v>1912.06</v>
      </c>
      <c r="W79" s="171">
        <v>682.8</v>
      </c>
    </row>
    <row r="80" spans="1:23">
      <c r="A80" s="169" t="s">
        <v>1162</v>
      </c>
      <c r="B80" s="170">
        <v>17425.03</v>
      </c>
      <c r="C80" s="170">
        <v>2043.94</v>
      </c>
      <c r="D80" s="170">
        <v>5007.41</v>
      </c>
      <c r="U80" s="169" t="s">
        <v>1162</v>
      </c>
      <c r="V80" s="170">
        <v>1961.31</v>
      </c>
      <c r="W80" s="171">
        <v>682.35</v>
      </c>
    </row>
    <row r="81" spans="1:23">
      <c r="A81" s="169" t="s">
        <v>1161</v>
      </c>
      <c r="B81" s="170">
        <v>17719.919999999998</v>
      </c>
      <c r="C81" s="170">
        <v>2080.41</v>
      </c>
      <c r="D81" s="170">
        <v>5108.67</v>
      </c>
      <c r="U81" s="169" t="s">
        <v>1161</v>
      </c>
      <c r="V81" s="170">
        <v>1991.97</v>
      </c>
      <c r="W81" s="171">
        <v>688.38</v>
      </c>
    </row>
    <row r="82" spans="1:23">
      <c r="A82" s="169" t="s">
        <v>1160</v>
      </c>
      <c r="B82" s="170">
        <v>17663.54</v>
      </c>
      <c r="C82" s="170">
        <v>2079.36</v>
      </c>
      <c r="D82" s="170">
        <v>5053.75</v>
      </c>
      <c r="U82" s="169" t="s">
        <v>1160</v>
      </c>
      <c r="V82" s="170">
        <v>2029.47</v>
      </c>
      <c r="W82" s="171">
        <v>683.63</v>
      </c>
    </row>
    <row r="83" spans="1:23">
      <c r="A83" s="169" t="s">
        <v>1171</v>
      </c>
      <c r="B83" s="170">
        <v>16284.7</v>
      </c>
      <c r="C83" s="170">
        <v>1920.03</v>
      </c>
      <c r="D83" s="170">
        <v>4620.16</v>
      </c>
      <c r="U83" s="169" t="s">
        <v>1171</v>
      </c>
      <c r="V83" s="170">
        <v>1962.81</v>
      </c>
      <c r="W83" s="171">
        <v>678.48</v>
      </c>
    </row>
    <row r="84" spans="1:23">
      <c r="A84" s="169" t="s">
        <v>1170</v>
      </c>
      <c r="B84" s="170">
        <v>16528.03</v>
      </c>
      <c r="C84" s="170">
        <v>1972.18</v>
      </c>
      <c r="D84" s="170">
        <v>4776.51</v>
      </c>
      <c r="U84" s="169" t="s">
        <v>1170</v>
      </c>
      <c r="V84" s="170">
        <v>1941.49</v>
      </c>
      <c r="W84" s="171">
        <v>687.11</v>
      </c>
    </row>
    <row r="85" spans="1:23">
      <c r="A85" s="169" t="s">
        <v>1169</v>
      </c>
      <c r="B85" s="170">
        <v>17689.86</v>
      </c>
      <c r="C85" s="170">
        <v>2103.84</v>
      </c>
      <c r="D85" s="170">
        <v>5128.28</v>
      </c>
      <c r="U85" s="169" t="s">
        <v>1169</v>
      </c>
      <c r="V85" s="170">
        <v>2030.16</v>
      </c>
      <c r="W85" s="171">
        <v>725.06</v>
      </c>
    </row>
    <row r="86" spans="1:23">
      <c r="A86" s="169" t="s">
        <v>1168</v>
      </c>
      <c r="B86" s="170">
        <v>17619.509999999998</v>
      </c>
      <c r="C86" s="170">
        <v>2063.11</v>
      </c>
      <c r="D86" s="170">
        <v>4986.87</v>
      </c>
      <c r="U86" s="169" t="s">
        <v>1168</v>
      </c>
      <c r="V86" s="170">
        <v>2074.1999999999998</v>
      </c>
      <c r="W86" s="171">
        <v>742.27</v>
      </c>
    </row>
    <row r="87" spans="1:23">
      <c r="A87" s="169" t="s">
        <v>1167</v>
      </c>
      <c r="B87" s="170">
        <v>18010.68</v>
      </c>
      <c r="C87" s="170">
        <v>2107.39</v>
      </c>
      <c r="D87" s="170">
        <v>5070.0200000000004</v>
      </c>
      <c r="U87" s="169" t="s">
        <v>1167</v>
      </c>
      <c r="V87" s="170">
        <v>2114.8000000000002</v>
      </c>
      <c r="W87" s="171">
        <v>711.39</v>
      </c>
    </row>
    <row r="88" spans="1:23">
      <c r="A88" s="169" t="s">
        <v>1166</v>
      </c>
      <c r="B88" s="170">
        <v>17840.52</v>
      </c>
      <c r="C88" s="170">
        <v>2085.5100000000002</v>
      </c>
      <c r="D88" s="170">
        <v>4941.42</v>
      </c>
      <c r="U88" s="169" t="s">
        <v>1166</v>
      </c>
      <c r="V88" s="170">
        <v>2127.17</v>
      </c>
      <c r="W88" s="171">
        <v>689.01</v>
      </c>
    </row>
    <row r="89" spans="1:23">
      <c r="A89" s="169" t="s">
        <v>1165</v>
      </c>
      <c r="B89" s="170">
        <v>17776.12</v>
      </c>
      <c r="C89" s="170">
        <v>2067.89</v>
      </c>
      <c r="D89" s="170">
        <v>4900.88</v>
      </c>
      <c r="U89" s="169" t="s">
        <v>1165</v>
      </c>
      <c r="V89" s="170">
        <v>2041.03</v>
      </c>
      <c r="W89" s="171">
        <v>650.49</v>
      </c>
    </row>
    <row r="90" spans="1:23">
      <c r="A90" s="169" t="s">
        <v>1164</v>
      </c>
      <c r="B90" s="170">
        <v>18132.7</v>
      </c>
      <c r="C90" s="170">
        <v>2104.5</v>
      </c>
      <c r="D90" s="170">
        <v>4963.53</v>
      </c>
      <c r="U90" s="169" t="s">
        <v>1164</v>
      </c>
      <c r="V90" s="170">
        <v>1985.8</v>
      </c>
      <c r="W90" s="171">
        <v>624.55999999999995</v>
      </c>
    </row>
    <row r="91" spans="1:23">
      <c r="A91" s="169" t="s">
        <v>1163</v>
      </c>
      <c r="B91" s="170">
        <v>17164.95</v>
      </c>
      <c r="C91" s="170">
        <v>1994.99</v>
      </c>
      <c r="D91" s="170">
        <v>4635.24</v>
      </c>
      <c r="U91" s="169" t="s">
        <v>1163</v>
      </c>
      <c r="V91" s="170">
        <v>1949.26</v>
      </c>
      <c r="W91" s="171">
        <v>591.58000000000004</v>
      </c>
    </row>
    <row r="92" spans="1:23">
      <c r="A92" s="169" t="s">
        <v>1150</v>
      </c>
      <c r="B92" s="170">
        <v>17823.07</v>
      </c>
      <c r="C92" s="170">
        <v>2058.9</v>
      </c>
      <c r="D92" s="170">
        <v>4736.05</v>
      </c>
      <c r="U92" s="169" t="s">
        <v>1150</v>
      </c>
      <c r="V92" s="170">
        <v>1915.59</v>
      </c>
      <c r="W92" s="171">
        <v>542.97</v>
      </c>
    </row>
    <row r="93" spans="1:23">
      <c r="A93" s="169" t="s">
        <v>1149</v>
      </c>
      <c r="B93" s="170">
        <v>17828.240000000002</v>
      </c>
      <c r="C93" s="170">
        <v>2067.56</v>
      </c>
      <c r="D93" s="170">
        <v>4791.63</v>
      </c>
      <c r="U93" s="169" t="s">
        <v>1149</v>
      </c>
      <c r="V93" s="170">
        <v>1980.78</v>
      </c>
      <c r="W93" s="171">
        <v>545.08000000000004</v>
      </c>
    </row>
    <row r="94" spans="1:23">
      <c r="A94" s="169" t="s">
        <v>1148</v>
      </c>
      <c r="B94" s="170">
        <v>17390.52</v>
      </c>
      <c r="C94" s="170">
        <v>2018.05</v>
      </c>
      <c r="D94" s="170">
        <v>4630.74</v>
      </c>
      <c r="U94" s="169" t="s">
        <v>1148</v>
      </c>
      <c r="V94" s="170">
        <v>1964.43</v>
      </c>
      <c r="W94" s="171">
        <v>558.70000000000005</v>
      </c>
    </row>
    <row r="95" spans="1:23">
      <c r="A95" s="169" t="s">
        <v>1159</v>
      </c>
      <c r="B95" s="170">
        <v>17042.900000000001</v>
      </c>
      <c r="C95" s="170">
        <v>1972.29</v>
      </c>
      <c r="D95" s="170">
        <v>4493.3900000000003</v>
      </c>
      <c r="U95" s="169" t="s">
        <v>1159</v>
      </c>
      <c r="V95" s="170">
        <v>2020.09</v>
      </c>
      <c r="W95" s="171">
        <v>573.22</v>
      </c>
    </row>
    <row r="96" spans="1:23">
      <c r="A96" s="169" t="s">
        <v>1158</v>
      </c>
      <c r="B96" s="170">
        <v>17098.45</v>
      </c>
      <c r="C96" s="170">
        <v>2003.37</v>
      </c>
      <c r="D96" s="170">
        <v>4580.2700000000004</v>
      </c>
      <c r="U96" s="169" t="s">
        <v>1158</v>
      </c>
      <c r="V96" s="170">
        <v>2068.54</v>
      </c>
      <c r="W96" s="171">
        <v>570.20000000000005</v>
      </c>
    </row>
    <row r="97" spans="1:23">
      <c r="A97" s="169" t="s">
        <v>1157</v>
      </c>
      <c r="B97" s="170">
        <v>16563.3</v>
      </c>
      <c r="C97" s="170">
        <v>1930.67</v>
      </c>
      <c r="D97" s="170">
        <v>4369.7700000000004</v>
      </c>
      <c r="U97" s="169" t="s">
        <v>1157</v>
      </c>
      <c r="V97" s="170">
        <v>2076.12</v>
      </c>
      <c r="W97" s="171">
        <v>536.32000000000005</v>
      </c>
    </row>
    <row r="98" spans="1:23">
      <c r="A98" s="169" t="s">
        <v>1156</v>
      </c>
      <c r="B98" s="170">
        <v>16826.599999999999</v>
      </c>
      <c r="C98" s="170">
        <v>1960.23</v>
      </c>
      <c r="D98" s="170">
        <v>4408.18</v>
      </c>
      <c r="U98" s="169" t="s">
        <v>1156</v>
      </c>
      <c r="V98" s="170">
        <v>2002.21</v>
      </c>
      <c r="W98" s="171">
        <v>537.05999999999995</v>
      </c>
    </row>
    <row r="99" spans="1:23">
      <c r="A99" s="169" t="s">
        <v>1155</v>
      </c>
      <c r="B99" s="170">
        <v>16717.169999999998</v>
      </c>
      <c r="C99" s="170">
        <v>1923.57</v>
      </c>
      <c r="D99" s="170">
        <v>4242.62</v>
      </c>
      <c r="U99" s="169" t="s">
        <v>1155</v>
      </c>
      <c r="V99" s="170">
        <v>1994.96</v>
      </c>
      <c r="W99" s="171">
        <v>546.53</v>
      </c>
    </row>
    <row r="100" spans="1:23">
      <c r="A100" s="169" t="s">
        <v>1154</v>
      </c>
      <c r="B100" s="170">
        <v>16580.84</v>
      </c>
      <c r="C100" s="170">
        <v>1883.95</v>
      </c>
      <c r="D100" s="170">
        <v>4114.5600000000004</v>
      </c>
      <c r="U100" s="169" t="s">
        <v>1154</v>
      </c>
      <c r="V100" s="170">
        <v>1961.79</v>
      </c>
      <c r="W100" s="171">
        <v>559.34</v>
      </c>
    </row>
    <row r="101" spans="1:23">
      <c r="A101" s="169" t="s">
        <v>1153</v>
      </c>
      <c r="B101" s="170">
        <v>16457.66</v>
      </c>
      <c r="C101" s="170">
        <v>1872.34</v>
      </c>
      <c r="D101" s="170">
        <v>4198.99</v>
      </c>
      <c r="U101" s="169" t="s">
        <v>1153</v>
      </c>
      <c r="V101" s="170">
        <v>1985.61</v>
      </c>
      <c r="W101" s="171">
        <v>541.58000000000004</v>
      </c>
    </row>
    <row r="102" spans="1:23">
      <c r="A102" s="169" t="s">
        <v>1152</v>
      </c>
      <c r="B102" s="170">
        <v>16321.71</v>
      </c>
      <c r="C102" s="170">
        <v>1859.45</v>
      </c>
      <c r="D102" s="170">
        <v>4308.12</v>
      </c>
      <c r="U102" s="169" t="s">
        <v>1152</v>
      </c>
      <c r="V102" s="170">
        <v>1979.99</v>
      </c>
      <c r="W102" s="171">
        <v>528.96</v>
      </c>
    </row>
    <row r="103" spans="1:23">
      <c r="A103" s="169" t="s">
        <v>1151</v>
      </c>
      <c r="B103" s="170">
        <v>15698.85</v>
      </c>
      <c r="C103" s="170">
        <v>1782.59</v>
      </c>
      <c r="D103" s="170">
        <v>4103.88</v>
      </c>
      <c r="U103" s="169" t="s">
        <v>1151</v>
      </c>
      <c r="V103" s="170">
        <v>1941.15</v>
      </c>
      <c r="W103" s="171">
        <v>515.20000000000005</v>
      </c>
    </row>
    <row r="104" spans="1:23">
      <c r="A104" s="169" t="s">
        <v>1138</v>
      </c>
      <c r="B104" s="170">
        <v>16576.66</v>
      </c>
      <c r="C104" s="170">
        <v>1848.36</v>
      </c>
      <c r="D104" s="170">
        <v>4176.59</v>
      </c>
      <c r="U104" s="169" t="s">
        <v>1138</v>
      </c>
      <c r="V104" s="170">
        <v>2011.34</v>
      </c>
      <c r="W104" s="171">
        <v>499.99</v>
      </c>
    </row>
    <row r="105" spans="1:23">
      <c r="A105" s="169" t="s">
        <v>1137</v>
      </c>
      <c r="B105" s="170">
        <v>16086.41</v>
      </c>
      <c r="C105" s="170">
        <v>1805.81</v>
      </c>
      <c r="D105" s="170">
        <v>4059.89</v>
      </c>
      <c r="U105" s="169" t="s">
        <v>1137</v>
      </c>
      <c r="V105" s="170">
        <v>2044.87</v>
      </c>
      <c r="W105" s="171">
        <v>517.05999999999995</v>
      </c>
    </row>
    <row r="106" spans="1:23">
      <c r="A106" s="169" t="s">
        <v>1136</v>
      </c>
      <c r="B106" s="170">
        <v>15545.75</v>
      </c>
      <c r="C106" s="170">
        <v>1756.54</v>
      </c>
      <c r="D106" s="170">
        <v>3919.71</v>
      </c>
      <c r="U106" s="169" t="s">
        <v>1136</v>
      </c>
      <c r="V106" s="170">
        <v>2030.09</v>
      </c>
      <c r="W106" s="171">
        <v>532.44000000000005</v>
      </c>
    </row>
    <row r="107" spans="1:23">
      <c r="A107" s="169" t="s">
        <v>1147</v>
      </c>
      <c r="B107" s="170">
        <v>15129.67</v>
      </c>
      <c r="C107" s="170">
        <v>1681.55</v>
      </c>
      <c r="D107" s="170">
        <v>3771.48</v>
      </c>
      <c r="U107" s="169" t="s">
        <v>1147</v>
      </c>
      <c r="V107" s="170">
        <v>1996.96</v>
      </c>
      <c r="W107" s="171">
        <v>534.89</v>
      </c>
    </row>
    <row r="108" spans="1:23">
      <c r="A108" s="169" t="s">
        <v>1146</v>
      </c>
      <c r="B108" s="170">
        <v>14810.31</v>
      </c>
      <c r="C108" s="170">
        <v>1632.97</v>
      </c>
      <c r="D108" s="170">
        <v>3589.87</v>
      </c>
      <c r="U108" s="169" t="s">
        <v>1146</v>
      </c>
      <c r="V108" s="170">
        <v>1926.36</v>
      </c>
      <c r="W108" s="171">
        <v>516.74</v>
      </c>
    </row>
    <row r="109" spans="1:23">
      <c r="A109" s="169" t="s">
        <v>1145</v>
      </c>
      <c r="B109" s="170">
        <v>15499.54</v>
      </c>
      <c r="C109" s="170">
        <v>1685.73</v>
      </c>
      <c r="D109" s="170">
        <v>3626.37</v>
      </c>
      <c r="U109" s="169" t="s">
        <v>1145</v>
      </c>
      <c r="V109" s="170">
        <v>1914.03</v>
      </c>
      <c r="W109" s="171">
        <v>554.30999999999995</v>
      </c>
    </row>
    <row r="110" spans="1:23">
      <c r="A110" s="169" t="s">
        <v>1144</v>
      </c>
      <c r="B110" s="170">
        <v>14909.6</v>
      </c>
      <c r="C110" s="170">
        <v>1606.28</v>
      </c>
      <c r="D110" s="170">
        <v>3403.25</v>
      </c>
      <c r="U110" s="169" t="s">
        <v>1144</v>
      </c>
      <c r="V110" s="170">
        <v>1863.32</v>
      </c>
      <c r="W110" s="171">
        <v>519.05999999999995</v>
      </c>
    </row>
    <row r="111" spans="1:23">
      <c r="A111" s="169" t="s">
        <v>1143</v>
      </c>
      <c r="B111" s="170">
        <v>15115.57</v>
      </c>
      <c r="C111" s="170">
        <v>1630.74</v>
      </c>
      <c r="D111" s="170">
        <v>3455.91</v>
      </c>
      <c r="U111" s="169" t="s">
        <v>1143</v>
      </c>
      <c r="V111" s="170">
        <v>2001.05</v>
      </c>
      <c r="W111" s="171">
        <v>577.87</v>
      </c>
    </row>
    <row r="112" spans="1:23">
      <c r="A112" s="169" t="s">
        <v>1142</v>
      </c>
      <c r="B112" s="170">
        <v>14839.8</v>
      </c>
      <c r="C112" s="170">
        <v>1597.57</v>
      </c>
      <c r="D112" s="170">
        <v>3328.79</v>
      </c>
      <c r="U112" s="169" t="s">
        <v>1142</v>
      </c>
      <c r="V112" s="170">
        <v>1963.95</v>
      </c>
      <c r="W112" s="171">
        <v>563.87</v>
      </c>
    </row>
    <row r="113" spans="1:23">
      <c r="A113" s="169" t="s">
        <v>1141</v>
      </c>
      <c r="B113" s="170">
        <v>14578.54</v>
      </c>
      <c r="C113" s="170">
        <v>1569.19</v>
      </c>
      <c r="D113" s="170">
        <v>3267.52</v>
      </c>
      <c r="U113" s="169" t="s">
        <v>1141</v>
      </c>
      <c r="V113" s="170">
        <v>2004.89</v>
      </c>
      <c r="W113" s="171">
        <v>555.02</v>
      </c>
    </row>
    <row r="114" spans="1:23">
      <c r="A114" s="169" t="s">
        <v>1140</v>
      </c>
      <c r="B114" s="170">
        <v>14054.49</v>
      </c>
      <c r="C114" s="170">
        <v>1514.68</v>
      </c>
      <c r="D114" s="170">
        <v>3160.19</v>
      </c>
      <c r="U114" s="169" t="s">
        <v>1140</v>
      </c>
      <c r="V114" s="170">
        <v>2026.49</v>
      </c>
      <c r="W114" s="171">
        <v>535.87</v>
      </c>
    </row>
    <row r="115" spans="1:23">
      <c r="A115" s="169" t="s">
        <v>1139</v>
      </c>
      <c r="B115" s="170">
        <v>13860.58</v>
      </c>
      <c r="C115" s="170">
        <v>1498.11</v>
      </c>
      <c r="D115" s="170">
        <v>3142.13</v>
      </c>
      <c r="U115" s="169" t="s">
        <v>1139</v>
      </c>
      <c r="V115" s="170">
        <v>1961.94</v>
      </c>
      <c r="W115" s="171">
        <v>503.67</v>
      </c>
    </row>
    <row r="116" spans="1:23">
      <c r="A116" s="169" t="s">
        <v>1126</v>
      </c>
      <c r="B116" s="170">
        <v>13104.14</v>
      </c>
      <c r="C116" s="170">
        <v>1426.19</v>
      </c>
      <c r="D116" s="170">
        <v>3019.51</v>
      </c>
      <c r="U116" s="169" t="s">
        <v>1126</v>
      </c>
      <c r="V116" s="170">
        <v>1997.05</v>
      </c>
      <c r="W116" s="171">
        <v>496.32</v>
      </c>
    </row>
    <row r="117" spans="1:23">
      <c r="A117" s="169" t="s">
        <v>1125</v>
      </c>
      <c r="B117" s="170">
        <v>13025.58</v>
      </c>
      <c r="C117" s="170">
        <v>1416.18</v>
      </c>
      <c r="D117" s="170">
        <v>3010.24</v>
      </c>
      <c r="U117" s="169" t="s">
        <v>1125</v>
      </c>
      <c r="V117" s="170">
        <v>1932.9</v>
      </c>
      <c r="W117" s="171">
        <v>499.37</v>
      </c>
    </row>
    <row r="118" spans="1:23">
      <c r="A118" s="169" t="s">
        <v>1124</v>
      </c>
      <c r="B118" s="170">
        <v>13096.46</v>
      </c>
      <c r="C118" s="170">
        <v>1412.16</v>
      </c>
      <c r="D118" s="170">
        <v>2977.23</v>
      </c>
      <c r="U118" s="169" t="s">
        <v>1124</v>
      </c>
      <c r="V118" s="170">
        <v>1912.06</v>
      </c>
      <c r="W118" s="171">
        <v>508.31</v>
      </c>
    </row>
    <row r="119" spans="1:23">
      <c r="A119" s="169" t="s">
        <v>1135</v>
      </c>
      <c r="B119" s="170">
        <v>13437.13</v>
      </c>
      <c r="C119" s="170">
        <v>1440.67</v>
      </c>
      <c r="D119" s="170">
        <v>3116.23</v>
      </c>
      <c r="U119" s="169" t="s">
        <v>1135</v>
      </c>
      <c r="V119" s="170">
        <v>1996.21</v>
      </c>
      <c r="W119" s="171">
        <v>523.78</v>
      </c>
    </row>
    <row r="120" spans="1:23">
      <c r="A120" s="169" t="s">
        <v>1134</v>
      </c>
      <c r="B120" s="170">
        <v>13090.84</v>
      </c>
      <c r="C120" s="170">
        <v>1406.58</v>
      </c>
      <c r="D120" s="170">
        <v>3066.96</v>
      </c>
      <c r="U120" s="169" t="s">
        <v>1134</v>
      </c>
      <c r="V120" s="170">
        <v>1905.12</v>
      </c>
      <c r="W120" s="171">
        <v>508.35</v>
      </c>
    </row>
    <row r="121" spans="1:23">
      <c r="A121" s="169" t="s">
        <v>1133</v>
      </c>
      <c r="B121" s="170">
        <v>13008.68</v>
      </c>
      <c r="C121" s="170">
        <v>1379.32</v>
      </c>
      <c r="D121" s="170">
        <v>2939.52</v>
      </c>
      <c r="U121" s="169" t="s">
        <v>1133</v>
      </c>
      <c r="V121" s="170">
        <v>1881.99</v>
      </c>
      <c r="W121" s="171">
        <v>467.61</v>
      </c>
    </row>
    <row r="122" spans="1:23">
      <c r="A122" s="169" t="s">
        <v>1132</v>
      </c>
      <c r="B122" s="170">
        <v>12880.09</v>
      </c>
      <c r="C122" s="170">
        <v>1362.16</v>
      </c>
      <c r="D122" s="170">
        <v>2935.05</v>
      </c>
      <c r="U122" s="169" t="s">
        <v>1132</v>
      </c>
      <c r="V122" s="170">
        <v>1854.01</v>
      </c>
      <c r="W122" s="171">
        <v>489.16</v>
      </c>
    </row>
    <row r="123" spans="1:23">
      <c r="A123" s="169" t="s">
        <v>1131</v>
      </c>
      <c r="B123" s="170">
        <v>12393.45</v>
      </c>
      <c r="C123" s="170">
        <v>1310.33</v>
      </c>
      <c r="D123" s="170">
        <v>2827.34</v>
      </c>
      <c r="U123" s="169" t="s">
        <v>1131</v>
      </c>
      <c r="V123" s="170">
        <v>1843.47</v>
      </c>
      <c r="W123" s="171">
        <v>471.94</v>
      </c>
    </row>
    <row r="124" spans="1:23">
      <c r="A124" s="169" t="s">
        <v>1130</v>
      </c>
      <c r="B124" s="170">
        <v>13213.63</v>
      </c>
      <c r="C124" s="170">
        <v>1397.91</v>
      </c>
      <c r="D124" s="170">
        <v>3046.36</v>
      </c>
      <c r="U124" s="169" t="s">
        <v>1130</v>
      </c>
      <c r="V124" s="170">
        <v>1981.99</v>
      </c>
      <c r="W124" s="171">
        <v>478.89</v>
      </c>
    </row>
    <row r="125" spans="1:23">
      <c r="A125" s="169" t="s">
        <v>1129</v>
      </c>
      <c r="B125" s="170">
        <v>13212.04</v>
      </c>
      <c r="C125" s="170">
        <v>1408.47</v>
      </c>
      <c r="D125" s="170">
        <v>3091.57</v>
      </c>
      <c r="U125" s="169" t="s">
        <v>1129</v>
      </c>
      <c r="V125" s="170">
        <v>2014.04</v>
      </c>
      <c r="W125" s="171">
        <v>519.55999999999995</v>
      </c>
    </row>
    <row r="126" spans="1:23">
      <c r="A126" s="169" t="s">
        <v>1128</v>
      </c>
      <c r="B126" s="170">
        <v>12952.07</v>
      </c>
      <c r="C126" s="170">
        <v>1365.68</v>
      </c>
      <c r="D126" s="170">
        <v>2966.89</v>
      </c>
      <c r="U126" s="169" t="s">
        <v>1128</v>
      </c>
      <c r="V126" s="170">
        <v>2030.25</v>
      </c>
      <c r="W126" s="171">
        <v>542.29999999999995</v>
      </c>
    </row>
    <row r="127" spans="1:23">
      <c r="A127" s="169" t="s">
        <v>1127</v>
      </c>
      <c r="B127" s="170">
        <v>12632.91</v>
      </c>
      <c r="C127" s="170">
        <v>1312.41</v>
      </c>
      <c r="D127" s="170">
        <v>2813.84</v>
      </c>
      <c r="U127" s="169" t="s">
        <v>1127</v>
      </c>
      <c r="V127" s="170">
        <v>1955.79</v>
      </c>
      <c r="W127" s="171">
        <v>513.99</v>
      </c>
    </row>
    <row r="128" spans="1:23">
      <c r="A128" s="169" t="s">
        <v>1114</v>
      </c>
      <c r="B128" s="170">
        <v>12217.56</v>
      </c>
      <c r="C128" s="170">
        <v>1257.5999999999999</v>
      </c>
      <c r="D128" s="170">
        <v>2605.15</v>
      </c>
      <c r="U128" s="169" t="s">
        <v>1114</v>
      </c>
      <c r="V128" s="170">
        <v>1825.74</v>
      </c>
      <c r="W128" s="171">
        <v>500.18</v>
      </c>
    </row>
    <row r="129" spans="1:23">
      <c r="A129" s="169" t="s">
        <v>1113</v>
      </c>
      <c r="B129" s="170">
        <v>12045.68</v>
      </c>
      <c r="C129" s="170">
        <v>1246.96</v>
      </c>
      <c r="D129" s="170">
        <v>2620.34</v>
      </c>
      <c r="U129" s="169" t="s">
        <v>1113</v>
      </c>
      <c r="V129" s="170">
        <v>1847.51</v>
      </c>
      <c r="W129" s="171">
        <v>492.81</v>
      </c>
    </row>
    <row r="130" spans="1:23">
      <c r="A130" s="169" t="s">
        <v>1112</v>
      </c>
      <c r="B130" s="170">
        <v>11955.01</v>
      </c>
      <c r="C130" s="170">
        <v>1253.3</v>
      </c>
      <c r="D130" s="170">
        <v>2684.41</v>
      </c>
      <c r="U130" s="169" t="s">
        <v>1112</v>
      </c>
      <c r="V130" s="170">
        <v>1909.03</v>
      </c>
      <c r="W130" s="171">
        <v>490.69</v>
      </c>
    </row>
    <row r="131" spans="1:23">
      <c r="A131" s="169" t="s">
        <v>1123</v>
      </c>
      <c r="B131" s="170">
        <v>10913.38</v>
      </c>
      <c r="C131" s="170">
        <v>1131.42</v>
      </c>
      <c r="D131" s="170">
        <v>2415.4</v>
      </c>
      <c r="U131" s="169" t="s">
        <v>1123</v>
      </c>
      <c r="V131" s="170">
        <v>1769.65</v>
      </c>
      <c r="W131" s="171">
        <v>449.66</v>
      </c>
    </row>
    <row r="132" spans="1:23">
      <c r="A132" s="169" t="s">
        <v>1122</v>
      </c>
      <c r="B132" s="170">
        <v>11613.53</v>
      </c>
      <c r="C132" s="170">
        <v>1218.8900000000001</v>
      </c>
      <c r="D132" s="170">
        <v>2579.46</v>
      </c>
      <c r="U132" s="169" t="s">
        <v>1122</v>
      </c>
      <c r="V132" s="170">
        <v>1880.11</v>
      </c>
      <c r="W132" s="171">
        <v>493.44</v>
      </c>
    </row>
    <row r="133" spans="1:23">
      <c r="A133" s="169" t="s">
        <v>1121</v>
      </c>
      <c r="B133" s="170">
        <v>12143.24</v>
      </c>
      <c r="C133" s="170">
        <v>1292.28</v>
      </c>
      <c r="D133" s="170">
        <v>2756.38</v>
      </c>
      <c r="U133" s="169" t="s">
        <v>1121</v>
      </c>
      <c r="V133" s="170">
        <v>2133.21</v>
      </c>
      <c r="W133" s="171">
        <v>536.04999999999995</v>
      </c>
    </row>
    <row r="134" spans="1:23">
      <c r="A134" s="169" t="s">
        <v>1120</v>
      </c>
      <c r="B134" s="170">
        <v>12414.34</v>
      </c>
      <c r="C134" s="170">
        <v>1320.64</v>
      </c>
      <c r="D134" s="170">
        <v>2773.52</v>
      </c>
      <c r="U134" s="169" t="s">
        <v>1120</v>
      </c>
      <c r="V134" s="170">
        <v>2100.69</v>
      </c>
      <c r="W134" s="171">
        <v>479.55</v>
      </c>
    </row>
    <row r="135" spans="1:23">
      <c r="A135" s="169" t="s">
        <v>1119</v>
      </c>
      <c r="B135" s="170">
        <v>12569.79</v>
      </c>
      <c r="C135" s="170">
        <v>1345.2</v>
      </c>
      <c r="D135" s="170">
        <v>2835.3</v>
      </c>
      <c r="U135" s="169" t="s">
        <v>1119</v>
      </c>
      <c r="V135" s="170">
        <v>2142.4699999999998</v>
      </c>
      <c r="W135" s="171">
        <v>484.54</v>
      </c>
    </row>
    <row r="136" spans="1:23">
      <c r="A136" s="169" t="s">
        <v>1118</v>
      </c>
      <c r="B136" s="170">
        <v>12810.54</v>
      </c>
      <c r="C136" s="170">
        <v>1363.61</v>
      </c>
      <c r="D136" s="170">
        <v>2873.54</v>
      </c>
      <c r="U136" s="169" t="s">
        <v>1118</v>
      </c>
      <c r="V136" s="170">
        <v>2192.36</v>
      </c>
      <c r="W136" s="171">
        <v>511</v>
      </c>
    </row>
    <row r="137" spans="1:23">
      <c r="A137" s="169" t="s">
        <v>1117</v>
      </c>
      <c r="B137" s="170">
        <v>12319.73</v>
      </c>
      <c r="C137" s="170">
        <v>1325.83</v>
      </c>
      <c r="D137" s="170">
        <v>2781.07</v>
      </c>
      <c r="U137" s="169" t="s">
        <v>1117</v>
      </c>
      <c r="V137" s="170">
        <v>2106.6999999999998</v>
      </c>
      <c r="W137" s="171">
        <v>525.41999999999996</v>
      </c>
    </row>
    <row r="138" spans="1:23">
      <c r="A138" s="169" t="s">
        <v>1116</v>
      </c>
      <c r="B138" s="170">
        <v>12226.34</v>
      </c>
      <c r="C138" s="170">
        <v>1327.22</v>
      </c>
      <c r="D138" s="170">
        <v>2782.27</v>
      </c>
      <c r="U138" s="169" t="s">
        <v>1116</v>
      </c>
      <c r="V138" s="170">
        <v>1939.3</v>
      </c>
      <c r="W138" s="171">
        <v>504.46</v>
      </c>
    </row>
    <row r="139" spans="1:23">
      <c r="A139" s="169" t="s">
        <v>1115</v>
      </c>
      <c r="B139" s="170">
        <v>11891.93</v>
      </c>
      <c r="C139" s="170">
        <v>1286.1199999999999</v>
      </c>
      <c r="D139" s="170">
        <v>2700.08</v>
      </c>
      <c r="U139" s="169" t="s">
        <v>1115</v>
      </c>
      <c r="V139" s="170">
        <v>2069.73</v>
      </c>
      <c r="W139" s="171">
        <v>521.38</v>
      </c>
    </row>
    <row r="140" spans="1:23">
      <c r="A140" s="169" t="s">
        <v>1102</v>
      </c>
      <c r="B140" s="170">
        <v>11577.51</v>
      </c>
      <c r="C140" s="170">
        <v>1257.6400000000001</v>
      </c>
      <c r="D140" s="170">
        <v>2652.87</v>
      </c>
      <c r="U140" s="169" t="s">
        <v>1102</v>
      </c>
      <c r="V140" s="170">
        <v>2051</v>
      </c>
      <c r="W140" s="171">
        <v>510.69</v>
      </c>
    </row>
    <row r="141" spans="1:23">
      <c r="A141" s="169" t="s">
        <v>1101</v>
      </c>
      <c r="B141" s="170">
        <v>11006.02</v>
      </c>
      <c r="C141" s="170">
        <v>1180.55</v>
      </c>
      <c r="D141" s="170">
        <v>2498.23</v>
      </c>
      <c r="U141" s="169" t="s">
        <v>1101</v>
      </c>
      <c r="V141" s="170">
        <v>1904.63</v>
      </c>
      <c r="W141" s="171">
        <v>498.39</v>
      </c>
    </row>
    <row r="142" spans="1:23">
      <c r="A142" s="169" t="s">
        <v>1100</v>
      </c>
      <c r="B142" s="170">
        <v>11118.49</v>
      </c>
      <c r="C142" s="170">
        <v>1183.26</v>
      </c>
      <c r="D142" s="170">
        <v>2507.41</v>
      </c>
      <c r="U142" s="169" t="s">
        <v>1100</v>
      </c>
      <c r="V142" s="170">
        <v>1882.95</v>
      </c>
      <c r="W142" s="171">
        <v>526.45000000000005</v>
      </c>
    </row>
    <row r="143" spans="1:23">
      <c r="A143" s="169" t="s">
        <v>1111</v>
      </c>
      <c r="B143" s="170">
        <v>10788.05</v>
      </c>
      <c r="C143" s="170">
        <v>1141.2</v>
      </c>
      <c r="D143" s="170">
        <v>2368.62</v>
      </c>
      <c r="U143" s="169" t="s">
        <v>1111</v>
      </c>
      <c r="V143" s="170">
        <v>1872.81</v>
      </c>
      <c r="W143" s="171">
        <v>492.75</v>
      </c>
    </row>
    <row r="144" spans="1:23">
      <c r="A144" s="169" t="s">
        <v>1110</v>
      </c>
      <c r="B144" s="170">
        <v>10014.719999999999</v>
      </c>
      <c r="C144" s="170">
        <v>1049.33</v>
      </c>
      <c r="D144" s="170">
        <v>2114.0300000000002</v>
      </c>
      <c r="U144" s="169" t="s">
        <v>1110</v>
      </c>
      <c r="V144" s="170">
        <v>1742.75</v>
      </c>
      <c r="W144" s="171">
        <v>464.71</v>
      </c>
    </row>
    <row r="145" spans="1:23">
      <c r="A145" s="169" t="s">
        <v>1109</v>
      </c>
      <c r="B145" s="170">
        <v>10465.94</v>
      </c>
      <c r="C145" s="170">
        <v>1101.5999999999999</v>
      </c>
      <c r="D145" s="170">
        <v>2254.6999999999998</v>
      </c>
      <c r="U145" s="169" t="s">
        <v>1109</v>
      </c>
      <c r="V145" s="170">
        <v>1759.33</v>
      </c>
      <c r="W145" s="171">
        <v>481.45</v>
      </c>
    </row>
    <row r="146" spans="1:23">
      <c r="A146" s="169" t="s">
        <v>1108</v>
      </c>
      <c r="B146" s="170">
        <v>9774.02</v>
      </c>
      <c r="C146" s="170">
        <v>1030.71</v>
      </c>
      <c r="D146" s="170">
        <v>2109.2399999999998</v>
      </c>
      <c r="U146" s="169" t="s">
        <v>1108</v>
      </c>
      <c r="V146" s="170">
        <v>1698.29</v>
      </c>
      <c r="W146" s="171">
        <v>489.98</v>
      </c>
    </row>
    <row r="147" spans="1:23">
      <c r="A147" s="169" t="s">
        <v>1107</v>
      </c>
      <c r="B147" s="170">
        <v>10136.629999999999</v>
      </c>
      <c r="C147" s="170">
        <v>1089.4100000000001</v>
      </c>
      <c r="D147" s="170">
        <v>2257.04</v>
      </c>
      <c r="U147" s="169" t="s">
        <v>1107</v>
      </c>
      <c r="V147" s="170">
        <v>1641.25</v>
      </c>
      <c r="W147" s="171">
        <v>489.42</v>
      </c>
    </row>
    <row r="148" spans="1:23">
      <c r="A148" s="169" t="s">
        <v>1106</v>
      </c>
      <c r="B148" s="170">
        <v>11008.61</v>
      </c>
      <c r="C148" s="170">
        <v>1186.69</v>
      </c>
      <c r="D148" s="170">
        <v>2461.19</v>
      </c>
      <c r="U148" s="169" t="s">
        <v>1106</v>
      </c>
      <c r="V148" s="170">
        <v>1741.56</v>
      </c>
      <c r="W148" s="171">
        <v>523.75</v>
      </c>
    </row>
    <row r="149" spans="1:23">
      <c r="A149" s="169" t="s">
        <v>1105</v>
      </c>
      <c r="B149" s="170">
        <v>10856.63</v>
      </c>
      <c r="C149" s="170">
        <v>1169.43</v>
      </c>
      <c r="D149" s="170">
        <v>2397.96</v>
      </c>
      <c r="U149" s="169" t="s">
        <v>1105</v>
      </c>
      <c r="V149" s="170">
        <v>1692.85</v>
      </c>
      <c r="W149" s="171">
        <v>515.74</v>
      </c>
    </row>
    <row r="150" spans="1:23">
      <c r="A150" s="169" t="s">
        <v>1104</v>
      </c>
      <c r="B150" s="170">
        <v>10325.26</v>
      </c>
      <c r="C150" s="170">
        <v>1104.49</v>
      </c>
      <c r="D150" s="170">
        <v>2238.2600000000002</v>
      </c>
      <c r="U150" s="169" t="s">
        <v>1104</v>
      </c>
      <c r="V150" s="170">
        <v>1594.58</v>
      </c>
      <c r="W150" s="171">
        <v>507.03</v>
      </c>
    </row>
    <row r="151" spans="1:23">
      <c r="A151" s="169" t="s">
        <v>1103</v>
      </c>
      <c r="B151" s="170">
        <v>10067.33</v>
      </c>
      <c r="C151" s="170">
        <v>1073.8699999999999</v>
      </c>
      <c r="D151" s="170">
        <v>2147.35</v>
      </c>
      <c r="U151" s="169" t="s">
        <v>1103</v>
      </c>
      <c r="V151" s="170">
        <v>1602.43</v>
      </c>
      <c r="W151" s="171">
        <v>496.57</v>
      </c>
    </row>
    <row r="152" spans="1:23">
      <c r="A152" s="169" t="s">
        <v>1090</v>
      </c>
      <c r="B152" s="170">
        <v>10428.049999999999</v>
      </c>
      <c r="C152" s="170">
        <v>1115.0999999999999</v>
      </c>
      <c r="D152" s="170">
        <v>2269.15</v>
      </c>
      <c r="U152" s="169" t="s">
        <v>1090</v>
      </c>
      <c r="V152" s="170">
        <v>1682.77</v>
      </c>
      <c r="W152" s="171">
        <v>513.57000000000005</v>
      </c>
    </row>
    <row r="153" spans="1:23">
      <c r="A153" s="169" t="s">
        <v>1089</v>
      </c>
      <c r="B153" s="170">
        <v>10344.84</v>
      </c>
      <c r="C153" s="170">
        <v>1095.6300000000001</v>
      </c>
      <c r="D153" s="170">
        <v>2144.6</v>
      </c>
      <c r="U153" s="169" t="s">
        <v>1089</v>
      </c>
      <c r="V153" s="170">
        <v>1555.6</v>
      </c>
      <c r="W153" s="171">
        <v>464.32</v>
      </c>
    </row>
    <row r="154" spans="1:23">
      <c r="A154" s="169" t="s">
        <v>1088</v>
      </c>
      <c r="B154" s="170">
        <v>9712.73</v>
      </c>
      <c r="C154" s="170">
        <v>1036.19</v>
      </c>
      <c r="D154" s="170">
        <v>2045.11</v>
      </c>
      <c r="U154" s="169" t="s">
        <v>1088</v>
      </c>
      <c r="V154" s="170">
        <v>1580.69</v>
      </c>
      <c r="W154" s="171">
        <v>486.46</v>
      </c>
    </row>
    <row r="155" spans="1:23">
      <c r="A155" s="169" t="s">
        <v>1099</v>
      </c>
      <c r="B155" s="170">
        <v>9712.2800000000007</v>
      </c>
      <c r="C155" s="170">
        <v>1057.08</v>
      </c>
      <c r="D155" s="170">
        <v>2122.42</v>
      </c>
      <c r="U155" s="169" t="s">
        <v>1099</v>
      </c>
      <c r="V155" s="170">
        <v>1673.14</v>
      </c>
      <c r="W155" s="171">
        <v>505.94</v>
      </c>
    </row>
    <row r="156" spans="1:23">
      <c r="A156" s="169" t="s">
        <v>1098</v>
      </c>
      <c r="B156" s="170">
        <v>9496.2800000000007</v>
      </c>
      <c r="C156" s="170">
        <v>1020.62</v>
      </c>
      <c r="D156" s="170">
        <v>2009.06</v>
      </c>
      <c r="U156" s="169" t="s">
        <v>1098</v>
      </c>
      <c r="V156" s="170">
        <v>1591.85</v>
      </c>
      <c r="W156" s="171">
        <v>514.70000000000005</v>
      </c>
    </row>
    <row r="157" spans="1:23">
      <c r="A157" s="169" t="s">
        <v>1097</v>
      </c>
      <c r="B157" s="170">
        <v>9171.61</v>
      </c>
      <c r="C157" s="171">
        <v>987.48</v>
      </c>
      <c r="D157" s="170">
        <v>1978.5</v>
      </c>
      <c r="U157" s="169" t="s">
        <v>1097</v>
      </c>
      <c r="V157" s="170">
        <v>1557.29</v>
      </c>
      <c r="W157" s="171">
        <v>504.35</v>
      </c>
    </row>
    <row r="158" spans="1:23">
      <c r="A158" s="169" t="s">
        <v>1096</v>
      </c>
      <c r="B158" s="170">
        <v>8447</v>
      </c>
      <c r="C158" s="171">
        <v>919.32</v>
      </c>
      <c r="D158" s="170">
        <v>1835.04</v>
      </c>
      <c r="U158" s="169" t="s">
        <v>1096</v>
      </c>
      <c r="V158" s="170">
        <v>1390.07</v>
      </c>
      <c r="W158" s="171">
        <v>485.15</v>
      </c>
    </row>
    <row r="159" spans="1:23">
      <c r="A159" s="169" t="s">
        <v>1095</v>
      </c>
      <c r="B159" s="170">
        <v>8500.33</v>
      </c>
      <c r="C159" s="171">
        <v>919.14</v>
      </c>
      <c r="D159" s="170">
        <v>1774.33</v>
      </c>
      <c r="U159" s="169" t="s">
        <v>1095</v>
      </c>
      <c r="V159" s="170">
        <v>1395.89</v>
      </c>
      <c r="W159" s="171">
        <v>528.79999999999995</v>
      </c>
    </row>
    <row r="160" spans="1:23">
      <c r="A160" s="169" t="s">
        <v>1094</v>
      </c>
      <c r="B160" s="170">
        <v>8168.12</v>
      </c>
      <c r="C160" s="171">
        <v>872.81</v>
      </c>
      <c r="D160" s="170">
        <v>1717.3</v>
      </c>
      <c r="U160" s="169" t="s">
        <v>1094</v>
      </c>
      <c r="V160" s="170">
        <v>1369.36</v>
      </c>
      <c r="W160" s="171">
        <v>500.98</v>
      </c>
    </row>
    <row r="161" spans="1:23">
      <c r="A161" s="169" t="s">
        <v>1093</v>
      </c>
      <c r="B161" s="170">
        <v>7608.92</v>
      </c>
      <c r="C161" s="171">
        <v>797.87</v>
      </c>
      <c r="D161" s="170">
        <v>1528.59</v>
      </c>
      <c r="U161" s="169" t="s">
        <v>1093</v>
      </c>
      <c r="V161" s="170">
        <v>1206.26</v>
      </c>
      <c r="W161" s="171">
        <v>421.44</v>
      </c>
    </row>
    <row r="162" spans="1:23">
      <c r="A162" s="169" t="s">
        <v>1092</v>
      </c>
      <c r="B162" s="170">
        <v>7062.93</v>
      </c>
      <c r="C162" s="171">
        <v>735.09</v>
      </c>
      <c r="D162" s="170">
        <v>1377.84</v>
      </c>
      <c r="U162" s="169" t="s">
        <v>1092</v>
      </c>
      <c r="V162" s="170">
        <v>1063.03</v>
      </c>
      <c r="W162" s="171">
        <v>363.21</v>
      </c>
    </row>
    <row r="163" spans="1:23">
      <c r="A163" s="169" t="s">
        <v>1091</v>
      </c>
      <c r="B163" s="170">
        <v>8000.86</v>
      </c>
      <c r="C163" s="171">
        <v>825.88</v>
      </c>
      <c r="D163" s="170">
        <v>1476.42</v>
      </c>
      <c r="U163" s="169" t="s">
        <v>1091</v>
      </c>
      <c r="V163" s="170">
        <v>1162.1099999999999</v>
      </c>
      <c r="W163" s="171">
        <v>364.9</v>
      </c>
    </row>
    <row r="164" spans="1:23">
      <c r="A164" s="169" t="s">
        <v>1078</v>
      </c>
      <c r="B164" s="170">
        <v>8776.39</v>
      </c>
      <c r="C164" s="171">
        <v>903.25</v>
      </c>
      <c r="D164" s="170">
        <v>1577.03</v>
      </c>
      <c r="U164" s="169" t="s">
        <v>1078</v>
      </c>
      <c r="V164" s="170">
        <v>1124.47</v>
      </c>
      <c r="W164" s="171">
        <v>332.05</v>
      </c>
    </row>
    <row r="165" spans="1:23">
      <c r="A165" s="169" t="s">
        <v>1077</v>
      </c>
      <c r="B165" s="170">
        <v>8829.0400000000009</v>
      </c>
      <c r="C165" s="171">
        <v>896.24</v>
      </c>
      <c r="D165" s="170">
        <v>1535.57</v>
      </c>
      <c r="U165" s="169" t="s">
        <v>1077</v>
      </c>
      <c r="V165" s="170">
        <v>1076.07</v>
      </c>
      <c r="W165" s="171">
        <v>307.48</v>
      </c>
    </row>
    <row r="166" spans="1:23">
      <c r="A166" s="169" t="s">
        <v>1076</v>
      </c>
      <c r="B166" s="170">
        <v>9325.01</v>
      </c>
      <c r="C166" s="171">
        <v>968.75</v>
      </c>
      <c r="D166" s="170">
        <v>1720.95</v>
      </c>
      <c r="U166" s="169" t="s">
        <v>1076</v>
      </c>
      <c r="V166" s="170">
        <v>1113.06</v>
      </c>
      <c r="W166" s="171">
        <v>308.02999999999997</v>
      </c>
    </row>
    <row r="167" spans="1:23">
      <c r="A167" s="169" t="s">
        <v>1087</v>
      </c>
      <c r="B167" s="170">
        <v>10850.66</v>
      </c>
      <c r="C167" s="170">
        <v>1166.3599999999999</v>
      </c>
      <c r="D167" s="170">
        <v>2091.88</v>
      </c>
      <c r="U167" s="169" t="s">
        <v>1087</v>
      </c>
      <c r="V167" s="170">
        <v>1448.06</v>
      </c>
      <c r="W167" s="171">
        <v>440.77</v>
      </c>
    </row>
    <row r="168" spans="1:23">
      <c r="A168" s="169" t="s">
        <v>1086</v>
      </c>
      <c r="B168" s="170">
        <v>11543.55</v>
      </c>
      <c r="C168" s="170">
        <v>1282.83</v>
      </c>
      <c r="D168" s="170">
        <v>2367.52</v>
      </c>
      <c r="U168" s="169" t="s">
        <v>1086</v>
      </c>
      <c r="V168" s="170">
        <v>1474.24</v>
      </c>
      <c r="W168" s="171">
        <v>470.28</v>
      </c>
    </row>
    <row r="169" spans="1:23">
      <c r="A169" s="169" t="s">
        <v>1085</v>
      </c>
      <c r="B169" s="170">
        <v>11378.02</v>
      </c>
      <c r="C169" s="170">
        <v>1267.3800000000001</v>
      </c>
      <c r="D169" s="170">
        <v>2325.5500000000002</v>
      </c>
      <c r="U169" s="169" t="s">
        <v>1085</v>
      </c>
      <c r="V169" s="170">
        <v>1594.67</v>
      </c>
      <c r="W169" s="171">
        <v>539.44000000000005</v>
      </c>
    </row>
    <row r="170" spans="1:23">
      <c r="A170" s="169" t="s">
        <v>1084</v>
      </c>
      <c r="B170" s="170">
        <v>11350.01</v>
      </c>
      <c r="C170" s="170">
        <v>1280</v>
      </c>
      <c r="D170" s="170">
        <v>2292.98</v>
      </c>
      <c r="U170" s="169" t="s">
        <v>1084</v>
      </c>
      <c r="V170" s="170">
        <v>1674.92</v>
      </c>
      <c r="W170" s="171">
        <v>590.19000000000005</v>
      </c>
    </row>
    <row r="171" spans="1:23">
      <c r="A171" s="169" t="s">
        <v>1083</v>
      </c>
      <c r="B171" s="170">
        <v>12638.32</v>
      </c>
      <c r="C171" s="170">
        <v>1400.38</v>
      </c>
      <c r="D171" s="170">
        <v>2522.66</v>
      </c>
      <c r="U171" s="169" t="s">
        <v>1083</v>
      </c>
      <c r="V171" s="170">
        <v>1852.02</v>
      </c>
      <c r="W171" s="171">
        <v>652.15</v>
      </c>
    </row>
    <row r="172" spans="1:23">
      <c r="A172" s="169" t="s">
        <v>1082</v>
      </c>
      <c r="B172" s="170">
        <v>12820.13</v>
      </c>
      <c r="C172" s="170">
        <v>1385.59</v>
      </c>
      <c r="D172" s="170">
        <v>2412.8000000000002</v>
      </c>
      <c r="U172" s="169" t="s">
        <v>1082</v>
      </c>
      <c r="V172" s="170">
        <v>1825.47</v>
      </c>
      <c r="W172" s="171">
        <v>647.02</v>
      </c>
    </row>
    <row r="173" spans="1:23">
      <c r="A173" s="169" t="s">
        <v>1081</v>
      </c>
      <c r="B173" s="170">
        <v>12262.89</v>
      </c>
      <c r="C173" s="170">
        <v>1322.7</v>
      </c>
      <c r="D173" s="170">
        <v>2279.1</v>
      </c>
      <c r="U173" s="169" t="s">
        <v>1081</v>
      </c>
      <c r="V173" s="170">
        <v>1703.99</v>
      </c>
      <c r="W173" s="171">
        <v>644.45000000000005</v>
      </c>
    </row>
    <row r="174" spans="1:23">
      <c r="A174" s="169" t="s">
        <v>1080</v>
      </c>
      <c r="B174" s="170">
        <v>12266.39</v>
      </c>
      <c r="C174" s="170">
        <v>1330.63</v>
      </c>
      <c r="D174" s="170">
        <v>2271.48</v>
      </c>
      <c r="U174" s="169" t="s">
        <v>1080</v>
      </c>
      <c r="V174" s="170">
        <v>1711.62</v>
      </c>
      <c r="W174" s="171">
        <v>655.94</v>
      </c>
    </row>
    <row r="175" spans="1:23">
      <c r="A175" s="169" t="s">
        <v>1079</v>
      </c>
      <c r="B175" s="170">
        <v>12650.36</v>
      </c>
      <c r="C175" s="170">
        <v>1378.55</v>
      </c>
      <c r="D175" s="170">
        <v>2389.86</v>
      </c>
      <c r="U175" s="169" t="s">
        <v>1079</v>
      </c>
      <c r="V175" s="170">
        <v>1624.68</v>
      </c>
      <c r="W175" s="171">
        <v>608.84</v>
      </c>
    </row>
    <row r="176" spans="1:23">
      <c r="A176" s="169" t="s">
        <v>1066</v>
      </c>
      <c r="B176" s="170">
        <v>13264.82</v>
      </c>
      <c r="C176" s="170">
        <v>1468.36</v>
      </c>
      <c r="D176" s="170">
        <v>2652.28</v>
      </c>
      <c r="U176" s="169" t="s">
        <v>1066</v>
      </c>
      <c r="V176" s="170">
        <v>1897.13</v>
      </c>
      <c r="W176" s="171">
        <v>704.23</v>
      </c>
    </row>
    <row r="177" spans="1:23">
      <c r="A177" s="169" t="s">
        <v>1065</v>
      </c>
      <c r="B177" s="170">
        <v>13371.72</v>
      </c>
      <c r="C177" s="170">
        <v>1481.14</v>
      </c>
      <c r="D177" s="170">
        <v>2660.96</v>
      </c>
      <c r="U177" s="169" t="s">
        <v>1065</v>
      </c>
      <c r="V177" s="170">
        <v>1906</v>
      </c>
      <c r="W177" s="171">
        <v>741.84</v>
      </c>
    </row>
    <row r="178" spans="1:23">
      <c r="A178" s="169" t="s">
        <v>1064</v>
      </c>
      <c r="B178" s="170">
        <v>13930.01</v>
      </c>
      <c r="C178" s="170">
        <v>1549.38</v>
      </c>
      <c r="D178" s="170">
        <v>2859.12</v>
      </c>
      <c r="U178" s="169" t="s">
        <v>1064</v>
      </c>
      <c r="V178" s="170">
        <v>2064.85</v>
      </c>
      <c r="W178" s="171">
        <v>810.07</v>
      </c>
    </row>
    <row r="179" spans="1:23">
      <c r="A179" s="169" t="s">
        <v>1075</v>
      </c>
      <c r="B179" s="170">
        <v>13895.63</v>
      </c>
      <c r="C179" s="170">
        <v>1526.75</v>
      </c>
      <c r="D179" s="170">
        <v>2701.5</v>
      </c>
      <c r="U179" s="169" t="s">
        <v>1075</v>
      </c>
      <c r="V179" s="170">
        <v>1946.48</v>
      </c>
      <c r="W179" s="171">
        <v>794.56</v>
      </c>
    </row>
    <row r="180" spans="1:23">
      <c r="A180" s="169" t="s">
        <v>1074</v>
      </c>
      <c r="B180" s="170">
        <v>13357.74</v>
      </c>
      <c r="C180" s="170">
        <v>1473.99</v>
      </c>
      <c r="D180" s="170">
        <v>2596.36</v>
      </c>
      <c r="U180" s="169" t="s">
        <v>1074</v>
      </c>
      <c r="V180" s="170">
        <v>1873.24</v>
      </c>
      <c r="W180" s="171">
        <v>775.13</v>
      </c>
    </row>
    <row r="181" spans="1:23">
      <c r="A181" s="169" t="s">
        <v>1073</v>
      </c>
      <c r="B181" s="170">
        <v>13211.99</v>
      </c>
      <c r="C181" s="170">
        <v>1455.27</v>
      </c>
      <c r="D181" s="170">
        <v>2545.5700000000002</v>
      </c>
      <c r="U181" s="169" t="s">
        <v>1073</v>
      </c>
      <c r="V181" s="170">
        <v>1933.27</v>
      </c>
      <c r="W181" s="171">
        <v>811.52</v>
      </c>
    </row>
    <row r="182" spans="1:23">
      <c r="A182" s="169" t="s">
        <v>1072</v>
      </c>
      <c r="B182" s="170">
        <v>13408.62</v>
      </c>
      <c r="C182" s="170">
        <v>1503.35</v>
      </c>
      <c r="D182" s="170">
        <v>2603.23</v>
      </c>
      <c r="U182" s="169" t="s">
        <v>1072</v>
      </c>
      <c r="V182" s="170">
        <v>1743.6</v>
      </c>
      <c r="W182" s="171">
        <v>778.69</v>
      </c>
    </row>
    <row r="183" spans="1:23">
      <c r="A183" s="169" t="s">
        <v>1071</v>
      </c>
      <c r="B183" s="170">
        <v>13627.64</v>
      </c>
      <c r="C183" s="170">
        <v>1530.62</v>
      </c>
      <c r="D183" s="170">
        <v>2604.52</v>
      </c>
      <c r="U183" s="169" t="s">
        <v>1071</v>
      </c>
      <c r="V183" s="170">
        <v>1700.91</v>
      </c>
      <c r="W183" s="171">
        <v>747.87</v>
      </c>
    </row>
    <row r="184" spans="1:23">
      <c r="A184" s="169" t="s">
        <v>1070</v>
      </c>
      <c r="B184" s="170">
        <v>13062.91</v>
      </c>
      <c r="C184" s="170">
        <v>1482.37</v>
      </c>
      <c r="D184" s="170">
        <v>2525.09</v>
      </c>
      <c r="U184" s="169" t="s">
        <v>1070</v>
      </c>
      <c r="V184" s="170">
        <v>1542.24</v>
      </c>
      <c r="W184" s="171">
        <v>675.88</v>
      </c>
    </row>
    <row r="185" spans="1:23">
      <c r="A185" s="169" t="s">
        <v>1069</v>
      </c>
      <c r="B185" s="170">
        <v>12354.35</v>
      </c>
      <c r="C185" s="170">
        <v>1420.86</v>
      </c>
      <c r="D185" s="170">
        <v>2421.64</v>
      </c>
      <c r="U185" s="169" t="s">
        <v>1069</v>
      </c>
      <c r="V185" s="170">
        <v>1452.55</v>
      </c>
      <c r="W185" s="171">
        <v>648.99</v>
      </c>
    </row>
    <row r="186" spans="1:23">
      <c r="A186" s="169" t="s">
        <v>1068</v>
      </c>
      <c r="B186" s="170">
        <v>12268.63</v>
      </c>
      <c r="C186" s="170">
        <v>1406.82</v>
      </c>
      <c r="D186" s="170">
        <v>2416.15</v>
      </c>
      <c r="U186" s="169" t="s">
        <v>1068</v>
      </c>
      <c r="V186" s="170">
        <v>1417.34</v>
      </c>
      <c r="W186" s="171">
        <v>600.92999999999995</v>
      </c>
    </row>
    <row r="187" spans="1:23">
      <c r="A187" s="169" t="s">
        <v>1067</v>
      </c>
      <c r="B187" s="170">
        <v>12621.69</v>
      </c>
      <c r="C187" s="170">
        <v>1438.24</v>
      </c>
      <c r="D187" s="170">
        <v>2463.9299999999998</v>
      </c>
      <c r="U187" s="169" t="s">
        <v>1067</v>
      </c>
      <c r="V187" s="170">
        <v>1360.23</v>
      </c>
      <c r="W187" s="171">
        <v>576.37</v>
      </c>
    </row>
    <row r="188" spans="1:23">
      <c r="A188" s="169" t="s">
        <v>1054</v>
      </c>
      <c r="B188" s="170">
        <v>12463.15</v>
      </c>
      <c r="C188" s="170">
        <v>1418.3</v>
      </c>
      <c r="D188" s="170">
        <v>2415.29</v>
      </c>
      <c r="U188" s="169" t="s">
        <v>1054</v>
      </c>
      <c r="V188" s="170">
        <v>1434.46</v>
      </c>
      <c r="W188" s="171">
        <v>606.15</v>
      </c>
    </row>
    <row r="189" spans="1:23">
      <c r="A189" s="169" t="s">
        <v>1053</v>
      </c>
      <c r="B189" s="170">
        <v>12221.93</v>
      </c>
      <c r="C189" s="170">
        <v>1400.63</v>
      </c>
      <c r="D189" s="170">
        <v>2431.77</v>
      </c>
      <c r="U189" s="169" t="s">
        <v>1053</v>
      </c>
      <c r="V189" s="170">
        <v>1432.21</v>
      </c>
      <c r="W189" s="171">
        <v>622.16999999999996</v>
      </c>
    </row>
    <row r="190" spans="1:23">
      <c r="A190" s="169" t="s">
        <v>1052</v>
      </c>
      <c r="B190" s="170">
        <v>12080.73</v>
      </c>
      <c r="C190" s="170">
        <v>1377.94</v>
      </c>
      <c r="D190" s="170">
        <v>2366.71</v>
      </c>
      <c r="U190" s="169" t="s">
        <v>1052</v>
      </c>
      <c r="V190" s="170">
        <v>1364.55</v>
      </c>
      <c r="W190" s="171">
        <v>586.1</v>
      </c>
    </row>
    <row r="191" spans="1:23">
      <c r="A191" s="169" t="s">
        <v>1063</v>
      </c>
      <c r="B191" s="170">
        <v>11679.07</v>
      </c>
      <c r="C191" s="170">
        <v>1335.85</v>
      </c>
      <c r="D191" s="170">
        <v>2258.4299999999998</v>
      </c>
      <c r="U191" s="169" t="s">
        <v>1063</v>
      </c>
      <c r="V191" s="170">
        <v>1371.41</v>
      </c>
      <c r="W191" s="171">
        <v>600.41999999999996</v>
      </c>
    </row>
    <row r="192" spans="1:23">
      <c r="A192" s="169" t="s">
        <v>1062</v>
      </c>
      <c r="B192" s="170">
        <v>11381.15</v>
      </c>
      <c r="C192" s="170">
        <v>1303.82</v>
      </c>
      <c r="D192" s="170">
        <v>2183.75</v>
      </c>
      <c r="U192" s="169" t="s">
        <v>1062</v>
      </c>
      <c r="V192" s="170">
        <v>1352.74</v>
      </c>
      <c r="W192" s="171">
        <v>572.83000000000004</v>
      </c>
    </row>
    <row r="193" spans="1:23">
      <c r="A193" s="169" t="s">
        <v>1061</v>
      </c>
      <c r="B193" s="170">
        <v>11185.68</v>
      </c>
      <c r="C193" s="170">
        <v>1276.6600000000001</v>
      </c>
      <c r="D193" s="170">
        <v>2091.4699999999998</v>
      </c>
      <c r="U193" s="169" t="s">
        <v>1061</v>
      </c>
      <c r="V193" s="170">
        <v>1297.82</v>
      </c>
      <c r="W193" s="171">
        <v>557.66</v>
      </c>
    </row>
    <row r="194" spans="1:23">
      <c r="A194" s="169" t="s">
        <v>1060</v>
      </c>
      <c r="B194" s="170">
        <v>11150.22</v>
      </c>
      <c r="C194" s="170">
        <v>1270.2</v>
      </c>
      <c r="D194" s="170">
        <v>2172.09</v>
      </c>
      <c r="U194" s="169" t="s">
        <v>1060</v>
      </c>
      <c r="V194" s="170">
        <v>1295.1500000000001</v>
      </c>
      <c r="W194" s="171">
        <v>590.67999999999995</v>
      </c>
    </row>
    <row r="195" spans="1:23">
      <c r="A195" s="169" t="s">
        <v>1059</v>
      </c>
      <c r="B195" s="170">
        <v>11168.31</v>
      </c>
      <c r="C195" s="170">
        <v>1270.0899999999999</v>
      </c>
      <c r="D195" s="170">
        <v>2178.88</v>
      </c>
      <c r="U195" s="169" t="s">
        <v>1059</v>
      </c>
      <c r="V195" s="170">
        <v>1317.7</v>
      </c>
      <c r="W195" s="171">
        <v>630.5</v>
      </c>
    </row>
    <row r="196" spans="1:23">
      <c r="A196" s="169" t="s">
        <v>1058</v>
      </c>
      <c r="B196" s="170">
        <v>11367.14</v>
      </c>
      <c r="C196" s="170">
        <v>1310.6099999999999</v>
      </c>
      <c r="D196" s="170">
        <v>2322.5700000000002</v>
      </c>
      <c r="U196" s="169" t="s">
        <v>1058</v>
      </c>
      <c r="V196" s="170">
        <v>1419.73</v>
      </c>
      <c r="W196" s="171">
        <v>685.44</v>
      </c>
    </row>
    <row r="197" spans="1:23">
      <c r="A197" s="169" t="s">
        <v>1057</v>
      </c>
      <c r="B197" s="170">
        <v>11109.32</v>
      </c>
      <c r="C197" s="170">
        <v>1294.83</v>
      </c>
      <c r="D197" s="170">
        <v>2339.79</v>
      </c>
      <c r="U197" s="169" t="s">
        <v>1057</v>
      </c>
      <c r="V197" s="170">
        <v>1359.6</v>
      </c>
      <c r="W197" s="171">
        <v>665.21</v>
      </c>
    </row>
    <row r="198" spans="1:23">
      <c r="A198" s="169" t="s">
        <v>1056</v>
      </c>
      <c r="B198" s="170">
        <v>10993.41</v>
      </c>
      <c r="C198" s="170">
        <v>1280.6600000000001</v>
      </c>
      <c r="D198" s="170">
        <v>2281.39</v>
      </c>
      <c r="U198" s="169" t="s">
        <v>1056</v>
      </c>
      <c r="V198" s="170">
        <v>1371.59</v>
      </c>
      <c r="W198" s="171">
        <v>682.36</v>
      </c>
    </row>
    <row r="199" spans="1:23">
      <c r="A199" s="169" t="s">
        <v>1055</v>
      </c>
      <c r="B199" s="170">
        <v>10864.86</v>
      </c>
      <c r="C199" s="170">
        <v>1280.08</v>
      </c>
      <c r="D199" s="170">
        <v>2305.8200000000002</v>
      </c>
      <c r="U199" s="169" t="s">
        <v>1055</v>
      </c>
      <c r="V199" s="170">
        <v>1399.83</v>
      </c>
      <c r="W199" s="171">
        <v>690.24</v>
      </c>
    </row>
    <row r="200" spans="1:23">
      <c r="A200" s="169" t="s">
        <v>1042</v>
      </c>
      <c r="B200" s="170">
        <v>10717.5</v>
      </c>
      <c r="C200" s="170">
        <v>1248.29</v>
      </c>
      <c r="D200" s="170">
        <v>2205.3200000000002</v>
      </c>
      <c r="U200" s="169" t="s">
        <v>1042</v>
      </c>
      <c r="V200" s="170">
        <v>1379.37</v>
      </c>
      <c r="W200" s="171">
        <v>701.79</v>
      </c>
    </row>
    <row r="201" spans="1:23">
      <c r="A201" s="169" t="s">
        <v>1041</v>
      </c>
      <c r="B201" s="170">
        <v>10805.87</v>
      </c>
      <c r="C201" s="170">
        <v>1249.48</v>
      </c>
      <c r="D201" s="170">
        <v>2232.8200000000002</v>
      </c>
      <c r="U201" s="169" t="s">
        <v>1041</v>
      </c>
      <c r="V201" s="170">
        <v>1297.44</v>
      </c>
      <c r="W201" s="171">
        <v>712.39</v>
      </c>
    </row>
    <row r="202" spans="1:23">
      <c r="A202" s="169" t="s">
        <v>1040</v>
      </c>
      <c r="B202" s="170">
        <v>10440.07</v>
      </c>
      <c r="C202" s="170">
        <v>1207.01</v>
      </c>
      <c r="D202" s="170">
        <v>2120.3000000000002</v>
      </c>
      <c r="U202" s="169" t="s">
        <v>1040</v>
      </c>
      <c r="V202" s="170">
        <v>1158.1099999999999</v>
      </c>
      <c r="W202" s="171">
        <v>587.46</v>
      </c>
    </row>
    <row r="203" spans="1:23">
      <c r="A203" s="169" t="s">
        <v>1051</v>
      </c>
      <c r="B203" s="170">
        <v>10568.7</v>
      </c>
      <c r="C203" s="170">
        <v>1228.81</v>
      </c>
      <c r="D203" s="170">
        <v>2151.69</v>
      </c>
      <c r="U203" s="169" t="s">
        <v>1051</v>
      </c>
      <c r="V203" s="170">
        <v>1221.01</v>
      </c>
      <c r="W203" s="171">
        <v>571.95000000000005</v>
      </c>
    </row>
    <row r="204" spans="1:23">
      <c r="A204" s="169" t="s">
        <v>1050</v>
      </c>
      <c r="B204" s="170">
        <v>10481.6</v>
      </c>
      <c r="C204" s="170">
        <v>1220.33</v>
      </c>
      <c r="D204" s="170">
        <v>2152.09</v>
      </c>
      <c r="U204" s="169" t="s">
        <v>1050</v>
      </c>
      <c r="V204" s="170">
        <v>1083.33</v>
      </c>
      <c r="W204" s="171">
        <v>503.95</v>
      </c>
    </row>
    <row r="205" spans="1:23">
      <c r="A205" s="169" t="s">
        <v>1049</v>
      </c>
      <c r="B205" s="170">
        <v>10640.91</v>
      </c>
      <c r="C205" s="170">
        <v>1234.18</v>
      </c>
      <c r="D205" s="170">
        <v>2184.83</v>
      </c>
      <c r="U205" s="169" t="s">
        <v>1049</v>
      </c>
      <c r="V205" s="170">
        <v>1111.29</v>
      </c>
      <c r="W205" s="171">
        <v>546.67999999999995</v>
      </c>
    </row>
    <row r="206" spans="1:23">
      <c r="A206" s="169" t="s">
        <v>1048</v>
      </c>
      <c r="B206" s="170">
        <v>10274.969999999999</v>
      </c>
      <c r="C206" s="170">
        <v>1191.33</v>
      </c>
      <c r="D206" s="170">
        <v>2056.96</v>
      </c>
      <c r="U206" s="169" t="s">
        <v>1048</v>
      </c>
      <c r="V206" s="170">
        <v>1008.16</v>
      </c>
      <c r="W206" s="171">
        <v>503.21</v>
      </c>
    </row>
    <row r="207" spans="1:23">
      <c r="A207" s="169" t="s">
        <v>1047</v>
      </c>
      <c r="B207" s="170">
        <v>10467.48</v>
      </c>
      <c r="C207" s="170">
        <v>1191.5</v>
      </c>
      <c r="D207" s="170">
        <v>2068.2199999999998</v>
      </c>
      <c r="U207" s="169" t="s">
        <v>1047</v>
      </c>
      <c r="V207" s="171">
        <v>970.21</v>
      </c>
      <c r="W207" s="171">
        <v>471.48</v>
      </c>
    </row>
    <row r="208" spans="1:23">
      <c r="A208" s="169" t="s">
        <v>1046</v>
      </c>
      <c r="B208" s="170">
        <v>10192.51</v>
      </c>
      <c r="C208" s="170">
        <v>1156.8499999999999</v>
      </c>
      <c r="D208" s="170">
        <v>1921.65</v>
      </c>
      <c r="U208" s="169" t="s">
        <v>1046</v>
      </c>
      <c r="V208" s="171">
        <v>911.3</v>
      </c>
      <c r="W208" s="171">
        <v>424.4</v>
      </c>
    </row>
    <row r="209" spans="1:23">
      <c r="A209" s="169" t="s">
        <v>1045</v>
      </c>
      <c r="B209" s="170">
        <v>10503.76</v>
      </c>
      <c r="C209" s="170">
        <v>1180.5899999999999</v>
      </c>
      <c r="D209" s="170">
        <v>1999.23</v>
      </c>
      <c r="U209" s="169" t="s">
        <v>1045</v>
      </c>
      <c r="V209" s="171">
        <v>965.68</v>
      </c>
      <c r="W209" s="171">
        <v>455.03</v>
      </c>
    </row>
    <row r="210" spans="1:23">
      <c r="A210" s="169" t="s">
        <v>1044</v>
      </c>
      <c r="B210" s="170">
        <v>10766.23</v>
      </c>
      <c r="C210" s="170">
        <v>1203.5999999999999</v>
      </c>
      <c r="D210" s="170">
        <v>2051.7199999999998</v>
      </c>
      <c r="U210" s="169" t="s">
        <v>1044</v>
      </c>
      <c r="V210" s="170">
        <v>1011.36</v>
      </c>
      <c r="W210" s="171">
        <v>498.38</v>
      </c>
    </row>
    <row r="211" spans="1:23">
      <c r="A211" s="169" t="s">
        <v>1043</v>
      </c>
      <c r="B211" s="170">
        <v>10489.94</v>
      </c>
      <c r="C211" s="170">
        <v>1181.27</v>
      </c>
      <c r="D211" s="170">
        <v>2062.41</v>
      </c>
      <c r="U211" s="169" t="s">
        <v>1043</v>
      </c>
      <c r="V211" s="171">
        <v>932.7</v>
      </c>
      <c r="W211" s="171">
        <v>472.95</v>
      </c>
    </row>
    <row r="212" spans="1:23">
      <c r="A212" s="169" t="s">
        <v>1030</v>
      </c>
      <c r="B212" s="170">
        <v>10783.01</v>
      </c>
      <c r="C212" s="170">
        <v>1211.92</v>
      </c>
      <c r="D212" s="170">
        <v>2175.44</v>
      </c>
      <c r="U212" s="169" t="s">
        <v>1030</v>
      </c>
      <c r="V212" s="171">
        <v>895.92</v>
      </c>
      <c r="W212" s="171">
        <v>380.33</v>
      </c>
    </row>
    <row r="213" spans="1:23">
      <c r="A213" s="169" t="s">
        <v>1029</v>
      </c>
      <c r="B213" s="170">
        <v>10428.02</v>
      </c>
      <c r="C213" s="170">
        <v>1173.82</v>
      </c>
      <c r="D213" s="170">
        <v>2096.81</v>
      </c>
      <c r="U213" s="169" t="s">
        <v>1029</v>
      </c>
      <c r="V213" s="171">
        <v>878.06</v>
      </c>
      <c r="W213" s="171">
        <v>373.43</v>
      </c>
    </row>
    <row r="214" spans="1:23">
      <c r="A214" s="169" t="s">
        <v>1028</v>
      </c>
      <c r="B214" s="170">
        <v>10027.469999999999</v>
      </c>
      <c r="C214" s="170">
        <v>1130.2</v>
      </c>
      <c r="D214" s="170">
        <v>1974.99</v>
      </c>
      <c r="U214" s="169" t="s">
        <v>1028</v>
      </c>
      <c r="V214" s="171">
        <v>834.84</v>
      </c>
      <c r="W214" s="171">
        <v>357.04</v>
      </c>
    </row>
    <row r="215" spans="1:23">
      <c r="A215" s="169" t="s">
        <v>1039</v>
      </c>
      <c r="B215" s="170">
        <v>10080.27</v>
      </c>
      <c r="C215" s="170">
        <v>1114.58</v>
      </c>
      <c r="D215" s="170">
        <v>1896.84</v>
      </c>
      <c r="U215" s="169" t="s">
        <v>1039</v>
      </c>
      <c r="V215" s="171">
        <v>835.09</v>
      </c>
      <c r="W215" s="171">
        <v>362.08</v>
      </c>
    </row>
    <row r="216" spans="1:23">
      <c r="A216" s="169" t="s">
        <v>1038</v>
      </c>
      <c r="B216" s="170">
        <v>10173.92</v>
      </c>
      <c r="C216" s="170">
        <v>1104.24</v>
      </c>
      <c r="D216" s="170">
        <v>1838.1</v>
      </c>
      <c r="U216" s="169" t="s">
        <v>1038</v>
      </c>
      <c r="V216" s="171">
        <v>803.57</v>
      </c>
      <c r="W216" s="171">
        <v>355.66</v>
      </c>
    </row>
    <row r="217" spans="1:23">
      <c r="A217" s="169" t="s">
        <v>1037</v>
      </c>
      <c r="B217" s="170">
        <v>10139.709999999999</v>
      </c>
      <c r="C217" s="170">
        <v>1101.72</v>
      </c>
      <c r="D217" s="170">
        <v>1887.36</v>
      </c>
      <c r="U217" s="169" t="s">
        <v>1037</v>
      </c>
      <c r="V217" s="171">
        <v>735.34</v>
      </c>
      <c r="W217" s="171">
        <v>331.21</v>
      </c>
    </row>
    <row r="218" spans="1:23">
      <c r="A218" s="169" t="s">
        <v>1036</v>
      </c>
      <c r="B218" s="170">
        <v>10435.48</v>
      </c>
      <c r="C218" s="170">
        <v>1140.8399999999999</v>
      </c>
      <c r="D218" s="170">
        <v>2047.79</v>
      </c>
      <c r="U218" s="169" t="s">
        <v>1036</v>
      </c>
      <c r="V218" s="171">
        <v>785.79</v>
      </c>
      <c r="W218" s="171">
        <v>385.18</v>
      </c>
    </row>
    <row r="219" spans="1:23">
      <c r="A219" s="169" t="s">
        <v>1035</v>
      </c>
      <c r="B219" s="170">
        <v>10188.450000000001</v>
      </c>
      <c r="C219" s="170">
        <v>1120.68</v>
      </c>
      <c r="D219" s="170">
        <v>1986.74</v>
      </c>
      <c r="U219" s="169" t="s">
        <v>1035</v>
      </c>
      <c r="V219" s="171">
        <v>803.84</v>
      </c>
      <c r="W219" s="171">
        <v>400.92</v>
      </c>
    </row>
    <row r="220" spans="1:23">
      <c r="A220" s="169" t="s">
        <v>1034</v>
      </c>
      <c r="B220" s="170">
        <v>10225.57</v>
      </c>
      <c r="C220" s="170">
        <v>1107.3</v>
      </c>
      <c r="D220" s="170">
        <v>1920.15</v>
      </c>
      <c r="U220" s="169" t="s">
        <v>1034</v>
      </c>
      <c r="V220" s="171">
        <v>862.84</v>
      </c>
      <c r="W220" s="171">
        <v>453.47</v>
      </c>
    </row>
    <row r="221" spans="1:23">
      <c r="A221" s="169" t="s">
        <v>1033</v>
      </c>
      <c r="B221" s="170">
        <v>10357.700000000001</v>
      </c>
      <c r="C221" s="170">
        <v>1126.21</v>
      </c>
      <c r="D221" s="170">
        <v>1994.22</v>
      </c>
      <c r="U221" s="169" t="s">
        <v>1033</v>
      </c>
      <c r="V221" s="171">
        <v>880.5</v>
      </c>
      <c r="W221" s="171">
        <v>434.16</v>
      </c>
    </row>
    <row r="222" spans="1:23">
      <c r="A222" s="169" t="s">
        <v>1032</v>
      </c>
      <c r="B222" s="170">
        <v>10583.92</v>
      </c>
      <c r="C222" s="170">
        <v>1144.94</v>
      </c>
      <c r="D222" s="170">
        <v>2029.82</v>
      </c>
      <c r="U222" s="169" t="s">
        <v>1032</v>
      </c>
      <c r="V222" s="171">
        <v>883.42</v>
      </c>
      <c r="W222" s="171">
        <v>428.68</v>
      </c>
    </row>
    <row r="223" spans="1:23">
      <c r="A223" s="169" t="s">
        <v>1031</v>
      </c>
      <c r="B223" s="170">
        <v>10488.07</v>
      </c>
      <c r="C223" s="170">
        <v>1131.1300000000001</v>
      </c>
      <c r="D223" s="170">
        <v>2066.15</v>
      </c>
      <c r="U223" s="169" t="s">
        <v>1031</v>
      </c>
      <c r="V223" s="171">
        <v>848.5</v>
      </c>
      <c r="W223" s="171">
        <v>441.45</v>
      </c>
    </row>
    <row r="224" spans="1:23">
      <c r="A224" s="169" t="s">
        <v>1018</v>
      </c>
      <c r="B224" s="170">
        <v>10453.92</v>
      </c>
      <c r="C224" s="170">
        <v>1111.92</v>
      </c>
      <c r="D224" s="170">
        <v>2003.37</v>
      </c>
      <c r="U224" s="169" t="s">
        <v>1018</v>
      </c>
      <c r="V224" s="171">
        <v>810.71</v>
      </c>
      <c r="W224" s="171">
        <v>448.7</v>
      </c>
    </row>
    <row r="225" spans="1:23">
      <c r="A225" s="169" t="s">
        <v>1017</v>
      </c>
      <c r="B225" s="170">
        <v>9782.4599999999991</v>
      </c>
      <c r="C225" s="170">
        <v>1058.2</v>
      </c>
      <c r="D225" s="170">
        <v>1960.26</v>
      </c>
      <c r="U225" s="169" t="s">
        <v>1017</v>
      </c>
      <c r="V225" s="171">
        <v>796.18</v>
      </c>
      <c r="W225" s="171">
        <v>458.4</v>
      </c>
    </row>
    <row r="226" spans="1:23">
      <c r="A226" s="169" t="s">
        <v>1016</v>
      </c>
      <c r="B226" s="170">
        <v>9801.1200000000008</v>
      </c>
      <c r="C226" s="170">
        <v>1050.71</v>
      </c>
      <c r="D226" s="170">
        <v>1932.21</v>
      </c>
      <c r="U226" s="169" t="s">
        <v>1016</v>
      </c>
      <c r="V226" s="171">
        <v>782.36</v>
      </c>
      <c r="W226" s="171">
        <v>463.8</v>
      </c>
    </row>
    <row r="227" spans="1:23">
      <c r="A227" s="169" t="s">
        <v>1027</v>
      </c>
      <c r="B227" s="170">
        <v>9275.06</v>
      </c>
      <c r="C227" s="171">
        <v>995.97</v>
      </c>
      <c r="D227" s="170">
        <v>1786.94</v>
      </c>
      <c r="U227" s="169" t="s">
        <v>1027</v>
      </c>
      <c r="V227" s="171">
        <v>697.52</v>
      </c>
      <c r="W227" s="171">
        <v>448.6</v>
      </c>
    </row>
    <row r="228" spans="1:23">
      <c r="A228" s="169" t="s">
        <v>1026</v>
      </c>
      <c r="B228" s="170">
        <v>9415.82</v>
      </c>
      <c r="C228" s="170">
        <v>1008.01</v>
      </c>
      <c r="D228" s="170">
        <v>1810.45</v>
      </c>
      <c r="U228" s="169" t="s">
        <v>1026</v>
      </c>
      <c r="V228" s="171">
        <v>759.47</v>
      </c>
      <c r="W228" s="171">
        <v>495.4</v>
      </c>
    </row>
    <row r="229" spans="1:23">
      <c r="A229" s="169" t="s">
        <v>1025</v>
      </c>
      <c r="B229" s="170">
        <v>9233.7999999999993</v>
      </c>
      <c r="C229" s="171">
        <v>993.32</v>
      </c>
      <c r="D229" s="170">
        <v>1735.02</v>
      </c>
      <c r="U229" s="169" t="s">
        <v>1025</v>
      </c>
      <c r="V229" s="171">
        <v>713.52</v>
      </c>
      <c r="W229" s="171">
        <v>493.3</v>
      </c>
    </row>
    <row r="230" spans="1:23">
      <c r="A230" s="169" t="s">
        <v>1024</v>
      </c>
      <c r="B230" s="170">
        <v>8985.44</v>
      </c>
      <c r="C230" s="171">
        <v>974.5</v>
      </c>
      <c r="D230" s="170">
        <v>1622.8</v>
      </c>
      <c r="U230" s="169" t="s">
        <v>1024</v>
      </c>
      <c r="V230" s="171">
        <v>669.93</v>
      </c>
      <c r="W230" s="171">
        <v>497.5</v>
      </c>
    </row>
    <row r="231" spans="1:23">
      <c r="A231" s="169" t="s">
        <v>1023</v>
      </c>
      <c r="B231" s="170">
        <v>8850.26</v>
      </c>
      <c r="C231" s="171">
        <v>963.59</v>
      </c>
      <c r="D231" s="170">
        <v>1595.91</v>
      </c>
      <c r="U231" s="169" t="s">
        <v>1023</v>
      </c>
      <c r="V231" s="171">
        <v>633.41999999999996</v>
      </c>
      <c r="W231" s="171">
        <v>471.8</v>
      </c>
    </row>
    <row r="232" spans="1:23">
      <c r="A232" s="169" t="s">
        <v>1022</v>
      </c>
      <c r="B232" s="170">
        <v>8480.09</v>
      </c>
      <c r="C232" s="171">
        <v>916.92</v>
      </c>
      <c r="D232" s="170">
        <v>1464.31</v>
      </c>
      <c r="U232" s="169" t="s">
        <v>1022</v>
      </c>
      <c r="V232" s="171">
        <v>599.35</v>
      </c>
      <c r="W232" s="171">
        <v>428</v>
      </c>
    </row>
    <row r="233" spans="1:23">
      <c r="A233" s="169" t="s">
        <v>1021</v>
      </c>
      <c r="B233" s="170">
        <v>7992.13</v>
      </c>
      <c r="C233" s="171">
        <v>848.18</v>
      </c>
      <c r="D233" s="170">
        <v>1341.17</v>
      </c>
      <c r="U233" s="169" t="s">
        <v>1021</v>
      </c>
      <c r="V233" s="171">
        <v>535.70000000000005</v>
      </c>
      <c r="W233" s="171">
        <v>377.7</v>
      </c>
    </row>
    <row r="234" spans="1:23">
      <c r="A234" s="169" t="s">
        <v>1020</v>
      </c>
      <c r="B234" s="170">
        <v>7891.08</v>
      </c>
      <c r="C234" s="171">
        <v>841.15</v>
      </c>
      <c r="D234" s="170">
        <v>1337.52</v>
      </c>
      <c r="U234" s="169" t="s">
        <v>1020</v>
      </c>
      <c r="V234" s="171">
        <v>575.42999999999995</v>
      </c>
      <c r="W234" s="171">
        <v>417.8</v>
      </c>
    </row>
    <row r="235" spans="1:23">
      <c r="A235" s="169" t="s">
        <v>1019</v>
      </c>
      <c r="B235" s="170">
        <v>8053.81</v>
      </c>
      <c r="C235" s="171">
        <v>855.7</v>
      </c>
      <c r="D235" s="170">
        <v>1320.91</v>
      </c>
      <c r="U235" s="169" t="s">
        <v>1019</v>
      </c>
      <c r="V235" s="171">
        <v>591.86</v>
      </c>
      <c r="W235" s="171">
        <v>433.9</v>
      </c>
    </row>
    <row r="236" spans="1:23">
      <c r="A236" s="169" t="s">
        <v>1006</v>
      </c>
      <c r="B236" s="170">
        <v>8341.6299999999992</v>
      </c>
      <c r="C236" s="171">
        <v>879.82</v>
      </c>
      <c r="D236" s="170">
        <v>1335.51</v>
      </c>
      <c r="U236" s="169" t="s">
        <v>1006</v>
      </c>
      <c r="V236" s="171">
        <v>627.54999999999995</v>
      </c>
      <c r="W236" s="171">
        <v>443.6</v>
      </c>
    </row>
    <row r="237" spans="1:23">
      <c r="A237" s="169" t="s">
        <v>1005</v>
      </c>
      <c r="B237" s="170">
        <v>8896.09</v>
      </c>
      <c r="C237" s="171">
        <v>936.31</v>
      </c>
      <c r="D237" s="170">
        <v>1478.78</v>
      </c>
      <c r="U237" s="169" t="s">
        <v>1005</v>
      </c>
      <c r="V237" s="171">
        <v>724.8</v>
      </c>
      <c r="W237" s="171">
        <v>519</v>
      </c>
    </row>
    <row r="238" spans="1:23">
      <c r="A238" s="169" t="s">
        <v>1004</v>
      </c>
      <c r="B238" s="170">
        <v>8397.0300000000007</v>
      </c>
      <c r="C238" s="171">
        <v>885.76</v>
      </c>
      <c r="D238" s="170">
        <v>1329.75</v>
      </c>
      <c r="U238" s="169" t="s">
        <v>1004</v>
      </c>
      <c r="V238" s="171">
        <v>658.92</v>
      </c>
      <c r="W238" s="171">
        <v>480.5</v>
      </c>
    </row>
    <row r="239" spans="1:23">
      <c r="A239" s="169" t="s">
        <v>1015</v>
      </c>
      <c r="B239" s="170">
        <v>7591.93</v>
      </c>
      <c r="C239" s="171">
        <v>815.28</v>
      </c>
      <c r="D239" s="170">
        <v>1172.06</v>
      </c>
      <c r="U239" s="169" t="s">
        <v>1015</v>
      </c>
      <c r="V239" s="171">
        <v>646.41999999999996</v>
      </c>
      <c r="W239" s="171">
        <v>467.1</v>
      </c>
    </row>
    <row r="240" spans="1:23">
      <c r="A240" s="169" t="s">
        <v>1014</v>
      </c>
      <c r="B240" s="170">
        <v>8663.5</v>
      </c>
      <c r="C240" s="171">
        <v>916.07</v>
      </c>
      <c r="D240" s="170">
        <v>1314.85</v>
      </c>
      <c r="U240" s="169" t="s">
        <v>1014</v>
      </c>
      <c r="V240" s="171">
        <v>736.4</v>
      </c>
      <c r="W240" s="171">
        <v>591.1</v>
      </c>
    </row>
    <row r="241" spans="1:23">
      <c r="A241" s="169" t="s">
        <v>1013</v>
      </c>
      <c r="B241" s="170">
        <v>8736.59</v>
      </c>
      <c r="C241" s="171">
        <v>911.62</v>
      </c>
      <c r="D241" s="170">
        <v>1328.26</v>
      </c>
      <c r="U241" s="169" t="s">
        <v>1013</v>
      </c>
      <c r="V241" s="171">
        <v>717.99</v>
      </c>
      <c r="W241" s="171">
        <v>586.20000000000005</v>
      </c>
    </row>
    <row r="242" spans="1:23">
      <c r="A242" s="169" t="s">
        <v>1012</v>
      </c>
      <c r="B242" s="170">
        <v>9243.26</v>
      </c>
      <c r="C242" s="171">
        <v>989.82</v>
      </c>
      <c r="D242" s="170">
        <v>1463.21</v>
      </c>
      <c r="U242" s="169" t="s">
        <v>1012</v>
      </c>
      <c r="V242" s="171">
        <v>742.72</v>
      </c>
      <c r="W242" s="171">
        <v>608.5</v>
      </c>
    </row>
    <row r="243" spans="1:23">
      <c r="A243" s="169" t="s">
        <v>1011</v>
      </c>
      <c r="B243" s="170">
        <v>9925.25</v>
      </c>
      <c r="C243" s="170">
        <v>1067.1400000000001</v>
      </c>
      <c r="D243" s="170">
        <v>1615.73</v>
      </c>
      <c r="U243" s="169" t="s">
        <v>1011</v>
      </c>
      <c r="V243" s="171">
        <v>796.4</v>
      </c>
      <c r="W243" s="171">
        <v>697.8</v>
      </c>
    </row>
    <row r="244" spans="1:23">
      <c r="A244" s="169" t="s">
        <v>1010</v>
      </c>
      <c r="B244" s="170">
        <v>9946.2199999999993</v>
      </c>
      <c r="C244" s="170">
        <v>1076.92</v>
      </c>
      <c r="D244" s="170">
        <v>1688.23</v>
      </c>
      <c r="U244" s="169" t="s">
        <v>1010</v>
      </c>
      <c r="V244" s="171">
        <v>842.34</v>
      </c>
      <c r="W244" s="171">
        <v>733.4</v>
      </c>
    </row>
    <row r="245" spans="1:23">
      <c r="A245" s="169" t="s">
        <v>1009</v>
      </c>
      <c r="B245" s="170">
        <v>10403.94</v>
      </c>
      <c r="C245" s="170">
        <v>1147.3900000000001</v>
      </c>
      <c r="D245" s="170">
        <v>1845.35</v>
      </c>
      <c r="U245" s="169" t="s">
        <v>1009</v>
      </c>
      <c r="V245" s="171">
        <v>895.58</v>
      </c>
      <c r="W245" s="171">
        <v>927.3</v>
      </c>
    </row>
    <row r="246" spans="1:23">
      <c r="A246" s="169" t="s">
        <v>1008</v>
      </c>
      <c r="B246" s="170">
        <v>10106.129999999999</v>
      </c>
      <c r="C246" s="170">
        <v>1106.73</v>
      </c>
      <c r="D246" s="170">
        <v>1731.49</v>
      </c>
      <c r="U246" s="169" t="s">
        <v>1008</v>
      </c>
      <c r="V246" s="171">
        <v>819.99</v>
      </c>
      <c r="W246" s="171">
        <v>787.1</v>
      </c>
    </row>
    <row r="247" spans="1:23">
      <c r="A247" s="169" t="s">
        <v>1007</v>
      </c>
      <c r="B247" s="170">
        <v>9920</v>
      </c>
      <c r="C247" s="170">
        <v>1130.2</v>
      </c>
      <c r="D247" s="170">
        <v>1934.03</v>
      </c>
      <c r="U247" s="169" t="s">
        <v>1007</v>
      </c>
      <c r="V247" s="171">
        <v>748.07</v>
      </c>
      <c r="W247" s="171">
        <v>773.6</v>
      </c>
    </row>
    <row r="248" spans="1:23">
      <c r="A248" s="169" t="s">
        <v>994</v>
      </c>
      <c r="B248" s="170">
        <v>10021.57</v>
      </c>
      <c r="C248" s="170">
        <v>1148.08</v>
      </c>
      <c r="D248" s="170">
        <v>1950.4</v>
      </c>
      <c r="U248" s="169" t="s">
        <v>994</v>
      </c>
      <c r="V248" s="171">
        <v>693.7</v>
      </c>
      <c r="W248" s="171">
        <v>722.1</v>
      </c>
    </row>
    <row r="249" spans="1:23">
      <c r="A249" s="169" t="s">
        <v>993</v>
      </c>
      <c r="B249" s="170">
        <v>9851.56</v>
      </c>
      <c r="C249" s="170">
        <v>1139.45</v>
      </c>
      <c r="D249" s="170">
        <v>1930.58</v>
      </c>
      <c r="U249" s="169" t="s">
        <v>993</v>
      </c>
      <c r="V249" s="171">
        <v>643.89</v>
      </c>
      <c r="W249" s="171">
        <v>705.2</v>
      </c>
    </row>
    <row r="250" spans="1:23">
      <c r="A250" s="169" t="s">
        <v>992</v>
      </c>
      <c r="B250" s="170">
        <v>9075.14</v>
      </c>
      <c r="C250" s="170">
        <v>1059.78</v>
      </c>
      <c r="D250" s="170">
        <v>1690.2</v>
      </c>
      <c r="U250" s="169" t="s">
        <v>992</v>
      </c>
      <c r="V250" s="171">
        <v>537.80999999999995</v>
      </c>
      <c r="W250" s="171">
        <v>625.5</v>
      </c>
    </row>
    <row r="251" spans="1:23">
      <c r="A251" s="169" t="s">
        <v>1003</v>
      </c>
      <c r="B251" s="170">
        <v>8847.56</v>
      </c>
      <c r="C251" s="170">
        <v>1040.94</v>
      </c>
      <c r="D251" s="170">
        <v>1498.8</v>
      </c>
      <c r="U251" s="169" t="s">
        <v>1003</v>
      </c>
      <c r="V251" s="171">
        <v>479.68</v>
      </c>
      <c r="W251" s="171">
        <v>516.4</v>
      </c>
    </row>
    <row r="252" spans="1:23">
      <c r="A252" s="169" t="s">
        <v>1002</v>
      </c>
      <c r="B252" s="170">
        <v>9949.75</v>
      </c>
      <c r="C252" s="170">
        <v>1133.58</v>
      </c>
      <c r="D252" s="170">
        <v>1805.43</v>
      </c>
      <c r="U252" s="169" t="s">
        <v>1002</v>
      </c>
      <c r="V252" s="171">
        <v>545.11</v>
      </c>
      <c r="W252" s="171">
        <v>618.4</v>
      </c>
    </row>
    <row r="253" spans="1:23">
      <c r="A253" s="169" t="s">
        <v>1001</v>
      </c>
      <c r="B253" s="170">
        <v>10522.81</v>
      </c>
      <c r="C253" s="170">
        <v>1211.23</v>
      </c>
      <c r="D253" s="170">
        <v>2027.13</v>
      </c>
      <c r="U253" s="169" t="s">
        <v>1001</v>
      </c>
      <c r="V253" s="171">
        <v>541.54999999999995</v>
      </c>
      <c r="W253" s="171">
        <v>680.9</v>
      </c>
    </row>
    <row r="254" spans="1:23">
      <c r="A254" s="169" t="s">
        <v>1000</v>
      </c>
      <c r="B254" s="170">
        <v>10502.4</v>
      </c>
      <c r="C254" s="170">
        <v>1224.3800000000001</v>
      </c>
      <c r="D254" s="170">
        <v>2161.2399999999998</v>
      </c>
      <c r="U254" s="169" t="s">
        <v>1000</v>
      </c>
      <c r="V254" s="171">
        <v>595.13</v>
      </c>
      <c r="W254" s="171">
        <v>768.7</v>
      </c>
    </row>
    <row r="255" spans="1:23">
      <c r="A255" s="169" t="s">
        <v>999</v>
      </c>
      <c r="B255" s="170">
        <v>10911.94</v>
      </c>
      <c r="C255" s="170">
        <v>1255.82</v>
      </c>
      <c r="D255" s="170">
        <v>2110.4899999999998</v>
      </c>
      <c r="U255" s="169" t="s">
        <v>999</v>
      </c>
      <c r="V255" s="171">
        <v>612.16</v>
      </c>
      <c r="W255" s="171">
        <v>813.5</v>
      </c>
    </row>
    <row r="256" spans="1:23">
      <c r="A256" s="169" t="s">
        <v>998</v>
      </c>
      <c r="B256" s="170">
        <v>10734.97</v>
      </c>
      <c r="C256" s="170">
        <v>1249.46</v>
      </c>
      <c r="D256" s="170">
        <v>2116.2399999999998</v>
      </c>
      <c r="U256" s="169" t="s">
        <v>998</v>
      </c>
      <c r="V256" s="171">
        <v>577.36</v>
      </c>
      <c r="W256" s="171">
        <v>789.7</v>
      </c>
    </row>
    <row r="257" spans="1:23">
      <c r="A257" s="169" t="s">
        <v>997</v>
      </c>
      <c r="B257" s="170">
        <v>9878.7800000000007</v>
      </c>
      <c r="C257" s="170">
        <v>1160.33</v>
      </c>
      <c r="D257" s="170">
        <v>1840.26</v>
      </c>
      <c r="U257" s="169" t="s">
        <v>997</v>
      </c>
      <c r="V257" s="171">
        <v>523.22</v>
      </c>
      <c r="W257" s="171">
        <v>684.3</v>
      </c>
    </row>
    <row r="258" spans="1:23">
      <c r="A258" s="169" t="s">
        <v>996</v>
      </c>
      <c r="B258" s="170">
        <v>10495.28</v>
      </c>
      <c r="C258" s="170">
        <v>1239.94</v>
      </c>
      <c r="D258" s="170">
        <v>2151.83</v>
      </c>
      <c r="U258" s="169" t="s">
        <v>996</v>
      </c>
      <c r="V258" s="171">
        <v>578.1</v>
      </c>
      <c r="W258" s="171">
        <v>767.6</v>
      </c>
    </row>
    <row r="259" spans="1:23">
      <c r="A259" s="169" t="s">
        <v>995</v>
      </c>
      <c r="B259" s="170">
        <v>10887.36</v>
      </c>
      <c r="C259" s="170">
        <v>1366.01</v>
      </c>
      <c r="D259" s="170">
        <v>2772.73</v>
      </c>
      <c r="U259" s="169" t="s">
        <v>995</v>
      </c>
      <c r="V259" s="171">
        <v>617.91</v>
      </c>
      <c r="W259" s="171">
        <v>843.6</v>
      </c>
    </row>
    <row r="260" spans="1:23">
      <c r="A260" s="169" t="s">
        <v>982</v>
      </c>
      <c r="B260" s="170">
        <v>10786.85</v>
      </c>
      <c r="C260" s="170">
        <v>1320.28</v>
      </c>
      <c r="D260" s="170">
        <v>2470.52</v>
      </c>
      <c r="U260" s="169" t="s">
        <v>982</v>
      </c>
      <c r="V260" s="171">
        <v>504.62</v>
      </c>
      <c r="W260" s="171">
        <v>525.79999999999995</v>
      </c>
    </row>
    <row r="261" spans="1:23">
      <c r="A261" s="169" t="s">
        <v>981</v>
      </c>
      <c r="B261" s="170">
        <v>10414.49</v>
      </c>
      <c r="C261" s="170">
        <v>1314.95</v>
      </c>
      <c r="D261" s="170">
        <v>2597.9299999999998</v>
      </c>
      <c r="U261" s="169" t="s">
        <v>981</v>
      </c>
      <c r="V261" s="171">
        <v>509.23</v>
      </c>
      <c r="W261" s="171">
        <v>672.6</v>
      </c>
    </row>
    <row r="262" spans="1:23">
      <c r="A262" s="169" t="s">
        <v>980</v>
      </c>
      <c r="B262" s="170">
        <v>10971.14</v>
      </c>
      <c r="C262" s="170">
        <v>1429.4</v>
      </c>
      <c r="D262" s="170">
        <v>3369.63</v>
      </c>
      <c r="U262" s="169" t="s">
        <v>980</v>
      </c>
      <c r="V262" s="171">
        <v>514.48</v>
      </c>
      <c r="W262" s="171">
        <v>746.8</v>
      </c>
    </row>
    <row r="263" spans="1:23">
      <c r="A263" s="169" t="s">
        <v>991</v>
      </c>
      <c r="B263" s="170">
        <v>10650.92</v>
      </c>
      <c r="C263" s="170">
        <v>1436.51</v>
      </c>
      <c r="D263" s="170">
        <v>3672.82</v>
      </c>
      <c r="U263" s="169" t="s">
        <v>991</v>
      </c>
      <c r="V263" s="171">
        <v>613.22</v>
      </c>
      <c r="W263" s="171">
        <v>901.7</v>
      </c>
    </row>
    <row r="264" spans="1:23">
      <c r="A264" s="169" t="s">
        <v>990</v>
      </c>
      <c r="B264" s="170">
        <v>11215.1</v>
      </c>
      <c r="C264" s="170">
        <v>1517.68</v>
      </c>
      <c r="D264" s="170">
        <v>4206.3500000000004</v>
      </c>
      <c r="U264" s="169" t="s">
        <v>990</v>
      </c>
      <c r="V264" s="171">
        <v>688.62</v>
      </c>
      <c r="W264" s="170">
        <v>1085.9000000000001</v>
      </c>
    </row>
    <row r="265" spans="1:23">
      <c r="A265" s="169" t="s">
        <v>989</v>
      </c>
      <c r="B265" s="170">
        <v>10521.98</v>
      </c>
      <c r="C265" s="170">
        <v>1430.83</v>
      </c>
      <c r="D265" s="170">
        <v>3766.99</v>
      </c>
      <c r="U265" s="169" t="s">
        <v>989</v>
      </c>
      <c r="V265" s="171">
        <v>705.97</v>
      </c>
      <c r="W265" s="170">
        <v>1158</v>
      </c>
    </row>
    <row r="266" spans="1:23">
      <c r="A266" s="169" t="s">
        <v>988</v>
      </c>
      <c r="B266" s="170">
        <v>10447.9</v>
      </c>
      <c r="C266" s="170">
        <v>1454.6</v>
      </c>
      <c r="D266" s="170">
        <v>3966.11</v>
      </c>
      <c r="U266" s="169" t="s">
        <v>988</v>
      </c>
      <c r="V266" s="171">
        <v>821.22</v>
      </c>
      <c r="W266" s="170">
        <v>1518.6</v>
      </c>
    </row>
    <row r="267" spans="1:23">
      <c r="A267" s="169" t="s">
        <v>987</v>
      </c>
      <c r="B267" s="170">
        <v>10522.34</v>
      </c>
      <c r="C267" s="170">
        <v>1420.6</v>
      </c>
      <c r="D267" s="170">
        <v>3400.91</v>
      </c>
      <c r="U267" s="169" t="s">
        <v>987</v>
      </c>
      <c r="V267" s="171">
        <v>731.88</v>
      </c>
      <c r="W267" s="170">
        <v>1441.5</v>
      </c>
    </row>
    <row r="268" spans="1:23">
      <c r="A268" s="169" t="s">
        <v>986</v>
      </c>
      <c r="B268" s="170">
        <v>10733.91</v>
      </c>
      <c r="C268" s="170">
        <v>1452.43</v>
      </c>
      <c r="D268" s="170">
        <v>3860.66</v>
      </c>
      <c r="U268" s="169" t="s">
        <v>986</v>
      </c>
      <c r="V268" s="171">
        <v>725.39</v>
      </c>
      <c r="W268" s="170">
        <v>1581.8</v>
      </c>
    </row>
    <row r="269" spans="1:23">
      <c r="A269" s="169" t="s">
        <v>985</v>
      </c>
      <c r="B269" s="170">
        <v>10921.93</v>
      </c>
      <c r="C269" s="170">
        <v>1498.58</v>
      </c>
      <c r="D269" s="170">
        <v>4572.83</v>
      </c>
      <c r="U269" s="169" t="s">
        <v>985</v>
      </c>
      <c r="V269" s="171">
        <v>860.94</v>
      </c>
      <c r="W269" s="170">
        <v>2212.6999999999998</v>
      </c>
    </row>
    <row r="270" spans="1:23">
      <c r="A270" s="169" t="s">
        <v>984</v>
      </c>
      <c r="B270" s="170">
        <v>10128.31</v>
      </c>
      <c r="C270" s="170">
        <v>1366.42</v>
      </c>
      <c r="D270" s="170">
        <v>4696.6899999999996</v>
      </c>
      <c r="U270" s="169" t="s">
        <v>984</v>
      </c>
      <c r="V270" s="171">
        <v>828.38</v>
      </c>
      <c r="W270" s="170">
        <v>2663.7</v>
      </c>
    </row>
    <row r="271" spans="1:23">
      <c r="A271" s="169" t="s">
        <v>983</v>
      </c>
      <c r="B271" s="170">
        <v>10940.53</v>
      </c>
      <c r="C271" s="170">
        <v>1394.46</v>
      </c>
      <c r="D271" s="170">
        <v>3940.35</v>
      </c>
      <c r="U271" s="169" t="s">
        <v>983</v>
      </c>
      <c r="V271" s="171">
        <v>943.88</v>
      </c>
      <c r="W271" s="170">
        <v>1903.7</v>
      </c>
    </row>
    <row r="272" spans="1:23">
      <c r="A272" s="169" t="s">
        <v>970</v>
      </c>
      <c r="B272" s="170">
        <v>11497.12</v>
      </c>
      <c r="C272" s="170">
        <v>1469.25</v>
      </c>
      <c r="D272" s="170">
        <v>4069.31</v>
      </c>
      <c r="U272" s="169" t="s">
        <v>970</v>
      </c>
      <c r="V272" s="170">
        <v>1028.07</v>
      </c>
      <c r="W272" s="170">
        <v>2561.4</v>
      </c>
    </row>
    <row r="273" spans="1:23">
      <c r="A273" s="169" t="s">
        <v>969</v>
      </c>
      <c r="B273" s="170">
        <v>10877.81</v>
      </c>
      <c r="C273" s="170">
        <v>1388.91</v>
      </c>
      <c r="D273" s="170">
        <v>3336.16</v>
      </c>
      <c r="U273" s="169" t="s">
        <v>969</v>
      </c>
      <c r="V273" s="171">
        <v>996.66</v>
      </c>
      <c r="W273" s="170">
        <v>2292</v>
      </c>
    </row>
    <row r="274" spans="1:23">
      <c r="A274" s="169" t="s">
        <v>968</v>
      </c>
      <c r="B274" s="170">
        <v>10729.87</v>
      </c>
      <c r="C274" s="170">
        <v>1362.93</v>
      </c>
      <c r="D274" s="170">
        <v>2966.43</v>
      </c>
      <c r="U274" s="169" t="s">
        <v>968</v>
      </c>
      <c r="V274" s="171">
        <v>833.51</v>
      </c>
      <c r="W274" s="170">
        <v>1793.8</v>
      </c>
    </row>
    <row r="275" spans="1:23">
      <c r="A275" s="169" t="s">
        <v>979</v>
      </c>
      <c r="B275" s="170">
        <v>10336.959999999999</v>
      </c>
      <c r="C275" s="170">
        <v>1282.71</v>
      </c>
      <c r="D275" s="170">
        <v>2746.16</v>
      </c>
      <c r="U275" s="169" t="s">
        <v>979</v>
      </c>
      <c r="V275" s="171">
        <v>836.18</v>
      </c>
      <c r="W275" s="170">
        <v>1571.2</v>
      </c>
    </row>
    <row r="276" spans="1:23">
      <c r="A276" s="169" t="s">
        <v>978</v>
      </c>
      <c r="B276" s="170">
        <v>10829.28</v>
      </c>
      <c r="C276" s="170">
        <v>1320.41</v>
      </c>
      <c r="D276" s="170">
        <v>2739.35</v>
      </c>
      <c r="U276" s="169" t="s">
        <v>978</v>
      </c>
      <c r="V276" s="171">
        <v>937.88</v>
      </c>
      <c r="W276" s="170">
        <v>2009.6</v>
      </c>
    </row>
    <row r="277" spans="1:23">
      <c r="A277" s="169" t="s">
        <v>977</v>
      </c>
      <c r="B277" s="170">
        <v>10655.15</v>
      </c>
      <c r="C277" s="170">
        <v>1328.72</v>
      </c>
      <c r="D277" s="170">
        <v>2638.49</v>
      </c>
      <c r="U277" s="169" t="s">
        <v>977</v>
      </c>
      <c r="V277" s="171">
        <v>969.72</v>
      </c>
      <c r="W277" s="170">
        <v>1929.7</v>
      </c>
    </row>
    <row r="278" spans="1:23">
      <c r="A278" s="169" t="s">
        <v>976</v>
      </c>
      <c r="B278" s="170">
        <v>10970.81</v>
      </c>
      <c r="C278" s="170">
        <v>1372.71</v>
      </c>
      <c r="D278" s="170">
        <v>2686.12</v>
      </c>
      <c r="U278" s="169" t="s">
        <v>976</v>
      </c>
      <c r="V278" s="171">
        <v>883</v>
      </c>
      <c r="W278" s="170">
        <v>1795.5</v>
      </c>
    </row>
    <row r="279" spans="1:23">
      <c r="A279" s="169" t="s">
        <v>975</v>
      </c>
      <c r="B279" s="170">
        <v>10559.74</v>
      </c>
      <c r="C279" s="170">
        <v>1301.8399999999999</v>
      </c>
      <c r="D279" s="170">
        <v>2470.52</v>
      </c>
      <c r="U279" s="169" t="s">
        <v>975</v>
      </c>
      <c r="V279" s="171">
        <v>736.02</v>
      </c>
      <c r="W279" s="170">
        <v>1454.8</v>
      </c>
    </row>
    <row r="280" spans="1:23">
      <c r="A280" s="169" t="s">
        <v>974</v>
      </c>
      <c r="B280" s="170">
        <v>10789.04</v>
      </c>
      <c r="C280" s="170">
        <v>1335.18</v>
      </c>
      <c r="D280" s="170">
        <v>2542.85</v>
      </c>
      <c r="U280" s="169" t="s">
        <v>974</v>
      </c>
      <c r="V280" s="171">
        <v>752.59</v>
      </c>
      <c r="W280" s="170">
        <v>1191</v>
      </c>
    </row>
    <row r="281" spans="1:23">
      <c r="A281" s="169" t="s">
        <v>973</v>
      </c>
      <c r="B281" s="170">
        <v>9786.16</v>
      </c>
      <c r="C281" s="170">
        <v>1286.3699999999999</v>
      </c>
      <c r="D281" s="170">
        <v>2461.4</v>
      </c>
      <c r="U281" s="169" t="s">
        <v>973</v>
      </c>
      <c r="V281" s="171">
        <v>618.98</v>
      </c>
      <c r="W281" s="171">
        <v>797.9</v>
      </c>
    </row>
    <row r="282" spans="1:23">
      <c r="A282" s="169" t="s">
        <v>972</v>
      </c>
      <c r="B282" s="170">
        <v>9306.57</v>
      </c>
      <c r="C282" s="170">
        <v>1238.33</v>
      </c>
      <c r="D282" s="170">
        <v>2288.0300000000002</v>
      </c>
      <c r="U282" s="169" t="s">
        <v>972</v>
      </c>
      <c r="V282" s="171">
        <v>520.05999999999995</v>
      </c>
      <c r="W282" s="171">
        <v>723</v>
      </c>
    </row>
    <row r="283" spans="1:23">
      <c r="A283" s="169" t="s">
        <v>971</v>
      </c>
      <c r="B283" s="170">
        <v>9358.83</v>
      </c>
      <c r="C283" s="170">
        <v>1279.6400000000001</v>
      </c>
      <c r="D283" s="170">
        <v>2505.89</v>
      </c>
      <c r="U283" s="169" t="s">
        <v>971</v>
      </c>
      <c r="V283" s="171">
        <v>571.42999999999995</v>
      </c>
      <c r="W283" s="171">
        <v>761.6</v>
      </c>
    </row>
    <row r="284" spans="1:23">
      <c r="A284" s="169" t="s">
        <v>958</v>
      </c>
      <c r="B284" s="170">
        <v>9181.43</v>
      </c>
      <c r="C284" s="170">
        <v>1229.23</v>
      </c>
      <c r="D284" s="170">
        <v>2192.69</v>
      </c>
      <c r="U284" s="169" t="s">
        <v>958</v>
      </c>
      <c r="V284" s="171">
        <v>562.46</v>
      </c>
      <c r="W284" s="171">
        <v>751.8</v>
      </c>
    </row>
    <row r="285" spans="1:23">
      <c r="A285" s="169" t="s">
        <v>957</v>
      </c>
      <c r="B285" s="170">
        <v>9116.5499999999993</v>
      </c>
      <c r="C285" s="170">
        <v>1163.6300000000001</v>
      </c>
      <c r="D285" s="170">
        <v>1949.54</v>
      </c>
      <c r="U285" s="169" t="s">
        <v>957</v>
      </c>
      <c r="V285" s="171">
        <v>451.88</v>
      </c>
      <c r="W285" s="171">
        <v>641.29999999999995</v>
      </c>
    </row>
    <row r="286" spans="1:23">
      <c r="A286" s="169" t="s">
        <v>956</v>
      </c>
      <c r="B286" s="170">
        <v>8592.11</v>
      </c>
      <c r="C286" s="170">
        <v>1098.67</v>
      </c>
      <c r="D286" s="170">
        <v>1771.39</v>
      </c>
      <c r="U286" s="169" t="s">
        <v>956</v>
      </c>
      <c r="V286" s="171">
        <v>403.44</v>
      </c>
      <c r="W286" s="171">
        <v>639.4</v>
      </c>
    </row>
    <row r="287" spans="1:23">
      <c r="A287" s="169" t="s">
        <v>967</v>
      </c>
      <c r="B287" s="170">
        <v>7842.62</v>
      </c>
      <c r="C287" s="170">
        <v>1017.01</v>
      </c>
      <c r="D287" s="170">
        <v>1693.84</v>
      </c>
      <c r="U287" s="169" t="s">
        <v>967</v>
      </c>
      <c r="V287" s="171">
        <v>310.32</v>
      </c>
      <c r="W287" s="171">
        <v>610.29999999999995</v>
      </c>
    </row>
    <row r="288" spans="1:23">
      <c r="A288" s="169" t="s">
        <v>966</v>
      </c>
      <c r="B288" s="170">
        <v>7539.07</v>
      </c>
      <c r="C288" s="171">
        <v>957.28</v>
      </c>
      <c r="D288" s="170">
        <v>1499.25</v>
      </c>
      <c r="U288" s="169" t="s">
        <v>966</v>
      </c>
      <c r="V288" s="171">
        <v>310.16000000000003</v>
      </c>
      <c r="W288" s="171">
        <v>637.6</v>
      </c>
    </row>
    <row r="289" spans="1:23">
      <c r="A289" s="169" t="s">
        <v>965</v>
      </c>
      <c r="B289" s="170">
        <v>8883.2900000000009</v>
      </c>
      <c r="C289" s="170">
        <v>1120.67</v>
      </c>
      <c r="D289" s="170">
        <v>1872.39</v>
      </c>
      <c r="U289" s="169" t="s">
        <v>965</v>
      </c>
      <c r="V289" s="171">
        <v>343.33</v>
      </c>
      <c r="W289" s="171">
        <v>698.1</v>
      </c>
    </row>
    <row r="290" spans="1:23">
      <c r="A290" s="169" t="s">
        <v>964</v>
      </c>
      <c r="B290" s="170">
        <v>8952.01</v>
      </c>
      <c r="C290" s="170">
        <v>1133.8399999999999</v>
      </c>
      <c r="D290" s="170">
        <v>1894.74</v>
      </c>
      <c r="U290" s="169" t="s">
        <v>964</v>
      </c>
      <c r="V290" s="171">
        <v>297.88</v>
      </c>
      <c r="W290" s="171">
        <v>746.7</v>
      </c>
    </row>
    <row r="291" spans="1:23">
      <c r="A291" s="169" t="s">
        <v>963</v>
      </c>
      <c r="B291" s="170">
        <v>8899.9500000000007</v>
      </c>
      <c r="C291" s="170">
        <v>1090.82</v>
      </c>
      <c r="D291" s="170">
        <v>1778.87</v>
      </c>
      <c r="U291" s="169" t="s">
        <v>963</v>
      </c>
      <c r="V291" s="171">
        <v>332.03</v>
      </c>
      <c r="W291" s="171">
        <v>782.9</v>
      </c>
    </row>
    <row r="292" spans="1:23">
      <c r="A292" s="169" t="s">
        <v>962</v>
      </c>
      <c r="B292" s="170">
        <v>9063.36</v>
      </c>
      <c r="C292" s="170">
        <v>1111.75</v>
      </c>
      <c r="D292" s="170">
        <v>1868.41</v>
      </c>
      <c r="U292" s="169" t="s">
        <v>962</v>
      </c>
      <c r="V292" s="171">
        <v>421.22</v>
      </c>
      <c r="W292" s="171">
        <v>906</v>
      </c>
    </row>
    <row r="293" spans="1:23">
      <c r="A293" s="169" t="s">
        <v>961</v>
      </c>
      <c r="B293" s="170">
        <v>8799.81</v>
      </c>
      <c r="C293" s="170">
        <v>1101.75</v>
      </c>
      <c r="D293" s="170">
        <v>1835.68</v>
      </c>
      <c r="U293" s="169" t="s">
        <v>961</v>
      </c>
      <c r="V293" s="171">
        <v>481.04</v>
      </c>
      <c r="W293" s="170">
        <v>1030.5999999999999</v>
      </c>
    </row>
    <row r="294" spans="1:23">
      <c r="A294" s="169" t="s">
        <v>960</v>
      </c>
      <c r="B294" s="170">
        <v>8545.7199999999993</v>
      </c>
      <c r="C294" s="170">
        <v>1049.3399999999999</v>
      </c>
      <c r="D294" s="170">
        <v>1770.51</v>
      </c>
      <c r="U294" s="169" t="s">
        <v>960</v>
      </c>
      <c r="V294" s="171">
        <v>558.98</v>
      </c>
      <c r="W294" s="170">
        <v>1032.7</v>
      </c>
    </row>
    <row r="295" spans="1:23">
      <c r="A295" s="169" t="s">
        <v>959</v>
      </c>
      <c r="B295" s="170">
        <v>7906.5</v>
      </c>
      <c r="C295" s="171">
        <v>980.28</v>
      </c>
      <c r="D295" s="170">
        <v>1619.36</v>
      </c>
      <c r="U295" s="169" t="s">
        <v>959</v>
      </c>
      <c r="V295" s="171">
        <v>567.38</v>
      </c>
      <c r="W295" s="170">
        <v>1031.2</v>
      </c>
    </row>
    <row r="296" spans="1:23">
      <c r="A296" s="169" t="s">
        <v>946</v>
      </c>
      <c r="B296" s="170">
        <v>7908.24</v>
      </c>
      <c r="C296" s="171">
        <v>970.43</v>
      </c>
      <c r="D296" s="170">
        <v>1570.35</v>
      </c>
      <c r="U296" s="169" t="s">
        <v>946</v>
      </c>
      <c r="V296" s="171">
        <v>376.31</v>
      </c>
      <c r="W296" s="171">
        <v>972.5</v>
      </c>
    </row>
    <row r="297" spans="1:23">
      <c r="A297" s="169" t="s">
        <v>945</v>
      </c>
      <c r="B297" s="170">
        <v>7823.1</v>
      </c>
      <c r="C297" s="171">
        <v>955.4</v>
      </c>
      <c r="D297" s="170">
        <v>1600.55</v>
      </c>
      <c r="U297" s="169" t="s">
        <v>945</v>
      </c>
      <c r="V297" s="171">
        <v>407.86</v>
      </c>
      <c r="W297" s="170">
        <v>1098.0999999999999</v>
      </c>
    </row>
    <row r="298" spans="1:23">
      <c r="A298" s="169" t="s">
        <v>944</v>
      </c>
      <c r="B298" s="170">
        <v>7442.08</v>
      </c>
      <c r="C298" s="171">
        <v>914.62</v>
      </c>
      <c r="D298" s="170">
        <v>1593.61</v>
      </c>
      <c r="U298" s="169" t="s">
        <v>944</v>
      </c>
      <c r="V298" s="171">
        <v>470.79</v>
      </c>
      <c r="W298" s="170">
        <v>1204.3</v>
      </c>
    </row>
    <row r="299" spans="1:23">
      <c r="A299" s="169" t="s">
        <v>955</v>
      </c>
      <c r="B299" s="170">
        <v>7945.3</v>
      </c>
      <c r="C299" s="171">
        <v>947.28</v>
      </c>
      <c r="D299" s="170">
        <v>1685.69</v>
      </c>
      <c r="U299" s="169" t="s">
        <v>955</v>
      </c>
      <c r="V299" s="171">
        <v>647.11</v>
      </c>
      <c r="W299" s="170">
        <v>1327.4</v>
      </c>
    </row>
    <row r="300" spans="1:23">
      <c r="A300" s="169" t="s">
        <v>954</v>
      </c>
      <c r="B300" s="170">
        <v>7622.42</v>
      </c>
      <c r="C300" s="171">
        <v>899.47</v>
      </c>
      <c r="D300" s="170">
        <v>1587.32</v>
      </c>
      <c r="U300" s="169" t="s">
        <v>954</v>
      </c>
      <c r="V300" s="171">
        <v>695.37</v>
      </c>
      <c r="W300" s="170">
        <v>1340.1</v>
      </c>
    </row>
    <row r="301" spans="1:23">
      <c r="A301" s="169" t="s">
        <v>953</v>
      </c>
      <c r="B301" s="170">
        <v>8222.61</v>
      </c>
      <c r="C301" s="171">
        <v>954.31</v>
      </c>
      <c r="D301" s="170">
        <v>1593.81</v>
      </c>
      <c r="U301" s="169" t="s">
        <v>953</v>
      </c>
      <c r="V301" s="171">
        <v>726.12</v>
      </c>
      <c r="W301" s="170">
        <v>1331.3</v>
      </c>
    </row>
    <row r="302" spans="1:23">
      <c r="A302" s="169" t="s">
        <v>952</v>
      </c>
      <c r="B302" s="170">
        <v>7672.8</v>
      </c>
      <c r="C302" s="171">
        <v>885.14</v>
      </c>
      <c r="D302" s="170">
        <v>1442.07</v>
      </c>
      <c r="U302" s="169" t="s">
        <v>952</v>
      </c>
      <c r="V302" s="171">
        <v>745.4</v>
      </c>
      <c r="W302" s="170">
        <v>1331.1</v>
      </c>
    </row>
    <row r="303" spans="1:23">
      <c r="A303" s="169" t="s">
        <v>951</v>
      </c>
      <c r="B303" s="170">
        <v>7331.04</v>
      </c>
      <c r="C303" s="171">
        <v>848.28</v>
      </c>
      <c r="D303" s="170">
        <v>1400.32</v>
      </c>
      <c r="U303" s="169" t="s">
        <v>951</v>
      </c>
      <c r="V303" s="171">
        <v>756.77</v>
      </c>
      <c r="W303" s="170">
        <v>1308.0999999999999</v>
      </c>
    </row>
    <row r="304" spans="1:23">
      <c r="A304" s="169" t="s">
        <v>950</v>
      </c>
      <c r="B304" s="170">
        <v>7008.99</v>
      </c>
      <c r="C304" s="171">
        <v>801.34</v>
      </c>
      <c r="D304" s="170">
        <v>1260.76</v>
      </c>
      <c r="U304" s="169" t="s">
        <v>950</v>
      </c>
      <c r="V304" s="171">
        <v>703.23</v>
      </c>
      <c r="W304" s="170">
        <v>1252.9000000000001</v>
      </c>
    </row>
    <row r="305" spans="1:23">
      <c r="A305" s="169" t="s">
        <v>949</v>
      </c>
      <c r="B305" s="170">
        <v>6583.48</v>
      </c>
      <c r="C305" s="171">
        <v>757.12</v>
      </c>
      <c r="D305" s="170">
        <v>1221.7</v>
      </c>
      <c r="U305" s="169" t="s">
        <v>949</v>
      </c>
      <c r="V305" s="171">
        <v>677.34</v>
      </c>
      <c r="W305" s="170">
        <v>1204.7</v>
      </c>
    </row>
    <row r="306" spans="1:23">
      <c r="A306" s="169" t="s">
        <v>948</v>
      </c>
      <c r="B306" s="170">
        <v>6877.74</v>
      </c>
      <c r="C306" s="171">
        <v>790.82</v>
      </c>
      <c r="D306" s="170">
        <v>1309</v>
      </c>
      <c r="U306" s="169" t="s">
        <v>948</v>
      </c>
      <c r="V306" s="171">
        <v>676.53</v>
      </c>
      <c r="W306" s="170">
        <v>1183.5</v>
      </c>
    </row>
    <row r="307" spans="1:23">
      <c r="A307" s="169" t="s">
        <v>947</v>
      </c>
      <c r="B307" s="170">
        <v>6813.09</v>
      </c>
      <c r="C307" s="171">
        <v>786.16</v>
      </c>
      <c r="D307" s="170">
        <v>1379.85</v>
      </c>
      <c r="U307" s="169" t="s">
        <v>947</v>
      </c>
      <c r="V307" s="171">
        <v>685.84</v>
      </c>
    </row>
    <row r="308" spans="1:23">
      <c r="A308" s="169" t="s">
        <v>934</v>
      </c>
      <c r="B308" s="170">
        <v>6448.27</v>
      </c>
      <c r="C308" s="171">
        <v>740.74</v>
      </c>
      <c r="D308" s="170">
        <v>1291.03</v>
      </c>
      <c r="U308" s="169" t="s">
        <v>934</v>
      </c>
      <c r="V308" s="171">
        <v>651.22</v>
      </c>
    </row>
    <row r="309" spans="1:23">
      <c r="A309" s="169" t="s">
        <v>933</v>
      </c>
      <c r="B309" s="170">
        <v>6521.7</v>
      </c>
      <c r="C309" s="171">
        <v>757.02</v>
      </c>
      <c r="D309" s="170">
        <v>1292.6099999999999</v>
      </c>
      <c r="U309" s="169" t="s">
        <v>933</v>
      </c>
      <c r="V309" s="171">
        <v>726.48</v>
      </c>
    </row>
    <row r="310" spans="1:23">
      <c r="A310" s="169" t="s">
        <v>932</v>
      </c>
      <c r="B310" s="170">
        <v>6029.38</v>
      </c>
      <c r="C310" s="171">
        <v>705.27</v>
      </c>
      <c r="D310" s="170">
        <v>1221.51</v>
      </c>
      <c r="U310" s="169" t="s">
        <v>932</v>
      </c>
      <c r="V310" s="171">
        <v>757.59</v>
      </c>
    </row>
    <row r="311" spans="1:23">
      <c r="A311" s="169" t="s">
        <v>943</v>
      </c>
      <c r="B311" s="170">
        <v>5882.17</v>
      </c>
      <c r="C311" s="171">
        <v>687.33</v>
      </c>
      <c r="D311" s="170">
        <v>1226.92</v>
      </c>
      <c r="U311" s="169" t="s">
        <v>943</v>
      </c>
      <c r="V311" s="171">
        <v>789.67</v>
      </c>
    </row>
    <row r="312" spans="1:23">
      <c r="A312" s="169" t="s">
        <v>942</v>
      </c>
      <c r="B312" s="170">
        <v>5616.2</v>
      </c>
      <c r="C312" s="171">
        <v>651.99</v>
      </c>
      <c r="D312" s="170">
        <v>1141.5</v>
      </c>
      <c r="U312" s="169" t="s">
        <v>942</v>
      </c>
      <c r="V312" s="171">
        <v>781.49</v>
      </c>
    </row>
    <row r="313" spans="1:23">
      <c r="A313" s="169" t="s">
        <v>941</v>
      </c>
      <c r="B313" s="170">
        <v>5528.91</v>
      </c>
      <c r="C313" s="171">
        <v>639.95000000000005</v>
      </c>
      <c r="D313" s="170">
        <v>1080.5899999999999</v>
      </c>
      <c r="U313" s="169" t="s">
        <v>941</v>
      </c>
      <c r="V313" s="171">
        <v>821.71</v>
      </c>
    </row>
    <row r="314" spans="1:23">
      <c r="A314" s="169" t="s">
        <v>940</v>
      </c>
      <c r="B314" s="170">
        <v>5654.63</v>
      </c>
      <c r="C314" s="171">
        <v>670.63</v>
      </c>
      <c r="D314" s="170">
        <v>1185.02</v>
      </c>
      <c r="U314" s="169" t="s">
        <v>940</v>
      </c>
      <c r="V314" s="171">
        <v>817.43</v>
      </c>
    </row>
    <row r="315" spans="1:23">
      <c r="A315" s="169" t="s">
        <v>939</v>
      </c>
      <c r="B315" s="170">
        <v>5643.17</v>
      </c>
      <c r="C315" s="171">
        <v>669.12</v>
      </c>
      <c r="D315" s="170">
        <v>1243.43</v>
      </c>
      <c r="U315" s="169" t="s">
        <v>939</v>
      </c>
      <c r="V315" s="171">
        <v>903.09</v>
      </c>
    </row>
    <row r="316" spans="1:23">
      <c r="A316" s="169" t="s">
        <v>938</v>
      </c>
      <c r="B316" s="170">
        <v>5569.07</v>
      </c>
      <c r="C316" s="171">
        <v>654.16999999999996</v>
      </c>
      <c r="D316" s="170">
        <v>1190.52</v>
      </c>
      <c r="U316" s="169" t="s">
        <v>938</v>
      </c>
      <c r="V316" s="171">
        <v>980.9</v>
      </c>
    </row>
    <row r="317" spans="1:23">
      <c r="A317" s="169" t="s">
        <v>937</v>
      </c>
      <c r="B317" s="170">
        <v>5587.14</v>
      </c>
      <c r="C317" s="171">
        <v>645.5</v>
      </c>
      <c r="D317" s="170">
        <v>1101.4000000000001</v>
      </c>
      <c r="U317" s="169" t="s">
        <v>937</v>
      </c>
      <c r="V317" s="171">
        <v>874.16</v>
      </c>
    </row>
    <row r="318" spans="1:23">
      <c r="A318" s="169" t="s">
        <v>936</v>
      </c>
      <c r="B318" s="170">
        <v>5485.62</v>
      </c>
      <c r="C318" s="171">
        <v>640.42999999999995</v>
      </c>
      <c r="D318" s="170">
        <v>1100.05</v>
      </c>
      <c r="U318" s="169" t="s">
        <v>936</v>
      </c>
      <c r="V318" s="171">
        <v>852.83</v>
      </c>
    </row>
    <row r="319" spans="1:23">
      <c r="A319" s="169" t="s">
        <v>935</v>
      </c>
      <c r="B319" s="170">
        <v>5395.3</v>
      </c>
      <c r="C319" s="171">
        <v>636.02</v>
      </c>
      <c r="D319" s="170">
        <v>1059.79</v>
      </c>
      <c r="U319" s="169" t="s">
        <v>935</v>
      </c>
      <c r="V319" s="171">
        <v>878.82</v>
      </c>
    </row>
    <row r="320" spans="1:23">
      <c r="A320" s="169" t="s">
        <v>922</v>
      </c>
      <c r="B320" s="170">
        <v>5117.12</v>
      </c>
      <c r="C320" s="171">
        <v>615.92999999999995</v>
      </c>
      <c r="D320" s="170">
        <v>1052.1300000000001</v>
      </c>
      <c r="U320" s="169" t="s">
        <v>922</v>
      </c>
      <c r="V320" s="171">
        <v>882.94</v>
      </c>
    </row>
    <row r="321" spans="1:22">
      <c r="A321" s="169" t="s">
        <v>921</v>
      </c>
      <c r="B321" s="170">
        <v>5074.49</v>
      </c>
      <c r="C321" s="171">
        <v>605.37</v>
      </c>
      <c r="D321" s="170">
        <v>1059.2</v>
      </c>
      <c r="U321" s="169" t="s">
        <v>921</v>
      </c>
      <c r="V321" s="171">
        <v>930.92</v>
      </c>
    </row>
    <row r="322" spans="1:22">
      <c r="A322" s="169" t="s">
        <v>920</v>
      </c>
      <c r="B322" s="170">
        <v>4755.4799999999996</v>
      </c>
      <c r="C322" s="171">
        <v>581.5</v>
      </c>
      <c r="D322" s="170">
        <v>1036.06</v>
      </c>
      <c r="U322" s="169" t="s">
        <v>920</v>
      </c>
      <c r="V322" s="171">
        <v>990.26</v>
      </c>
    </row>
    <row r="323" spans="1:22">
      <c r="A323" s="169" t="s">
        <v>931</v>
      </c>
      <c r="B323" s="170">
        <v>4789.08</v>
      </c>
      <c r="C323" s="171">
        <v>584.41</v>
      </c>
      <c r="D323" s="170">
        <v>1043.54</v>
      </c>
      <c r="U323" s="169" t="s">
        <v>931</v>
      </c>
      <c r="V323" s="171">
        <v>982.65</v>
      </c>
    </row>
    <row r="324" spans="1:22">
      <c r="A324" s="169" t="s">
        <v>930</v>
      </c>
      <c r="B324" s="170">
        <v>4610.5600000000004</v>
      </c>
      <c r="C324" s="171">
        <v>561.88</v>
      </c>
      <c r="D324" s="170">
        <v>1020.11</v>
      </c>
      <c r="U324" s="169" t="s">
        <v>930</v>
      </c>
      <c r="V324" s="171">
        <v>914.06</v>
      </c>
    </row>
    <row r="325" spans="1:22">
      <c r="A325" s="169" t="s">
        <v>929</v>
      </c>
      <c r="B325" s="170">
        <v>4708.47</v>
      </c>
      <c r="C325" s="171">
        <v>562.05999999999995</v>
      </c>
      <c r="D325" s="170">
        <v>1001.21</v>
      </c>
      <c r="U325" s="169" t="s">
        <v>929</v>
      </c>
      <c r="V325" s="171">
        <v>933.57</v>
      </c>
    </row>
    <row r="326" spans="1:22">
      <c r="A326" s="169" t="s">
        <v>928</v>
      </c>
      <c r="B326" s="170">
        <v>4556.09</v>
      </c>
      <c r="C326" s="171">
        <v>544.75</v>
      </c>
      <c r="D326" s="171">
        <v>933.45</v>
      </c>
      <c r="U326" s="169" t="s">
        <v>928</v>
      </c>
      <c r="V326" s="171">
        <v>894.41</v>
      </c>
    </row>
    <row r="327" spans="1:22">
      <c r="A327" s="169" t="s">
        <v>927</v>
      </c>
      <c r="B327" s="170">
        <v>4465.1400000000003</v>
      </c>
      <c r="C327" s="171">
        <v>533.4</v>
      </c>
      <c r="D327" s="171">
        <v>864.58</v>
      </c>
      <c r="U327" s="169" t="s">
        <v>927</v>
      </c>
      <c r="V327" s="171">
        <v>882.5</v>
      </c>
    </row>
    <row r="328" spans="1:22">
      <c r="A328" s="169" t="s">
        <v>926</v>
      </c>
      <c r="B328" s="170">
        <v>4321.2700000000004</v>
      </c>
      <c r="C328" s="171">
        <v>514.71</v>
      </c>
      <c r="D328" s="171">
        <v>843.98</v>
      </c>
      <c r="U328" s="169" t="s">
        <v>926</v>
      </c>
      <c r="V328" s="171">
        <v>897</v>
      </c>
    </row>
    <row r="329" spans="1:22">
      <c r="A329" s="169" t="s">
        <v>925</v>
      </c>
      <c r="B329" s="170">
        <v>4157.6899999999996</v>
      </c>
      <c r="C329" s="171">
        <v>500.71</v>
      </c>
      <c r="D329" s="171">
        <v>817.21</v>
      </c>
      <c r="U329" s="169" t="s">
        <v>925</v>
      </c>
      <c r="V329" s="171">
        <v>931.78</v>
      </c>
    </row>
    <row r="330" spans="1:22">
      <c r="A330" s="169" t="s">
        <v>924</v>
      </c>
      <c r="B330" s="170">
        <v>4011.05</v>
      </c>
      <c r="C330" s="171">
        <v>487.39</v>
      </c>
      <c r="D330" s="171">
        <v>793.73</v>
      </c>
      <c r="U330" s="169" t="s">
        <v>924</v>
      </c>
      <c r="V330" s="171">
        <v>885.69</v>
      </c>
    </row>
    <row r="331" spans="1:22">
      <c r="A331" s="169" t="s">
        <v>923</v>
      </c>
      <c r="B331" s="170">
        <v>3843.86</v>
      </c>
      <c r="C331" s="171">
        <v>470.42</v>
      </c>
      <c r="D331" s="171">
        <v>755.2</v>
      </c>
      <c r="U331" s="169" t="s">
        <v>923</v>
      </c>
      <c r="V331" s="171">
        <v>925.56</v>
      </c>
    </row>
    <row r="332" spans="1:22">
      <c r="A332" s="169" t="s">
        <v>910</v>
      </c>
      <c r="B332" s="170">
        <v>3834.44</v>
      </c>
      <c r="C332" s="171">
        <v>459.27</v>
      </c>
      <c r="D332" s="171">
        <v>751.96</v>
      </c>
      <c r="U332" s="169" t="s">
        <v>910</v>
      </c>
      <c r="V332" s="170">
        <v>1027.3699999999999</v>
      </c>
    </row>
    <row r="333" spans="1:22">
      <c r="A333" s="169" t="s">
        <v>909</v>
      </c>
      <c r="B333" s="170">
        <v>3739.22</v>
      </c>
      <c r="C333" s="171">
        <v>453.69</v>
      </c>
      <c r="D333" s="171">
        <v>750.32</v>
      </c>
      <c r="U333" s="169" t="s">
        <v>909</v>
      </c>
      <c r="V333" s="170">
        <v>1074.4100000000001</v>
      </c>
    </row>
    <row r="334" spans="1:22">
      <c r="A334" s="169" t="s">
        <v>908</v>
      </c>
      <c r="B334" s="170">
        <v>3908.12</v>
      </c>
      <c r="C334" s="171">
        <v>472.35</v>
      </c>
      <c r="D334" s="171">
        <v>777.49</v>
      </c>
      <c r="U334" s="169" t="s">
        <v>908</v>
      </c>
      <c r="V334" s="170">
        <v>1105.6199999999999</v>
      </c>
    </row>
    <row r="335" spans="1:22">
      <c r="A335" s="169" t="s">
        <v>919</v>
      </c>
      <c r="B335" s="170">
        <v>3843.18</v>
      </c>
      <c r="C335" s="171">
        <v>462.71</v>
      </c>
      <c r="D335" s="171">
        <v>764.29</v>
      </c>
      <c r="U335" s="169" t="s">
        <v>919</v>
      </c>
      <c r="V335" s="170">
        <v>1050.51</v>
      </c>
    </row>
    <row r="336" spans="1:22">
      <c r="A336" s="169" t="s">
        <v>918</v>
      </c>
      <c r="B336" s="170">
        <v>3913.42</v>
      </c>
      <c r="C336" s="171">
        <v>475.49</v>
      </c>
      <c r="D336" s="171">
        <v>765.62</v>
      </c>
      <c r="U336" s="169" t="s">
        <v>918</v>
      </c>
      <c r="V336" s="171">
        <v>944.23</v>
      </c>
    </row>
    <row r="337" spans="1:22">
      <c r="A337" s="169" t="s">
        <v>917</v>
      </c>
      <c r="B337" s="170">
        <v>3764.5</v>
      </c>
      <c r="C337" s="171">
        <v>458.26</v>
      </c>
      <c r="D337" s="171">
        <v>722.16</v>
      </c>
      <c r="U337" s="169" t="s">
        <v>917</v>
      </c>
      <c r="V337" s="171">
        <v>927.97</v>
      </c>
    </row>
    <row r="338" spans="1:22">
      <c r="A338" s="169" t="s">
        <v>916</v>
      </c>
      <c r="B338" s="170">
        <v>3624.96</v>
      </c>
      <c r="C338" s="171">
        <v>444.27</v>
      </c>
      <c r="D338" s="171">
        <v>705.96</v>
      </c>
      <c r="U338" s="169" t="s">
        <v>916</v>
      </c>
      <c r="V338" s="171">
        <v>933.36</v>
      </c>
    </row>
    <row r="339" spans="1:22">
      <c r="A339" s="169" t="s">
        <v>915</v>
      </c>
      <c r="B339" s="170">
        <v>3758.37</v>
      </c>
      <c r="C339" s="171">
        <v>456.5</v>
      </c>
      <c r="D339" s="171">
        <v>735.19</v>
      </c>
      <c r="U339" s="169" t="s">
        <v>915</v>
      </c>
      <c r="V339" s="171">
        <v>939.49</v>
      </c>
    </row>
    <row r="340" spans="1:22">
      <c r="A340" s="169" t="s">
        <v>914</v>
      </c>
      <c r="B340" s="170">
        <v>3681.69</v>
      </c>
      <c r="C340" s="171">
        <v>450.91</v>
      </c>
      <c r="D340" s="171">
        <v>733.84</v>
      </c>
      <c r="U340" s="169" t="s">
        <v>914</v>
      </c>
      <c r="V340" s="171">
        <v>908.72</v>
      </c>
    </row>
    <row r="341" spans="1:22">
      <c r="A341" s="169" t="s">
        <v>913</v>
      </c>
      <c r="B341" s="170">
        <v>3635.96</v>
      </c>
      <c r="C341" s="171">
        <v>445.77</v>
      </c>
      <c r="D341" s="171">
        <v>743.46</v>
      </c>
      <c r="U341" s="169" t="s">
        <v>913</v>
      </c>
      <c r="V341" s="171">
        <v>867.22</v>
      </c>
    </row>
    <row r="342" spans="1:22">
      <c r="A342" s="169" t="s">
        <v>912</v>
      </c>
      <c r="B342" s="170">
        <v>3832.02</v>
      </c>
      <c r="C342" s="171">
        <v>467.14</v>
      </c>
      <c r="D342" s="171">
        <v>792.5</v>
      </c>
      <c r="U342" s="169" t="s">
        <v>912</v>
      </c>
      <c r="V342" s="171">
        <v>918.88</v>
      </c>
    </row>
    <row r="343" spans="1:22">
      <c r="A343" s="169" t="s">
        <v>911</v>
      </c>
      <c r="B343" s="170">
        <v>3978.36</v>
      </c>
      <c r="C343" s="171">
        <v>481.61</v>
      </c>
      <c r="D343" s="171">
        <v>800.47</v>
      </c>
      <c r="U343" s="169" t="s">
        <v>911</v>
      </c>
      <c r="V343" s="171">
        <v>945.71</v>
      </c>
    </row>
    <row r="344" spans="1:22">
      <c r="A344" s="169" t="s">
        <v>898</v>
      </c>
      <c r="B344" s="170">
        <v>3754.09</v>
      </c>
      <c r="C344" s="171">
        <v>466.45</v>
      </c>
      <c r="D344" s="171">
        <v>776.8</v>
      </c>
      <c r="U344" s="169" t="s">
        <v>898</v>
      </c>
      <c r="V344" s="171">
        <v>866.18</v>
      </c>
    </row>
    <row r="345" spans="1:22">
      <c r="A345" s="169" t="s">
        <v>897</v>
      </c>
      <c r="B345" s="170">
        <v>3683.95</v>
      </c>
      <c r="C345" s="171">
        <v>461.79</v>
      </c>
      <c r="D345" s="171">
        <v>754.39</v>
      </c>
      <c r="U345" s="169" t="s">
        <v>897</v>
      </c>
      <c r="V345" s="171">
        <v>811.06</v>
      </c>
    </row>
    <row r="346" spans="1:22">
      <c r="A346" s="169" t="s">
        <v>896</v>
      </c>
      <c r="B346" s="170">
        <v>3680.59</v>
      </c>
      <c r="C346" s="171">
        <v>467.83</v>
      </c>
      <c r="D346" s="171">
        <v>779.26</v>
      </c>
      <c r="U346" s="169" t="s">
        <v>896</v>
      </c>
      <c r="V346" s="171">
        <v>750.72</v>
      </c>
    </row>
    <row r="347" spans="1:22">
      <c r="A347" s="169" t="s">
        <v>907</v>
      </c>
      <c r="B347" s="170">
        <v>3555.12</v>
      </c>
      <c r="C347" s="171">
        <v>458.93</v>
      </c>
      <c r="D347" s="171">
        <v>762.78</v>
      </c>
      <c r="U347" s="169" t="s">
        <v>907</v>
      </c>
      <c r="V347" s="171">
        <v>718.87</v>
      </c>
    </row>
    <row r="348" spans="1:22">
      <c r="A348" s="169" t="s">
        <v>906</v>
      </c>
      <c r="B348" s="170">
        <v>3651.25</v>
      </c>
      <c r="C348" s="171">
        <v>463.56</v>
      </c>
      <c r="D348" s="171">
        <v>742.84</v>
      </c>
      <c r="U348" s="169" t="s">
        <v>906</v>
      </c>
      <c r="V348" s="171">
        <v>664.88</v>
      </c>
    </row>
    <row r="349" spans="1:22">
      <c r="A349" s="169" t="s">
        <v>905</v>
      </c>
      <c r="B349" s="170">
        <v>3539.47</v>
      </c>
      <c r="C349" s="171">
        <v>448.13</v>
      </c>
      <c r="D349" s="171">
        <v>704.7</v>
      </c>
      <c r="U349" s="169" t="s">
        <v>905</v>
      </c>
      <c r="V349" s="171">
        <v>729.94</v>
      </c>
    </row>
    <row r="350" spans="1:22">
      <c r="A350" s="169" t="s">
        <v>904</v>
      </c>
      <c r="B350" s="170">
        <v>3516.08</v>
      </c>
      <c r="C350" s="171">
        <v>450.53</v>
      </c>
      <c r="D350" s="171">
        <v>703.95</v>
      </c>
      <c r="U350" s="169" t="s">
        <v>904</v>
      </c>
      <c r="V350" s="171">
        <v>748.87</v>
      </c>
    </row>
    <row r="351" spans="1:22">
      <c r="A351" s="169" t="s">
        <v>903</v>
      </c>
      <c r="B351" s="170">
        <v>3527.43</v>
      </c>
      <c r="C351" s="171">
        <v>450.19</v>
      </c>
      <c r="D351" s="171">
        <v>700.53</v>
      </c>
      <c r="U351" s="169" t="s">
        <v>903</v>
      </c>
      <c r="V351" s="171">
        <v>752.31</v>
      </c>
    </row>
    <row r="352" spans="1:22">
      <c r="A352" s="169" t="s">
        <v>902</v>
      </c>
      <c r="B352" s="170">
        <v>3427.55</v>
      </c>
      <c r="C352" s="171">
        <v>440.19</v>
      </c>
      <c r="D352" s="171">
        <v>661.42</v>
      </c>
      <c r="U352" s="169" t="s">
        <v>902</v>
      </c>
      <c r="V352" s="171">
        <v>721.57</v>
      </c>
    </row>
    <row r="353" spans="1:22">
      <c r="A353" s="169" t="s">
        <v>901</v>
      </c>
      <c r="B353" s="170">
        <v>3435.11</v>
      </c>
      <c r="C353" s="171">
        <v>451.67</v>
      </c>
      <c r="D353" s="171">
        <v>690.13</v>
      </c>
      <c r="U353" s="169" t="s">
        <v>901</v>
      </c>
      <c r="V353" s="171">
        <v>666.75</v>
      </c>
    </row>
    <row r="354" spans="1:22">
      <c r="A354" s="169" t="s">
        <v>900</v>
      </c>
      <c r="B354" s="170">
        <v>3370.81</v>
      </c>
      <c r="C354" s="171">
        <v>443.38</v>
      </c>
      <c r="D354" s="171">
        <v>670.77</v>
      </c>
      <c r="U354" s="169" t="s">
        <v>900</v>
      </c>
      <c r="V354" s="171">
        <v>642.96</v>
      </c>
    </row>
    <row r="355" spans="1:22">
      <c r="A355" s="169" t="s">
        <v>899</v>
      </c>
      <c r="B355" s="170">
        <v>3310</v>
      </c>
      <c r="C355" s="171">
        <v>438.78</v>
      </c>
      <c r="D355" s="171">
        <v>696.34</v>
      </c>
      <c r="U355" s="169" t="s">
        <v>899</v>
      </c>
      <c r="V355" s="171">
        <v>670.56</v>
      </c>
    </row>
    <row r="356" spans="1:22">
      <c r="A356" s="169" t="s">
        <v>886</v>
      </c>
      <c r="B356" s="170">
        <v>3301.11</v>
      </c>
      <c r="C356" s="171">
        <v>435.71</v>
      </c>
      <c r="D356" s="171">
        <v>676.95</v>
      </c>
      <c r="U356" s="169" t="s">
        <v>886</v>
      </c>
      <c r="V356" s="171">
        <v>678.44</v>
      </c>
    </row>
    <row r="357" spans="1:22">
      <c r="A357" s="169" t="s">
        <v>885</v>
      </c>
      <c r="B357" s="170">
        <v>3305.2</v>
      </c>
      <c r="C357" s="171">
        <v>431.35</v>
      </c>
      <c r="D357" s="171">
        <v>652.73</v>
      </c>
      <c r="U357" s="169" t="s">
        <v>885</v>
      </c>
      <c r="V357" s="171">
        <v>663.36</v>
      </c>
    </row>
    <row r="358" spans="1:22">
      <c r="A358" s="169" t="s">
        <v>884</v>
      </c>
      <c r="B358" s="170">
        <v>3226.28</v>
      </c>
      <c r="C358" s="171">
        <v>418.68</v>
      </c>
      <c r="D358" s="171">
        <v>605.16999999999996</v>
      </c>
      <c r="U358" s="169" t="s">
        <v>884</v>
      </c>
      <c r="V358" s="171">
        <v>615.58000000000004</v>
      </c>
    </row>
    <row r="359" spans="1:22">
      <c r="A359" s="169" t="s">
        <v>895</v>
      </c>
      <c r="B359" s="170">
        <v>3271.66</v>
      </c>
      <c r="C359" s="171">
        <v>417.8</v>
      </c>
      <c r="D359" s="171">
        <v>583.27</v>
      </c>
      <c r="U359" s="169" t="s">
        <v>895</v>
      </c>
      <c r="V359" s="171">
        <v>513.82000000000005</v>
      </c>
    </row>
    <row r="360" spans="1:22">
      <c r="A360" s="169" t="s">
        <v>894</v>
      </c>
      <c r="B360" s="170">
        <v>3257.4</v>
      </c>
      <c r="C360" s="171">
        <v>414.03</v>
      </c>
      <c r="D360" s="171">
        <v>563.12</v>
      </c>
      <c r="U360" s="169" t="s">
        <v>894</v>
      </c>
      <c r="V360" s="171">
        <v>562.79999999999995</v>
      </c>
    </row>
    <row r="361" spans="1:22">
      <c r="A361" s="169" t="s">
        <v>893</v>
      </c>
      <c r="B361" s="170">
        <v>3393.78</v>
      </c>
      <c r="C361" s="171">
        <v>424.21</v>
      </c>
      <c r="D361" s="171">
        <v>580.83000000000004</v>
      </c>
      <c r="U361" s="169" t="s">
        <v>893</v>
      </c>
      <c r="V361" s="171">
        <v>509.95</v>
      </c>
    </row>
    <row r="362" spans="1:22">
      <c r="A362" s="169" t="s">
        <v>892</v>
      </c>
      <c r="B362" s="170">
        <v>3318.52</v>
      </c>
      <c r="C362" s="171">
        <v>408.14</v>
      </c>
      <c r="D362" s="171">
        <v>563.6</v>
      </c>
      <c r="U362" s="169" t="s">
        <v>892</v>
      </c>
      <c r="V362" s="171">
        <v>552.03</v>
      </c>
    </row>
    <row r="363" spans="1:22">
      <c r="A363" s="169" t="s">
        <v>891</v>
      </c>
      <c r="B363" s="170">
        <v>3396.88</v>
      </c>
      <c r="C363" s="171">
        <v>415.35</v>
      </c>
      <c r="D363" s="171">
        <v>585.30999999999995</v>
      </c>
      <c r="U363" s="169" t="s">
        <v>891</v>
      </c>
      <c r="V363" s="171">
        <v>574.20000000000005</v>
      </c>
    </row>
    <row r="364" spans="1:22">
      <c r="A364" s="169" t="s">
        <v>890</v>
      </c>
      <c r="B364" s="170">
        <v>3359.12</v>
      </c>
      <c r="C364" s="171">
        <v>414.95</v>
      </c>
      <c r="D364" s="171">
        <v>578.67999999999995</v>
      </c>
      <c r="U364" s="169" t="s">
        <v>890</v>
      </c>
      <c r="V364" s="171">
        <v>615.97</v>
      </c>
    </row>
    <row r="365" spans="1:22">
      <c r="A365" s="169" t="s">
        <v>889</v>
      </c>
      <c r="B365" s="170">
        <v>3235.5</v>
      </c>
      <c r="C365" s="171">
        <v>403.69</v>
      </c>
      <c r="D365" s="171">
        <v>603.77</v>
      </c>
      <c r="U365" s="169" t="s">
        <v>889</v>
      </c>
      <c r="V365" s="171">
        <v>606.32000000000005</v>
      </c>
    </row>
    <row r="366" spans="1:22">
      <c r="A366" s="169" t="s">
        <v>888</v>
      </c>
      <c r="B366" s="170">
        <v>3267.7</v>
      </c>
      <c r="C366" s="171">
        <v>412.7</v>
      </c>
      <c r="D366" s="171">
        <v>633.47</v>
      </c>
      <c r="U366" s="169" t="s">
        <v>888</v>
      </c>
      <c r="V366" s="171">
        <v>612.5</v>
      </c>
    </row>
    <row r="367" spans="1:22">
      <c r="A367" s="169" t="s">
        <v>887</v>
      </c>
      <c r="B367" s="170">
        <v>3223.4</v>
      </c>
      <c r="C367" s="171">
        <v>408.78</v>
      </c>
      <c r="D367" s="171">
        <v>620.21</v>
      </c>
      <c r="U367" s="169" t="s">
        <v>887</v>
      </c>
      <c r="V367" s="171">
        <v>680.51</v>
      </c>
    </row>
    <row r="368" spans="1:22">
      <c r="A368" s="169" t="s">
        <v>874</v>
      </c>
      <c r="B368" s="170">
        <v>3168.83</v>
      </c>
      <c r="C368" s="171">
        <v>417.09</v>
      </c>
      <c r="D368" s="171">
        <v>586.34</v>
      </c>
      <c r="U368" s="169" t="s">
        <v>874</v>
      </c>
      <c r="V368" s="171">
        <v>610.91999999999996</v>
      </c>
    </row>
    <row r="369" spans="1:22">
      <c r="A369" s="169" t="s">
        <v>873</v>
      </c>
      <c r="B369" s="170">
        <v>2894.68</v>
      </c>
      <c r="C369" s="171">
        <v>375.22</v>
      </c>
      <c r="D369" s="171">
        <v>523.9</v>
      </c>
      <c r="U369" s="169" t="s">
        <v>873</v>
      </c>
      <c r="V369" s="171">
        <v>652.11</v>
      </c>
    </row>
    <row r="370" spans="1:22">
      <c r="A370" s="169" t="s">
        <v>872</v>
      </c>
      <c r="B370" s="170">
        <v>3069.1</v>
      </c>
      <c r="C370" s="171">
        <v>392.45</v>
      </c>
      <c r="D370" s="171">
        <v>542.98</v>
      </c>
      <c r="U370" s="169" t="s">
        <v>872</v>
      </c>
      <c r="V370" s="171">
        <v>695.94</v>
      </c>
    </row>
    <row r="371" spans="1:22">
      <c r="A371" s="169" t="s">
        <v>883</v>
      </c>
      <c r="B371" s="170">
        <v>3016.77</v>
      </c>
      <c r="C371" s="171">
        <v>387.86</v>
      </c>
      <c r="D371" s="171">
        <v>526.88</v>
      </c>
      <c r="U371" s="169" t="s">
        <v>883</v>
      </c>
      <c r="V371" s="171">
        <v>705.08</v>
      </c>
    </row>
    <row r="372" spans="1:22">
      <c r="A372" s="169" t="s">
        <v>882</v>
      </c>
      <c r="B372" s="170">
        <v>3043.6</v>
      </c>
      <c r="C372" s="171">
        <v>395.43</v>
      </c>
      <c r="D372" s="171">
        <v>525.67999999999995</v>
      </c>
      <c r="U372" s="169" t="s">
        <v>882</v>
      </c>
      <c r="V372" s="171">
        <v>683.11</v>
      </c>
    </row>
    <row r="373" spans="1:22">
      <c r="A373" s="169" t="s">
        <v>881</v>
      </c>
      <c r="B373" s="170">
        <v>3024.82</v>
      </c>
      <c r="C373" s="171">
        <v>387.81</v>
      </c>
      <c r="D373" s="171">
        <v>502.04</v>
      </c>
      <c r="U373" s="169" t="s">
        <v>881</v>
      </c>
      <c r="V373" s="171">
        <v>717.03</v>
      </c>
    </row>
    <row r="374" spans="1:22">
      <c r="A374" s="169" t="s">
        <v>880</v>
      </c>
      <c r="B374" s="170">
        <v>2906.75</v>
      </c>
      <c r="C374" s="171">
        <v>371.16</v>
      </c>
      <c r="D374" s="171">
        <v>475.92</v>
      </c>
      <c r="U374" s="169" t="s">
        <v>880</v>
      </c>
      <c r="V374" s="171">
        <v>605.27</v>
      </c>
    </row>
    <row r="375" spans="1:22">
      <c r="A375" s="169" t="s">
        <v>879</v>
      </c>
      <c r="B375" s="170">
        <v>3027.5</v>
      </c>
      <c r="C375" s="171">
        <v>389.83</v>
      </c>
      <c r="D375" s="171">
        <v>506.11</v>
      </c>
      <c r="U375" s="169" t="s">
        <v>879</v>
      </c>
      <c r="V375" s="171">
        <v>611.35</v>
      </c>
    </row>
    <row r="376" spans="1:22">
      <c r="A376" s="169" t="s">
        <v>878</v>
      </c>
      <c r="B376" s="170">
        <v>2887.87</v>
      </c>
      <c r="C376" s="171">
        <v>375.34</v>
      </c>
      <c r="D376" s="171">
        <v>484.72</v>
      </c>
      <c r="U376" s="169" t="s">
        <v>878</v>
      </c>
      <c r="V376" s="171">
        <v>645.61</v>
      </c>
    </row>
    <row r="377" spans="1:22">
      <c r="A377" s="169" t="s">
        <v>877</v>
      </c>
      <c r="B377" s="170">
        <v>2913.86</v>
      </c>
      <c r="C377" s="171">
        <v>375.22</v>
      </c>
      <c r="D377" s="171">
        <v>482.3</v>
      </c>
      <c r="U377" s="169" t="s">
        <v>877</v>
      </c>
      <c r="V377" s="171">
        <v>659.85</v>
      </c>
    </row>
    <row r="378" spans="1:22">
      <c r="A378" s="169" t="s">
        <v>876</v>
      </c>
      <c r="B378" s="170">
        <v>2882.18</v>
      </c>
      <c r="C378" s="171">
        <v>367.07</v>
      </c>
      <c r="D378" s="171">
        <v>453.05</v>
      </c>
      <c r="U378" s="169" t="s">
        <v>876</v>
      </c>
      <c r="V378" s="171">
        <v>675.57</v>
      </c>
    </row>
    <row r="379" spans="1:22">
      <c r="A379" s="169" t="s">
        <v>875</v>
      </c>
      <c r="B379" s="170">
        <v>2736.39</v>
      </c>
      <c r="C379" s="171">
        <v>343.93</v>
      </c>
      <c r="D379" s="171">
        <v>414.2</v>
      </c>
      <c r="U379" s="169" t="s">
        <v>875</v>
      </c>
      <c r="V379" s="171">
        <v>635.4</v>
      </c>
    </row>
    <row r="380" spans="1:22">
      <c r="A380" s="169" t="s">
        <v>862</v>
      </c>
      <c r="B380" s="170">
        <v>2633.66</v>
      </c>
      <c r="C380" s="171">
        <v>330.22</v>
      </c>
      <c r="D380" s="171">
        <v>373.84</v>
      </c>
      <c r="U380" s="169" t="s">
        <v>862</v>
      </c>
      <c r="V380" s="171">
        <v>696.11</v>
      </c>
    </row>
    <row r="381" spans="1:22">
      <c r="A381" s="169" t="s">
        <v>861</v>
      </c>
      <c r="B381" s="170">
        <v>2559.65</v>
      </c>
      <c r="C381" s="171">
        <v>322.22000000000003</v>
      </c>
      <c r="D381" s="171">
        <v>359.06</v>
      </c>
      <c r="U381" s="169" t="s">
        <v>861</v>
      </c>
      <c r="V381" s="171">
        <v>697.03</v>
      </c>
    </row>
    <row r="382" spans="1:22">
      <c r="A382" s="169" t="s">
        <v>860</v>
      </c>
      <c r="B382" s="170">
        <v>2442.33</v>
      </c>
      <c r="C382" s="171">
        <v>304</v>
      </c>
      <c r="D382" s="171">
        <v>329.84</v>
      </c>
      <c r="U382" s="169" t="s">
        <v>860</v>
      </c>
      <c r="V382" s="171">
        <v>690.16</v>
      </c>
    </row>
    <row r="383" spans="1:22">
      <c r="A383" s="169" t="s">
        <v>871</v>
      </c>
      <c r="B383" s="170">
        <v>2452.48</v>
      </c>
      <c r="C383" s="171">
        <v>306.05</v>
      </c>
      <c r="D383" s="171">
        <v>344.51</v>
      </c>
      <c r="U383" s="169" t="s">
        <v>871</v>
      </c>
      <c r="V383" s="171">
        <v>602.88</v>
      </c>
    </row>
    <row r="384" spans="1:22">
      <c r="A384" s="169" t="s">
        <v>870</v>
      </c>
      <c r="B384" s="170">
        <v>2614.36</v>
      </c>
      <c r="C384" s="171">
        <v>322.56</v>
      </c>
      <c r="D384" s="171">
        <v>381.21</v>
      </c>
      <c r="U384" s="169" t="s">
        <v>870</v>
      </c>
      <c r="V384" s="171">
        <v>606.87</v>
      </c>
    </row>
    <row r="385" spans="1:22">
      <c r="A385" s="169" t="s">
        <v>869</v>
      </c>
      <c r="B385" s="170">
        <v>2905.2</v>
      </c>
      <c r="C385" s="171">
        <v>356.15</v>
      </c>
      <c r="D385" s="171">
        <v>438.24</v>
      </c>
      <c r="U385" s="169" t="s">
        <v>869</v>
      </c>
      <c r="V385" s="171">
        <v>678.38</v>
      </c>
    </row>
    <row r="386" spans="1:22">
      <c r="A386" s="169" t="s">
        <v>868</v>
      </c>
      <c r="B386" s="170">
        <v>2880.69</v>
      </c>
      <c r="C386" s="171">
        <v>358.02</v>
      </c>
      <c r="D386" s="171">
        <v>462.29</v>
      </c>
      <c r="U386" s="169" t="s">
        <v>868</v>
      </c>
      <c r="V386" s="171">
        <v>706.79</v>
      </c>
    </row>
    <row r="387" spans="1:22">
      <c r="A387" s="169" t="s">
        <v>867</v>
      </c>
      <c r="B387" s="170">
        <v>2876.66</v>
      </c>
      <c r="C387" s="171">
        <v>361.23</v>
      </c>
      <c r="D387" s="171">
        <v>458.97</v>
      </c>
      <c r="U387" s="169" t="s">
        <v>867</v>
      </c>
      <c r="V387" s="171">
        <v>797.95</v>
      </c>
    </row>
    <row r="388" spans="1:22">
      <c r="A388" s="169" t="s">
        <v>866</v>
      </c>
      <c r="B388" s="170">
        <v>2656.76</v>
      </c>
      <c r="C388" s="171">
        <v>330.8</v>
      </c>
      <c r="D388" s="171">
        <v>420.07</v>
      </c>
      <c r="U388" s="169" t="s">
        <v>866</v>
      </c>
      <c r="V388" s="171">
        <v>688.66</v>
      </c>
    </row>
    <row r="389" spans="1:22">
      <c r="A389" s="169" t="s">
        <v>865</v>
      </c>
      <c r="B389" s="170">
        <v>2707.21</v>
      </c>
      <c r="C389" s="171">
        <v>339.94</v>
      </c>
      <c r="D389" s="171">
        <v>435.54</v>
      </c>
      <c r="U389" s="169" t="s">
        <v>865</v>
      </c>
      <c r="V389" s="171">
        <v>840.89</v>
      </c>
    </row>
    <row r="390" spans="1:22">
      <c r="A390" s="169" t="s">
        <v>864</v>
      </c>
      <c r="B390" s="170">
        <v>2627.25</v>
      </c>
      <c r="C390" s="171">
        <v>331.89</v>
      </c>
      <c r="D390" s="171">
        <v>425.83</v>
      </c>
      <c r="U390" s="169" t="s">
        <v>864</v>
      </c>
      <c r="V390" s="171">
        <v>861.59</v>
      </c>
    </row>
    <row r="391" spans="1:22">
      <c r="A391" s="169" t="s">
        <v>863</v>
      </c>
      <c r="B391" s="170">
        <v>2590.54</v>
      </c>
      <c r="C391" s="171">
        <v>329.08</v>
      </c>
      <c r="D391" s="171">
        <v>415.81</v>
      </c>
      <c r="U391" s="169" t="s">
        <v>863</v>
      </c>
      <c r="V391" s="171">
        <v>896.16</v>
      </c>
    </row>
    <row r="392" spans="1:22">
      <c r="A392" s="169" t="s">
        <v>850</v>
      </c>
      <c r="B392" s="170">
        <v>2753.2</v>
      </c>
      <c r="C392" s="171">
        <v>353.4</v>
      </c>
      <c r="D392" s="171">
        <v>454.82</v>
      </c>
      <c r="U392" s="169" t="s">
        <v>850</v>
      </c>
      <c r="V392" s="171">
        <v>909.72</v>
      </c>
    </row>
    <row r="393" spans="1:22">
      <c r="A393" s="169" t="s">
        <v>849</v>
      </c>
      <c r="B393" s="170">
        <v>2706.27</v>
      </c>
      <c r="C393" s="171">
        <v>345.99</v>
      </c>
      <c r="D393" s="171">
        <v>456.09</v>
      </c>
      <c r="U393" s="169" t="s">
        <v>849</v>
      </c>
      <c r="V393" s="171">
        <v>906.33</v>
      </c>
    </row>
    <row r="394" spans="1:22">
      <c r="A394" s="169" t="s">
        <v>848</v>
      </c>
      <c r="B394" s="170">
        <v>2645.08</v>
      </c>
      <c r="C394" s="171">
        <v>340.36</v>
      </c>
      <c r="D394" s="171">
        <v>455.63</v>
      </c>
      <c r="U394" s="169" t="s">
        <v>848</v>
      </c>
      <c r="V394" s="171">
        <v>894.02</v>
      </c>
    </row>
    <row r="395" spans="1:22">
      <c r="A395" s="169" t="s">
        <v>859</v>
      </c>
      <c r="B395" s="170">
        <v>2692.82</v>
      </c>
      <c r="C395" s="171">
        <v>349.15</v>
      </c>
      <c r="D395" s="171">
        <v>472.92</v>
      </c>
      <c r="U395" s="169" t="s">
        <v>859</v>
      </c>
      <c r="V395" s="171">
        <v>942.41</v>
      </c>
    </row>
    <row r="396" spans="1:22">
      <c r="A396" s="169" t="s">
        <v>858</v>
      </c>
      <c r="B396" s="170">
        <v>2737.27</v>
      </c>
      <c r="C396" s="171">
        <v>351.45</v>
      </c>
      <c r="D396" s="171">
        <v>469.33</v>
      </c>
      <c r="U396" s="169" t="s">
        <v>858</v>
      </c>
      <c r="V396" s="171">
        <v>975.28</v>
      </c>
    </row>
    <row r="397" spans="1:22">
      <c r="A397" s="169" t="s">
        <v>857</v>
      </c>
      <c r="B397" s="170">
        <v>2660.66</v>
      </c>
      <c r="C397" s="171">
        <v>346.08</v>
      </c>
      <c r="D397" s="171">
        <v>453.84</v>
      </c>
      <c r="U397" s="169" t="s">
        <v>857</v>
      </c>
      <c r="V397" s="171">
        <v>895.66</v>
      </c>
    </row>
    <row r="398" spans="1:22">
      <c r="A398" s="169" t="s">
        <v>856</v>
      </c>
      <c r="B398" s="170">
        <v>2440.06</v>
      </c>
      <c r="C398" s="171">
        <v>317.98</v>
      </c>
      <c r="D398" s="171">
        <v>435.29</v>
      </c>
      <c r="U398" s="169" t="s">
        <v>856</v>
      </c>
      <c r="V398" s="171">
        <v>854.61</v>
      </c>
    </row>
    <row r="399" spans="1:22">
      <c r="A399" s="169" t="s">
        <v>855</v>
      </c>
      <c r="B399" s="170">
        <v>2480.15</v>
      </c>
      <c r="C399" s="171">
        <v>320.52</v>
      </c>
      <c r="D399" s="171">
        <v>446.17</v>
      </c>
      <c r="U399" s="169" t="s">
        <v>855</v>
      </c>
      <c r="V399" s="171">
        <v>932.76</v>
      </c>
    </row>
    <row r="400" spans="1:22">
      <c r="A400" s="169" t="s">
        <v>854</v>
      </c>
      <c r="B400" s="170">
        <v>2418.8000000000002</v>
      </c>
      <c r="C400" s="171">
        <v>309.64</v>
      </c>
      <c r="D400" s="171">
        <v>427.55</v>
      </c>
      <c r="U400" s="169" t="s">
        <v>854</v>
      </c>
      <c r="V400" s="171">
        <v>940.54</v>
      </c>
    </row>
    <row r="401" spans="1:22">
      <c r="A401" s="169" t="s">
        <v>853</v>
      </c>
      <c r="B401" s="170">
        <v>2293.62</v>
      </c>
      <c r="C401" s="171">
        <v>294.87</v>
      </c>
      <c r="D401" s="171">
        <v>406.73</v>
      </c>
      <c r="U401" s="169" t="s">
        <v>853</v>
      </c>
      <c r="V401" s="170">
        <v>1003.31</v>
      </c>
    </row>
    <row r="402" spans="1:22">
      <c r="A402" s="169" t="s">
        <v>852</v>
      </c>
      <c r="B402" s="170">
        <v>2258.39</v>
      </c>
      <c r="C402" s="171">
        <v>288.86</v>
      </c>
      <c r="D402" s="171">
        <v>399.71</v>
      </c>
      <c r="U402" s="169" t="s">
        <v>852</v>
      </c>
      <c r="V402" s="171">
        <v>917.9</v>
      </c>
    </row>
    <row r="403" spans="1:22">
      <c r="A403" s="169" t="s">
        <v>851</v>
      </c>
      <c r="B403" s="170">
        <v>2342.3200000000002</v>
      </c>
      <c r="C403" s="171">
        <v>297.47000000000003</v>
      </c>
      <c r="D403" s="171">
        <v>401.3</v>
      </c>
      <c r="U403" s="169" t="s">
        <v>851</v>
      </c>
      <c r="V403" s="171">
        <v>884.29</v>
      </c>
    </row>
    <row r="404" spans="1:22">
      <c r="A404" s="169" t="s">
        <v>838</v>
      </c>
      <c r="B404" s="170">
        <v>2168.5700000000002</v>
      </c>
      <c r="C404" s="171">
        <v>277.72000000000003</v>
      </c>
      <c r="D404" s="171">
        <v>381.38</v>
      </c>
      <c r="U404" s="169" t="s">
        <v>838</v>
      </c>
      <c r="V404" s="171">
        <v>907.2</v>
      </c>
    </row>
    <row r="405" spans="1:22">
      <c r="A405" s="169" t="s">
        <v>837</v>
      </c>
      <c r="B405" s="170">
        <v>2114.5100000000002</v>
      </c>
      <c r="C405" s="171">
        <v>273.7</v>
      </c>
      <c r="D405" s="171">
        <v>371.45</v>
      </c>
      <c r="U405" s="169" t="s">
        <v>837</v>
      </c>
      <c r="V405" s="171">
        <v>831.12</v>
      </c>
    </row>
    <row r="406" spans="1:22">
      <c r="A406" s="169" t="s">
        <v>836</v>
      </c>
      <c r="B406" s="170">
        <v>2148.65</v>
      </c>
      <c r="C406" s="171">
        <v>278.97000000000003</v>
      </c>
      <c r="D406" s="171">
        <v>382.46</v>
      </c>
      <c r="U406" s="169" t="s">
        <v>836</v>
      </c>
      <c r="V406" s="171">
        <v>729.79</v>
      </c>
    </row>
    <row r="407" spans="1:22">
      <c r="A407" s="169" t="s">
        <v>847</v>
      </c>
      <c r="B407" s="170">
        <v>2112.91</v>
      </c>
      <c r="C407" s="171">
        <v>271.91000000000003</v>
      </c>
      <c r="D407" s="171">
        <v>387.71</v>
      </c>
      <c r="U407" s="169" t="s">
        <v>847</v>
      </c>
      <c r="V407" s="171">
        <v>677.54</v>
      </c>
    </row>
    <row r="408" spans="1:22">
      <c r="A408" s="169" t="s">
        <v>846</v>
      </c>
      <c r="B408" s="170">
        <v>2031.65</v>
      </c>
      <c r="C408" s="171">
        <v>261.52</v>
      </c>
      <c r="D408" s="171">
        <v>376.55</v>
      </c>
      <c r="U408" s="169" t="s">
        <v>846</v>
      </c>
      <c r="V408" s="171">
        <v>664.43</v>
      </c>
    </row>
    <row r="409" spans="1:22">
      <c r="A409" s="169" t="s">
        <v>845</v>
      </c>
      <c r="B409" s="170">
        <v>2128.73</v>
      </c>
      <c r="C409" s="171">
        <v>272.02</v>
      </c>
      <c r="D409" s="171">
        <v>387.33</v>
      </c>
      <c r="U409" s="169" t="s">
        <v>845</v>
      </c>
      <c r="V409" s="171">
        <v>721.08</v>
      </c>
    </row>
    <row r="410" spans="1:22">
      <c r="A410" s="169" t="s">
        <v>844</v>
      </c>
      <c r="B410" s="170">
        <v>2141.71</v>
      </c>
      <c r="C410" s="171">
        <v>273.5</v>
      </c>
      <c r="D410" s="171">
        <v>394.66</v>
      </c>
      <c r="U410" s="169" t="s">
        <v>844</v>
      </c>
      <c r="V410" s="171">
        <v>702.83</v>
      </c>
    </row>
    <row r="411" spans="1:22">
      <c r="A411" s="169" t="s">
        <v>843</v>
      </c>
      <c r="B411" s="170">
        <v>2031.12</v>
      </c>
      <c r="C411" s="171">
        <v>262.16000000000003</v>
      </c>
      <c r="D411" s="171">
        <v>370.34</v>
      </c>
      <c r="U411" s="169" t="s">
        <v>843</v>
      </c>
      <c r="V411" s="171">
        <v>717.35</v>
      </c>
    </row>
    <row r="412" spans="1:22">
      <c r="A412" s="169" t="s">
        <v>842</v>
      </c>
      <c r="B412" s="170">
        <v>2032.33</v>
      </c>
      <c r="C412" s="171">
        <v>261.33</v>
      </c>
      <c r="D412" s="171">
        <v>379.23</v>
      </c>
      <c r="U412" s="169" t="s">
        <v>842</v>
      </c>
      <c r="V412" s="171">
        <v>647.17999999999995</v>
      </c>
    </row>
    <row r="413" spans="1:22">
      <c r="A413" s="169" t="s">
        <v>841</v>
      </c>
      <c r="B413" s="170">
        <v>1988.06</v>
      </c>
      <c r="C413" s="171">
        <v>258.89</v>
      </c>
      <c r="D413" s="171">
        <v>374.64</v>
      </c>
      <c r="U413" s="169" t="s">
        <v>841</v>
      </c>
      <c r="V413" s="171">
        <v>656.47</v>
      </c>
    </row>
    <row r="414" spans="1:22">
      <c r="A414" s="169" t="s">
        <v>840</v>
      </c>
      <c r="B414" s="170">
        <v>2071.62</v>
      </c>
      <c r="C414" s="171">
        <v>267.82</v>
      </c>
      <c r="D414" s="171">
        <v>366.95</v>
      </c>
      <c r="U414" s="169" t="s">
        <v>840</v>
      </c>
      <c r="V414" s="171">
        <v>612.35</v>
      </c>
    </row>
    <row r="415" spans="1:22">
      <c r="A415" s="169" t="s">
        <v>839</v>
      </c>
      <c r="B415" s="170">
        <v>1958.22</v>
      </c>
      <c r="C415" s="171">
        <v>257.07</v>
      </c>
      <c r="D415" s="171">
        <v>344.66</v>
      </c>
      <c r="U415" s="169" t="s">
        <v>839</v>
      </c>
      <c r="V415" s="171">
        <v>633.58000000000004</v>
      </c>
    </row>
    <row r="416" spans="1:22">
      <c r="A416" s="169" t="s">
        <v>826</v>
      </c>
      <c r="B416" s="170">
        <v>1938.83</v>
      </c>
      <c r="C416" s="171">
        <v>247.08</v>
      </c>
      <c r="D416" s="171">
        <v>330.47</v>
      </c>
      <c r="U416" s="169" t="s">
        <v>826</v>
      </c>
      <c r="V416" s="171">
        <v>525.11</v>
      </c>
    </row>
    <row r="417" spans="1:22">
      <c r="A417" s="169" t="s">
        <v>825</v>
      </c>
      <c r="B417" s="170">
        <v>1833.55</v>
      </c>
      <c r="C417" s="171">
        <v>230.3</v>
      </c>
      <c r="D417" s="171">
        <v>305.16000000000003</v>
      </c>
      <c r="U417" s="169" t="s">
        <v>825</v>
      </c>
      <c r="V417" s="171">
        <v>475.59</v>
      </c>
    </row>
    <row r="418" spans="1:22">
      <c r="A418" s="169" t="s">
        <v>824</v>
      </c>
      <c r="B418" s="170">
        <v>1993.53</v>
      </c>
      <c r="C418" s="171">
        <v>251.79</v>
      </c>
      <c r="D418" s="171">
        <v>323.3</v>
      </c>
      <c r="U418" s="169" t="s">
        <v>824</v>
      </c>
      <c r="V418" s="171">
        <v>509.05</v>
      </c>
    </row>
    <row r="419" spans="1:22">
      <c r="A419" s="169" t="s">
        <v>835</v>
      </c>
      <c r="B419" s="170">
        <v>2596.2800000000002</v>
      </c>
      <c r="C419" s="171">
        <v>321.83</v>
      </c>
      <c r="D419" s="171">
        <v>444.29</v>
      </c>
      <c r="U419" s="169" t="s">
        <v>835</v>
      </c>
      <c r="V419" s="171">
        <v>485.35</v>
      </c>
    </row>
    <row r="420" spans="1:22">
      <c r="A420" s="169" t="s">
        <v>834</v>
      </c>
      <c r="B420" s="170">
        <v>2662.95</v>
      </c>
      <c r="C420" s="171">
        <v>329.8</v>
      </c>
      <c r="D420" s="171">
        <v>454.97</v>
      </c>
      <c r="U420" s="169" t="s">
        <v>834</v>
      </c>
      <c r="V420" s="171">
        <v>474.01</v>
      </c>
    </row>
    <row r="421" spans="1:22">
      <c r="A421" s="169" t="s">
        <v>833</v>
      </c>
      <c r="B421" s="170">
        <v>2572.0700000000002</v>
      </c>
      <c r="C421" s="171">
        <v>318.66000000000003</v>
      </c>
      <c r="D421" s="171">
        <v>434.93</v>
      </c>
      <c r="U421" s="169" t="s">
        <v>833</v>
      </c>
      <c r="V421" s="171">
        <v>485.48</v>
      </c>
    </row>
    <row r="422" spans="1:22">
      <c r="A422" s="169" t="s">
        <v>832</v>
      </c>
      <c r="B422" s="170">
        <v>2418.5300000000002</v>
      </c>
      <c r="C422" s="171">
        <v>304</v>
      </c>
      <c r="D422" s="171">
        <v>424.67</v>
      </c>
      <c r="U422" s="169" t="s">
        <v>832</v>
      </c>
      <c r="V422" s="171">
        <v>411.76</v>
      </c>
    </row>
    <row r="423" spans="1:22">
      <c r="A423" s="169" t="s">
        <v>831</v>
      </c>
      <c r="B423" s="170">
        <v>2291.5700000000002</v>
      </c>
      <c r="C423" s="171">
        <v>290.10000000000002</v>
      </c>
      <c r="D423" s="171">
        <v>416.54</v>
      </c>
      <c r="U423" s="169" t="s">
        <v>831</v>
      </c>
      <c r="V423" s="171">
        <v>387.99</v>
      </c>
    </row>
    <row r="424" spans="1:22">
      <c r="A424" s="169" t="s">
        <v>830</v>
      </c>
      <c r="B424" s="170">
        <v>2286.36</v>
      </c>
      <c r="C424" s="171">
        <v>288.36</v>
      </c>
      <c r="D424" s="171">
        <v>417.81</v>
      </c>
      <c r="U424" s="169" t="s">
        <v>830</v>
      </c>
      <c r="V424" s="171">
        <v>358.63</v>
      </c>
    </row>
    <row r="425" spans="1:22">
      <c r="A425" s="169" t="s">
        <v>829</v>
      </c>
      <c r="B425" s="170">
        <v>2304.69</v>
      </c>
      <c r="C425" s="171">
        <v>291.7</v>
      </c>
      <c r="D425" s="171">
        <v>430.05</v>
      </c>
      <c r="U425" s="169" t="s">
        <v>829</v>
      </c>
      <c r="V425" s="171">
        <v>405.13</v>
      </c>
    </row>
    <row r="426" spans="1:22">
      <c r="A426" s="169" t="s">
        <v>828</v>
      </c>
      <c r="B426" s="170">
        <v>2223.9899999999998</v>
      </c>
      <c r="C426" s="171">
        <v>284.2</v>
      </c>
      <c r="D426" s="171">
        <v>424.97</v>
      </c>
      <c r="U426" s="169" t="s">
        <v>828</v>
      </c>
      <c r="V426" s="171">
        <v>334.98</v>
      </c>
    </row>
    <row r="427" spans="1:22">
      <c r="A427" s="169" t="s">
        <v>827</v>
      </c>
      <c r="B427" s="170">
        <v>2158.04</v>
      </c>
      <c r="C427" s="171">
        <v>274.08</v>
      </c>
      <c r="D427" s="171">
        <v>392.06</v>
      </c>
      <c r="U427" s="169" t="s">
        <v>827</v>
      </c>
      <c r="V427" s="171">
        <v>310.22000000000003</v>
      </c>
    </row>
    <row r="428" spans="1:22">
      <c r="A428" s="169" t="s">
        <v>814</v>
      </c>
      <c r="B428" s="170">
        <v>1895.95</v>
      </c>
      <c r="C428" s="171">
        <v>242.17</v>
      </c>
      <c r="D428" s="171">
        <v>348.83</v>
      </c>
      <c r="U428" s="169" t="s">
        <v>814</v>
      </c>
      <c r="V428" s="171">
        <v>272.61</v>
      </c>
    </row>
    <row r="429" spans="1:22">
      <c r="A429" s="169" t="s">
        <v>813</v>
      </c>
      <c r="B429" s="170">
        <v>1914.23</v>
      </c>
      <c r="C429" s="171">
        <v>249.22</v>
      </c>
      <c r="D429" s="171">
        <v>359.57</v>
      </c>
      <c r="U429" s="169" t="s">
        <v>813</v>
      </c>
      <c r="V429" s="171">
        <v>268.98</v>
      </c>
    </row>
    <row r="430" spans="1:22">
      <c r="A430" s="169" t="s">
        <v>812</v>
      </c>
      <c r="B430" s="170">
        <v>1877.81</v>
      </c>
      <c r="C430" s="171">
        <v>243.98</v>
      </c>
      <c r="D430" s="171">
        <v>360.77</v>
      </c>
      <c r="U430" s="169" t="s">
        <v>812</v>
      </c>
      <c r="V430" s="171">
        <v>240.79</v>
      </c>
    </row>
    <row r="431" spans="1:22">
      <c r="A431" s="169" t="s">
        <v>823</v>
      </c>
      <c r="B431" s="170">
        <v>1767.58</v>
      </c>
      <c r="C431" s="171">
        <v>231.32</v>
      </c>
      <c r="D431" s="171">
        <v>350.67</v>
      </c>
      <c r="U431" s="169" t="s">
        <v>823</v>
      </c>
      <c r="V431" s="171">
        <v>253.45</v>
      </c>
    </row>
    <row r="432" spans="1:22">
      <c r="A432" s="169" t="s">
        <v>822</v>
      </c>
      <c r="B432" s="170">
        <v>1898.34</v>
      </c>
      <c r="C432" s="171">
        <v>252.93</v>
      </c>
      <c r="D432" s="171">
        <v>382.86</v>
      </c>
      <c r="U432" s="169" t="s">
        <v>822</v>
      </c>
      <c r="V432" s="171">
        <v>264.64</v>
      </c>
    </row>
    <row r="433" spans="1:22">
      <c r="A433" s="169" t="s">
        <v>821</v>
      </c>
      <c r="B433" s="170">
        <v>1775.31</v>
      </c>
      <c r="C433" s="171">
        <v>236.12</v>
      </c>
      <c r="D433" s="171">
        <v>371.37</v>
      </c>
      <c r="U433" s="169" t="s">
        <v>821</v>
      </c>
      <c r="V433" s="171">
        <v>273.75</v>
      </c>
    </row>
    <row r="434" spans="1:22">
      <c r="A434" s="169" t="s">
        <v>820</v>
      </c>
      <c r="B434" s="170">
        <v>1892.72</v>
      </c>
      <c r="C434" s="171">
        <v>250.84</v>
      </c>
      <c r="D434" s="171">
        <v>405.51</v>
      </c>
      <c r="I434" s="168"/>
      <c r="J434" s="168"/>
      <c r="U434" s="169" t="s">
        <v>820</v>
      </c>
      <c r="V434" s="171">
        <v>243.36</v>
      </c>
    </row>
    <row r="435" spans="1:22">
      <c r="A435" s="169" t="s">
        <v>819</v>
      </c>
      <c r="B435" s="170">
        <v>1876.71</v>
      </c>
      <c r="C435" s="171">
        <v>247.35</v>
      </c>
      <c r="D435" s="171">
        <v>400.16</v>
      </c>
      <c r="I435" s="169"/>
      <c r="J435" s="170"/>
      <c r="U435" s="169" t="s">
        <v>819</v>
      </c>
      <c r="V435" s="171">
        <v>231.06</v>
      </c>
    </row>
    <row r="436" spans="1:22">
      <c r="A436" s="169" t="s">
        <v>818</v>
      </c>
      <c r="B436" s="170">
        <v>1783.98</v>
      </c>
      <c r="C436" s="171">
        <v>235.52</v>
      </c>
      <c r="D436" s="171">
        <v>383.24</v>
      </c>
      <c r="I436" s="169"/>
      <c r="J436" s="170"/>
      <c r="U436" s="169" t="s">
        <v>818</v>
      </c>
      <c r="V436" s="171">
        <v>202.91</v>
      </c>
    </row>
    <row r="437" spans="1:22">
      <c r="A437" s="169" t="s">
        <v>817</v>
      </c>
      <c r="B437" s="170">
        <v>1818.61</v>
      </c>
      <c r="C437" s="171">
        <v>238.9</v>
      </c>
      <c r="D437" s="171">
        <v>374.72</v>
      </c>
      <c r="I437" s="169"/>
      <c r="J437" s="170"/>
      <c r="U437" s="169" t="s">
        <v>817</v>
      </c>
      <c r="V437" s="171">
        <v>199.76</v>
      </c>
    </row>
    <row r="438" spans="1:22">
      <c r="A438" s="169" t="s">
        <v>816</v>
      </c>
      <c r="B438" s="170">
        <v>1709.06</v>
      </c>
      <c r="C438" s="171">
        <v>226.92</v>
      </c>
      <c r="D438" s="171">
        <v>359.53</v>
      </c>
      <c r="I438" s="169"/>
      <c r="J438" s="170"/>
      <c r="U438" s="169" t="s">
        <v>816</v>
      </c>
      <c r="V438" s="171">
        <v>175.91</v>
      </c>
    </row>
    <row r="439" spans="1:22">
      <c r="A439" s="169" t="s">
        <v>815</v>
      </c>
      <c r="B439" s="170">
        <v>1570.99</v>
      </c>
      <c r="C439" s="171">
        <v>211.78</v>
      </c>
      <c r="D439" s="171">
        <v>335.77</v>
      </c>
      <c r="I439" s="169"/>
      <c r="J439" s="170"/>
      <c r="U439" s="169" t="s">
        <v>815</v>
      </c>
      <c r="V439" s="171">
        <v>160.41999999999999</v>
      </c>
    </row>
    <row r="440" spans="1:22">
      <c r="A440" s="169" t="s">
        <v>802</v>
      </c>
      <c r="B440" s="170">
        <v>1546.67</v>
      </c>
      <c r="C440" s="171">
        <v>211.28</v>
      </c>
      <c r="D440" s="171">
        <v>324.93</v>
      </c>
      <c r="I440" s="169"/>
      <c r="J440" s="170"/>
      <c r="U440" s="169" t="s">
        <v>802</v>
      </c>
      <c r="V440" s="171">
        <v>163.37</v>
      </c>
    </row>
    <row r="441" spans="1:22">
      <c r="A441" s="169" t="s">
        <v>801</v>
      </c>
      <c r="B441" s="170">
        <v>1472.13</v>
      </c>
      <c r="C441" s="171">
        <v>202.17</v>
      </c>
      <c r="D441" s="171">
        <v>313.95</v>
      </c>
      <c r="I441" s="169"/>
      <c r="J441" s="170"/>
      <c r="U441" s="169" t="s">
        <v>801</v>
      </c>
      <c r="V441" s="171">
        <v>150.16</v>
      </c>
    </row>
    <row r="442" spans="1:22">
      <c r="A442" s="169" t="s">
        <v>800</v>
      </c>
      <c r="B442" s="170">
        <v>1374.31</v>
      </c>
      <c r="C442" s="171">
        <v>189.82</v>
      </c>
      <c r="D442" s="171">
        <v>292.54000000000002</v>
      </c>
      <c r="I442" s="169"/>
      <c r="J442" s="170"/>
      <c r="U442" s="169" t="s">
        <v>800</v>
      </c>
      <c r="V442" s="171">
        <v>140.88999999999999</v>
      </c>
    </row>
    <row r="443" spans="1:22">
      <c r="A443" s="169" t="s">
        <v>811</v>
      </c>
      <c r="B443" s="170">
        <v>1328.63</v>
      </c>
      <c r="C443" s="171">
        <v>182.08</v>
      </c>
      <c r="D443" s="171">
        <v>280.33</v>
      </c>
      <c r="I443" s="169"/>
      <c r="J443" s="170"/>
      <c r="U443" s="169" t="s">
        <v>811</v>
      </c>
      <c r="V443" s="171">
        <v>138.91</v>
      </c>
    </row>
    <row r="444" spans="1:22">
      <c r="A444" s="169" t="s">
        <v>810</v>
      </c>
      <c r="B444" s="170">
        <v>1334.01</v>
      </c>
      <c r="C444" s="171">
        <v>188.63</v>
      </c>
      <c r="D444" s="171">
        <v>297.70999999999998</v>
      </c>
      <c r="I444" s="169"/>
      <c r="J444" s="170"/>
      <c r="U444" s="169" t="s">
        <v>810</v>
      </c>
      <c r="V444" s="171">
        <v>136.49</v>
      </c>
    </row>
    <row r="445" spans="1:22">
      <c r="A445" s="169" t="s">
        <v>809</v>
      </c>
      <c r="B445" s="170">
        <v>1347.45</v>
      </c>
      <c r="C445" s="171">
        <v>190.92</v>
      </c>
      <c r="D445" s="171">
        <v>301.29000000000002</v>
      </c>
      <c r="I445" s="169"/>
      <c r="J445" s="170"/>
      <c r="U445" s="169" t="s">
        <v>809</v>
      </c>
      <c r="V445" s="171">
        <v>137.38</v>
      </c>
    </row>
    <row r="446" spans="1:22">
      <c r="A446" s="169" t="s">
        <v>808</v>
      </c>
      <c r="B446" s="170">
        <v>1335.46</v>
      </c>
      <c r="C446" s="171">
        <v>191.85</v>
      </c>
      <c r="D446" s="171">
        <v>296.2</v>
      </c>
      <c r="I446" s="169"/>
      <c r="J446" s="170"/>
      <c r="U446" s="169" t="s">
        <v>808</v>
      </c>
      <c r="V446" s="171">
        <v>136.58000000000001</v>
      </c>
    </row>
    <row r="447" spans="1:22">
      <c r="A447" s="169" t="s">
        <v>807</v>
      </c>
      <c r="B447" s="170">
        <v>1315.41</v>
      </c>
      <c r="C447" s="171">
        <v>189.55</v>
      </c>
      <c r="D447" s="171">
        <v>290.8</v>
      </c>
      <c r="I447" s="169"/>
      <c r="J447" s="170"/>
      <c r="U447" s="169" t="s">
        <v>807</v>
      </c>
      <c r="V447" s="171">
        <v>134.09</v>
      </c>
    </row>
    <row r="448" spans="1:22">
      <c r="A448" s="169" t="s">
        <v>806</v>
      </c>
      <c r="B448" s="170">
        <v>1258.06</v>
      </c>
      <c r="C448" s="171">
        <v>179.83</v>
      </c>
      <c r="D448" s="171">
        <v>280.56</v>
      </c>
      <c r="I448" s="169"/>
      <c r="J448" s="170"/>
      <c r="U448" s="169" t="s">
        <v>806</v>
      </c>
      <c r="V448" s="171">
        <v>134.15</v>
      </c>
    </row>
    <row r="449" spans="1:22">
      <c r="A449" s="169" t="s">
        <v>805</v>
      </c>
      <c r="B449" s="170">
        <v>1266.78</v>
      </c>
      <c r="C449" s="171">
        <v>180.66</v>
      </c>
      <c r="D449" s="171">
        <v>279.2</v>
      </c>
      <c r="I449" s="169"/>
      <c r="J449" s="170"/>
      <c r="U449" s="169" t="s">
        <v>805</v>
      </c>
      <c r="V449" s="171">
        <v>136.46</v>
      </c>
    </row>
    <row r="450" spans="1:22">
      <c r="A450" s="169" t="s">
        <v>804</v>
      </c>
      <c r="B450" s="170">
        <v>1284.01</v>
      </c>
      <c r="C450" s="171">
        <v>181.18</v>
      </c>
      <c r="D450" s="171">
        <v>284.17</v>
      </c>
      <c r="I450" s="169"/>
      <c r="J450" s="170"/>
      <c r="U450" s="169" t="s">
        <v>804</v>
      </c>
      <c r="V450" s="171">
        <v>134.93</v>
      </c>
    </row>
    <row r="451" spans="1:22">
      <c r="A451" s="169" t="s">
        <v>803</v>
      </c>
      <c r="B451" s="170">
        <v>1286.77</v>
      </c>
      <c r="C451" s="171">
        <v>179.63</v>
      </c>
      <c r="D451" s="171">
        <v>278.7</v>
      </c>
      <c r="I451" s="169"/>
      <c r="J451" s="170"/>
      <c r="U451" s="169" t="s">
        <v>803</v>
      </c>
      <c r="V451" s="171">
        <v>138.9</v>
      </c>
    </row>
    <row r="452" spans="1:22">
      <c r="A452" s="169" t="s">
        <v>790</v>
      </c>
      <c r="B452" s="170">
        <v>1211.57</v>
      </c>
      <c r="C452" s="171">
        <v>167.24</v>
      </c>
      <c r="D452" s="171">
        <v>247.35</v>
      </c>
      <c r="I452" s="169"/>
      <c r="J452" s="170"/>
      <c r="U452" s="169" t="s">
        <v>790</v>
      </c>
      <c r="V452" s="171">
        <v>142.46</v>
      </c>
    </row>
    <row r="453" spans="1:22">
      <c r="A453" s="169" t="s">
        <v>789</v>
      </c>
      <c r="B453" s="170">
        <v>1188.94</v>
      </c>
      <c r="C453" s="171">
        <v>163.58000000000001</v>
      </c>
      <c r="D453" s="171">
        <v>242.53</v>
      </c>
      <c r="I453" s="169"/>
      <c r="J453" s="170"/>
      <c r="U453" s="169" t="s">
        <v>789</v>
      </c>
      <c r="V453" s="171">
        <v>135.54</v>
      </c>
    </row>
    <row r="454" spans="1:22">
      <c r="A454" s="169" t="s">
        <v>788</v>
      </c>
      <c r="B454" s="170">
        <v>1207.3800000000001</v>
      </c>
      <c r="C454" s="171">
        <v>166.09</v>
      </c>
      <c r="D454" s="171">
        <v>247.03</v>
      </c>
      <c r="I454" s="169"/>
      <c r="J454" s="170"/>
      <c r="U454" s="169" t="s">
        <v>788</v>
      </c>
      <c r="V454" s="171">
        <v>129.82</v>
      </c>
    </row>
    <row r="455" spans="1:22">
      <c r="A455" s="169" t="s">
        <v>799</v>
      </c>
      <c r="B455" s="170">
        <v>1206.71</v>
      </c>
      <c r="C455" s="171">
        <v>166.1</v>
      </c>
      <c r="D455" s="171">
        <v>249.94</v>
      </c>
      <c r="I455" s="169"/>
      <c r="J455" s="170"/>
      <c r="U455" s="169" t="s">
        <v>799</v>
      </c>
      <c r="V455" s="171">
        <v>134.13999999999999</v>
      </c>
    </row>
    <row r="456" spans="1:22">
      <c r="A456" s="169" t="s">
        <v>798</v>
      </c>
      <c r="B456" s="170">
        <v>1224.3800000000001</v>
      </c>
      <c r="C456" s="171">
        <v>166.68</v>
      </c>
      <c r="D456" s="171">
        <v>254.64</v>
      </c>
      <c r="I456" s="169"/>
      <c r="J456" s="170"/>
      <c r="U456" s="169" t="s">
        <v>798</v>
      </c>
      <c r="V456" s="171">
        <v>136.11000000000001</v>
      </c>
    </row>
    <row r="457" spans="1:22">
      <c r="A457" s="169" t="s">
        <v>797</v>
      </c>
      <c r="B457" s="170">
        <v>1115.28</v>
      </c>
      <c r="C457" s="171">
        <v>150.66</v>
      </c>
      <c r="D457" s="171">
        <v>229.7</v>
      </c>
      <c r="I457" s="169"/>
      <c r="J457" s="170"/>
      <c r="U457" s="169" t="s">
        <v>797</v>
      </c>
      <c r="V457" s="171">
        <v>134.54</v>
      </c>
    </row>
    <row r="458" spans="1:22">
      <c r="A458" s="169" t="s">
        <v>796</v>
      </c>
      <c r="B458" s="170">
        <v>1132.4000000000001</v>
      </c>
      <c r="C458" s="171">
        <v>153.18</v>
      </c>
      <c r="D458" s="171">
        <v>239.65</v>
      </c>
      <c r="I458" s="169"/>
      <c r="J458" s="170"/>
      <c r="U458" s="169" t="s">
        <v>796</v>
      </c>
      <c r="V458" s="171">
        <v>130.28</v>
      </c>
    </row>
    <row r="459" spans="1:22">
      <c r="A459" s="169" t="s">
        <v>795</v>
      </c>
      <c r="B459" s="170">
        <v>1104.8499999999999</v>
      </c>
      <c r="C459" s="171">
        <v>150.55000000000001</v>
      </c>
      <c r="D459" s="171">
        <v>232.82</v>
      </c>
      <c r="I459" s="169"/>
      <c r="J459" s="170"/>
      <c r="U459" s="169" t="s">
        <v>795</v>
      </c>
      <c r="V459" s="171">
        <v>130.47999999999999</v>
      </c>
    </row>
    <row r="460" spans="1:22">
      <c r="A460" s="169" t="s">
        <v>794</v>
      </c>
      <c r="B460" s="170">
        <v>1170.75</v>
      </c>
      <c r="C460" s="171">
        <v>160.05000000000001</v>
      </c>
      <c r="D460" s="171">
        <v>247.44</v>
      </c>
      <c r="I460" s="169"/>
      <c r="J460" s="170"/>
      <c r="U460" s="169" t="s">
        <v>794</v>
      </c>
      <c r="V460" s="171">
        <v>135.6</v>
      </c>
    </row>
    <row r="461" spans="1:22">
      <c r="A461" s="169" t="s">
        <v>793</v>
      </c>
      <c r="B461" s="170">
        <v>1164.8900000000001</v>
      </c>
      <c r="C461" s="171">
        <v>159.18</v>
      </c>
      <c r="D461" s="171">
        <v>250.78</v>
      </c>
      <c r="I461" s="169"/>
      <c r="J461" s="170"/>
      <c r="U461" s="169" t="s">
        <v>793</v>
      </c>
      <c r="V461" s="171">
        <v>133.35</v>
      </c>
    </row>
    <row r="462" spans="1:22">
      <c r="A462" s="169" t="s">
        <v>792</v>
      </c>
      <c r="B462" s="170">
        <v>1154.6300000000001</v>
      </c>
      <c r="C462" s="171">
        <v>157.06</v>
      </c>
      <c r="D462" s="171">
        <v>252.57</v>
      </c>
      <c r="I462" s="169"/>
      <c r="J462" s="170"/>
      <c r="U462" s="169" t="s">
        <v>792</v>
      </c>
      <c r="V462" s="171">
        <v>129.66</v>
      </c>
    </row>
    <row r="463" spans="1:22">
      <c r="A463" s="169" t="s">
        <v>791</v>
      </c>
      <c r="B463" s="170">
        <v>1220.58</v>
      </c>
      <c r="C463" s="171">
        <v>163.41</v>
      </c>
      <c r="D463" s="171">
        <v>268.43</v>
      </c>
      <c r="I463" s="169"/>
      <c r="J463" s="170"/>
      <c r="U463" s="169" t="s">
        <v>791</v>
      </c>
      <c r="V463" s="171">
        <v>124.08</v>
      </c>
    </row>
    <row r="464" spans="1:22">
      <c r="A464" s="169" t="s">
        <v>778</v>
      </c>
      <c r="B464" s="170">
        <v>1258.6400000000001</v>
      </c>
      <c r="C464" s="171">
        <v>164.93</v>
      </c>
      <c r="D464" s="171">
        <v>278.60000000000002</v>
      </c>
      <c r="I464" s="169"/>
      <c r="J464" s="170"/>
      <c r="U464" s="169" t="s">
        <v>778</v>
      </c>
      <c r="V464" s="171">
        <v>121.21</v>
      </c>
    </row>
    <row r="465" spans="1:22">
      <c r="A465" s="169" t="s">
        <v>777</v>
      </c>
      <c r="B465" s="170">
        <v>1276.02</v>
      </c>
      <c r="C465" s="171">
        <v>166.4</v>
      </c>
      <c r="D465" s="171">
        <v>285.67</v>
      </c>
      <c r="I465" s="169"/>
      <c r="J465" s="170"/>
      <c r="U465" s="169" t="s">
        <v>777</v>
      </c>
      <c r="V465" s="171">
        <v>117.63</v>
      </c>
    </row>
    <row r="466" spans="1:22">
      <c r="A466" s="169" t="s">
        <v>776</v>
      </c>
      <c r="B466" s="170">
        <v>1225.2</v>
      </c>
      <c r="C466" s="171">
        <v>163.55000000000001</v>
      </c>
      <c r="D466" s="171">
        <v>274.55</v>
      </c>
      <c r="I466" s="169"/>
      <c r="J466" s="170"/>
      <c r="U466" s="169" t="s">
        <v>776</v>
      </c>
      <c r="V466" s="171">
        <v>121.42</v>
      </c>
    </row>
    <row r="467" spans="1:22">
      <c r="A467" s="169" t="s">
        <v>787</v>
      </c>
      <c r="B467" s="170">
        <v>1233.1300000000001</v>
      </c>
      <c r="C467" s="171">
        <v>166.07</v>
      </c>
      <c r="D467" s="171">
        <v>296.64999999999998</v>
      </c>
      <c r="I467" s="169"/>
      <c r="J467" s="170"/>
      <c r="U467" s="169" t="s">
        <v>787</v>
      </c>
      <c r="V467" s="171">
        <v>117.71</v>
      </c>
    </row>
    <row r="468" spans="1:22">
      <c r="A468" s="169" t="s">
        <v>786</v>
      </c>
      <c r="B468" s="170">
        <v>1216.1600000000001</v>
      </c>
      <c r="C468" s="171">
        <v>164.4</v>
      </c>
      <c r="D468" s="171">
        <v>292.42</v>
      </c>
      <c r="I468" s="169"/>
      <c r="J468" s="170"/>
      <c r="U468" s="169" t="s">
        <v>786</v>
      </c>
      <c r="V468" s="171">
        <v>118.82</v>
      </c>
    </row>
    <row r="469" spans="1:22">
      <c r="A469" s="169" t="s">
        <v>785</v>
      </c>
      <c r="B469" s="170">
        <v>1199.22</v>
      </c>
      <c r="C469" s="171">
        <v>162.56</v>
      </c>
      <c r="D469" s="171">
        <v>303.95999999999998</v>
      </c>
      <c r="I469" s="169"/>
      <c r="J469" s="170"/>
      <c r="U469" s="169" t="s">
        <v>785</v>
      </c>
      <c r="V469" s="171">
        <v>125.04</v>
      </c>
    </row>
    <row r="470" spans="1:22">
      <c r="A470" s="169" t="s">
        <v>784</v>
      </c>
      <c r="B470" s="170">
        <v>1221.96</v>
      </c>
      <c r="C470" s="171">
        <v>167.64</v>
      </c>
      <c r="D470" s="171">
        <v>318.7</v>
      </c>
      <c r="I470" s="169"/>
      <c r="J470" s="170"/>
      <c r="U470" s="169" t="s">
        <v>784</v>
      </c>
      <c r="V470" s="171">
        <v>122.44</v>
      </c>
    </row>
    <row r="471" spans="1:22">
      <c r="A471" s="169" t="s">
        <v>783</v>
      </c>
      <c r="B471" s="170">
        <v>1199.98</v>
      </c>
      <c r="C471" s="171">
        <v>162.38999999999999</v>
      </c>
      <c r="D471" s="171">
        <v>308.73</v>
      </c>
      <c r="I471" s="169"/>
      <c r="J471" s="170"/>
      <c r="U471" s="169" t="s">
        <v>783</v>
      </c>
      <c r="V471" s="171">
        <v>125.76</v>
      </c>
    </row>
    <row r="472" spans="1:22">
      <c r="A472" s="169" t="s">
        <v>782</v>
      </c>
      <c r="B472" s="170">
        <v>1226.2</v>
      </c>
      <c r="C472" s="171">
        <v>164.43</v>
      </c>
      <c r="D472" s="171">
        <v>293.06</v>
      </c>
      <c r="I472" s="169"/>
      <c r="J472" s="170"/>
      <c r="U472" s="169" t="s">
        <v>782</v>
      </c>
      <c r="V472" s="171">
        <v>131.44</v>
      </c>
    </row>
    <row r="473" spans="1:22">
      <c r="A473" s="169" t="s">
        <v>781</v>
      </c>
      <c r="B473" s="170">
        <v>1130.03</v>
      </c>
      <c r="C473" s="171">
        <v>152.96</v>
      </c>
      <c r="D473" s="171">
        <v>270.8</v>
      </c>
      <c r="I473" s="169"/>
      <c r="J473" s="170"/>
      <c r="U473" s="169" t="s">
        <v>781</v>
      </c>
      <c r="V473" s="171">
        <v>119.8</v>
      </c>
    </row>
    <row r="474" spans="1:22">
      <c r="A474" s="169" t="s">
        <v>780</v>
      </c>
      <c r="B474" s="170">
        <v>1112.6199999999999</v>
      </c>
      <c r="C474" s="171">
        <v>148.06</v>
      </c>
      <c r="D474" s="171">
        <v>260.67</v>
      </c>
      <c r="I474" s="169"/>
      <c r="J474" s="170"/>
      <c r="U474" s="169" t="s">
        <v>780</v>
      </c>
      <c r="V474" s="171">
        <v>123.5</v>
      </c>
    </row>
    <row r="475" spans="1:22">
      <c r="A475" s="169" t="s">
        <v>779</v>
      </c>
      <c r="B475" s="170">
        <v>1075.7</v>
      </c>
      <c r="C475" s="171">
        <v>145.30000000000001</v>
      </c>
      <c r="D475" s="171">
        <v>248.35</v>
      </c>
      <c r="I475" s="169"/>
      <c r="J475" s="170"/>
      <c r="U475" s="169" t="s">
        <v>779</v>
      </c>
      <c r="V475" s="171">
        <v>118.27</v>
      </c>
    </row>
    <row r="476" spans="1:22">
      <c r="A476" s="169" t="s">
        <v>1250</v>
      </c>
      <c r="B476" s="170">
        <v>1046.54</v>
      </c>
      <c r="C476" s="171">
        <v>140.63999999999999</v>
      </c>
      <c r="D476" s="171">
        <v>232.41</v>
      </c>
      <c r="I476" s="169"/>
      <c r="J476" s="170"/>
      <c r="U476" s="169" t="s">
        <v>1250</v>
      </c>
      <c r="V476" s="171">
        <v>128.99</v>
      </c>
    </row>
    <row r="477" spans="1:22">
      <c r="A477" s="169" t="s">
        <v>1251</v>
      </c>
      <c r="B477" s="170">
        <v>1039.28</v>
      </c>
      <c r="C477" s="171">
        <v>138.53</v>
      </c>
      <c r="D477" s="171">
        <v>232.31</v>
      </c>
      <c r="I477" s="169"/>
      <c r="J477" s="170"/>
      <c r="U477" s="169" t="s">
        <v>1251</v>
      </c>
      <c r="V477" s="171">
        <v>123.66</v>
      </c>
    </row>
    <row r="478" spans="1:22">
      <c r="A478" s="169" t="s">
        <v>1252</v>
      </c>
      <c r="B478" s="171">
        <v>991.72</v>
      </c>
      <c r="C478" s="171">
        <v>133.72</v>
      </c>
      <c r="D478" s="171">
        <v>212.63</v>
      </c>
      <c r="I478" s="169"/>
      <c r="J478" s="170"/>
      <c r="U478" s="169" t="s">
        <v>1252</v>
      </c>
      <c r="V478" s="171">
        <v>121.91</v>
      </c>
    </row>
    <row r="479" spans="1:22">
      <c r="A479" s="169" t="s">
        <v>775</v>
      </c>
      <c r="B479" s="171">
        <v>896.25</v>
      </c>
      <c r="C479" s="171">
        <v>120.42</v>
      </c>
      <c r="D479" s="171">
        <v>187.65</v>
      </c>
      <c r="I479" s="169"/>
      <c r="J479" s="170"/>
      <c r="U479" s="169" t="s">
        <v>775</v>
      </c>
      <c r="V479" s="171">
        <v>119.71</v>
      </c>
    </row>
    <row r="480" spans="1:22">
      <c r="A480" s="169" t="s">
        <v>774</v>
      </c>
      <c r="B480" s="171">
        <v>901.31</v>
      </c>
      <c r="C480" s="171">
        <v>119.51</v>
      </c>
      <c r="D480" s="171">
        <v>177.71</v>
      </c>
      <c r="I480" s="169"/>
      <c r="J480" s="170"/>
      <c r="U480" s="169" t="s">
        <v>774</v>
      </c>
      <c r="V480" s="171">
        <v>121.94</v>
      </c>
    </row>
    <row r="481" spans="1:22">
      <c r="A481" s="169" t="s">
        <v>773</v>
      </c>
      <c r="B481" s="171">
        <v>808.6</v>
      </c>
      <c r="C481" s="171">
        <v>107.09</v>
      </c>
      <c r="D481" s="171">
        <v>167.35</v>
      </c>
      <c r="I481" s="169"/>
      <c r="J481" s="170"/>
      <c r="U481" s="169" t="s">
        <v>773</v>
      </c>
      <c r="V481" s="171">
        <v>125.08</v>
      </c>
    </row>
    <row r="482" spans="1:22">
      <c r="A482" s="169" t="s">
        <v>772</v>
      </c>
      <c r="B482" s="171">
        <v>811.93</v>
      </c>
      <c r="C482" s="171">
        <v>109.61</v>
      </c>
      <c r="D482" s="171">
        <v>171.3</v>
      </c>
      <c r="I482" s="169"/>
      <c r="J482" s="170"/>
      <c r="U482" s="169" t="s">
        <v>772</v>
      </c>
      <c r="V482" s="171">
        <v>123.64</v>
      </c>
    </row>
    <row r="483" spans="1:22">
      <c r="A483" s="169" t="s">
        <v>771</v>
      </c>
      <c r="B483" s="171">
        <v>819.54</v>
      </c>
      <c r="C483" s="171">
        <v>111.88</v>
      </c>
      <c r="D483" s="171">
        <v>178.54</v>
      </c>
      <c r="I483" s="169"/>
      <c r="J483" s="170"/>
      <c r="U483" s="169" t="s">
        <v>771</v>
      </c>
      <c r="V483" s="171">
        <v>114.57</v>
      </c>
    </row>
    <row r="484" spans="1:22">
      <c r="A484" s="169" t="s">
        <v>1253</v>
      </c>
      <c r="B484" s="171">
        <v>848.36</v>
      </c>
      <c r="C484" s="171">
        <v>116.44</v>
      </c>
      <c r="D484" s="171">
        <v>184.7</v>
      </c>
      <c r="I484" s="169"/>
      <c r="J484" s="170"/>
      <c r="U484" s="169" t="s">
        <v>1253</v>
      </c>
      <c r="V484" s="171">
        <v>121.4</v>
      </c>
    </row>
    <row r="485" spans="1:22">
      <c r="A485" s="169" t="s">
        <v>1254</v>
      </c>
      <c r="B485" s="171">
        <v>822.77</v>
      </c>
      <c r="C485" s="171">
        <v>111.96</v>
      </c>
      <c r="D485" s="171">
        <v>175.65</v>
      </c>
      <c r="I485" s="169"/>
      <c r="J485" s="170"/>
      <c r="U485" s="169" t="s">
        <v>1254</v>
      </c>
      <c r="V485" s="171">
        <v>127.83</v>
      </c>
    </row>
    <row r="486" spans="1:22">
      <c r="A486" s="169" t="s">
        <v>1255</v>
      </c>
      <c r="B486" s="171">
        <v>824.39</v>
      </c>
      <c r="C486" s="171">
        <v>113.11</v>
      </c>
      <c r="D486" s="171">
        <v>179.43</v>
      </c>
      <c r="I486" s="169"/>
      <c r="J486" s="170"/>
      <c r="U486" s="169" t="s">
        <v>1255</v>
      </c>
      <c r="V486" s="171">
        <v>128.78</v>
      </c>
    </row>
    <row r="487" spans="1:22">
      <c r="A487" s="169" t="s">
        <v>1256</v>
      </c>
      <c r="B487" s="171">
        <v>871.1</v>
      </c>
      <c r="C487" s="171">
        <v>120.4</v>
      </c>
      <c r="D487" s="171">
        <v>188.39</v>
      </c>
      <c r="I487" s="169"/>
      <c r="J487" s="170"/>
      <c r="U487" s="169" t="s">
        <v>1256</v>
      </c>
      <c r="V487" s="171">
        <v>125.65</v>
      </c>
    </row>
    <row r="488" spans="1:22">
      <c r="A488" s="169" t="s">
        <v>1257</v>
      </c>
      <c r="B488" s="171">
        <v>875</v>
      </c>
      <c r="C488" s="171">
        <v>122.55</v>
      </c>
      <c r="D488" s="171">
        <v>195.84</v>
      </c>
      <c r="I488" s="169"/>
      <c r="J488" s="170"/>
      <c r="U488" s="169" t="s">
        <v>1257</v>
      </c>
      <c r="V488" s="171">
        <v>131.30000000000001</v>
      </c>
    </row>
    <row r="489" spans="1:22">
      <c r="A489" s="169" t="s">
        <v>1258</v>
      </c>
      <c r="B489" s="171">
        <v>888.98</v>
      </c>
      <c r="C489" s="171">
        <v>126.35</v>
      </c>
      <c r="D489" s="171">
        <v>201.37</v>
      </c>
      <c r="I489" s="169"/>
      <c r="J489" s="170"/>
      <c r="U489" s="169" t="s">
        <v>1258</v>
      </c>
      <c r="V489" s="171">
        <v>132.4</v>
      </c>
    </row>
    <row r="490" spans="1:22">
      <c r="A490" s="169" t="s">
        <v>1259</v>
      </c>
      <c r="B490" s="171">
        <v>852.55</v>
      </c>
      <c r="C490" s="171">
        <v>121.89</v>
      </c>
      <c r="D490" s="171">
        <v>195.24</v>
      </c>
      <c r="I490" s="169"/>
      <c r="J490" s="170"/>
      <c r="U490" s="169" t="s">
        <v>1259</v>
      </c>
      <c r="V490" s="171">
        <v>123</v>
      </c>
    </row>
    <row r="491" spans="1:22">
      <c r="A491" s="169" t="s">
        <v>1260</v>
      </c>
      <c r="B491" s="171">
        <v>849.98</v>
      </c>
      <c r="C491" s="171">
        <v>116.18</v>
      </c>
      <c r="D491" s="171">
        <v>180.03</v>
      </c>
      <c r="I491" s="169"/>
      <c r="J491" s="170"/>
      <c r="U491" s="169" t="s">
        <v>1260</v>
      </c>
      <c r="V491" s="171">
        <v>132.30000000000001</v>
      </c>
    </row>
    <row r="492" spans="1:22">
      <c r="A492" s="169" t="s">
        <v>1261</v>
      </c>
      <c r="B492" s="171">
        <v>881.47</v>
      </c>
      <c r="C492" s="171">
        <v>122.79</v>
      </c>
      <c r="D492" s="171">
        <v>195.75</v>
      </c>
      <c r="I492" s="169"/>
      <c r="J492" s="170"/>
      <c r="U492" s="169" t="s">
        <v>1261</v>
      </c>
      <c r="V492" s="171">
        <v>140.1</v>
      </c>
    </row>
    <row r="493" spans="1:22">
      <c r="A493" s="169" t="s">
        <v>1262</v>
      </c>
      <c r="B493" s="171">
        <v>952.34</v>
      </c>
      <c r="C493" s="171">
        <v>130.91999999999999</v>
      </c>
      <c r="D493" s="171">
        <v>211.63</v>
      </c>
      <c r="I493" s="169"/>
      <c r="J493" s="170"/>
      <c r="U493" s="169" t="s">
        <v>1262</v>
      </c>
      <c r="V493" s="171">
        <v>148.1</v>
      </c>
    </row>
    <row r="494" spans="1:22">
      <c r="A494" s="169" t="s">
        <v>1263</v>
      </c>
      <c r="B494" s="171">
        <v>976.88</v>
      </c>
      <c r="C494" s="171">
        <v>131.21</v>
      </c>
      <c r="D494" s="171">
        <v>215.75</v>
      </c>
      <c r="I494" s="169"/>
      <c r="J494" s="170"/>
      <c r="U494" s="169" t="s">
        <v>1263</v>
      </c>
      <c r="V494" s="171">
        <v>150.80000000000001</v>
      </c>
    </row>
    <row r="495" spans="1:22">
      <c r="A495" s="169" t="s">
        <v>1264</v>
      </c>
      <c r="B495" s="171">
        <v>991.75</v>
      </c>
      <c r="C495" s="171">
        <v>132.59</v>
      </c>
      <c r="D495" s="171">
        <v>223.47</v>
      </c>
      <c r="I495" s="169"/>
      <c r="J495" s="170"/>
      <c r="U495" s="169" t="s">
        <v>1264</v>
      </c>
      <c r="V495" s="171">
        <v>126.3</v>
      </c>
    </row>
    <row r="496" spans="1:22">
      <c r="A496" s="169" t="s">
        <v>1265</v>
      </c>
      <c r="B496" s="171">
        <v>997.75</v>
      </c>
      <c r="C496" s="171">
        <v>132.81</v>
      </c>
      <c r="D496" s="171">
        <v>216.74</v>
      </c>
      <c r="I496" s="169"/>
      <c r="J496" s="170"/>
    </row>
    <row r="497" spans="1:10">
      <c r="A497" s="169" t="s">
        <v>1266</v>
      </c>
      <c r="B497" s="170">
        <v>1003.87</v>
      </c>
      <c r="C497" s="171">
        <v>136</v>
      </c>
      <c r="D497" s="171">
        <v>210.18</v>
      </c>
      <c r="I497" s="169"/>
      <c r="J497" s="170"/>
    </row>
    <row r="498" spans="1:10">
      <c r="A498" s="169" t="s">
        <v>1267</v>
      </c>
      <c r="B498" s="171">
        <v>974.58</v>
      </c>
      <c r="C498" s="171">
        <v>131.27000000000001</v>
      </c>
      <c r="D498" s="171">
        <v>198.01</v>
      </c>
      <c r="I498" s="169"/>
      <c r="J498" s="170"/>
    </row>
    <row r="499" spans="1:10">
      <c r="A499" s="169" t="s">
        <v>1268</v>
      </c>
      <c r="B499" s="171">
        <v>947.27</v>
      </c>
      <c r="C499" s="171">
        <v>129.55000000000001</v>
      </c>
      <c r="D499" s="171">
        <v>197.81</v>
      </c>
      <c r="I499" s="169"/>
      <c r="J499" s="170"/>
    </row>
    <row r="500" spans="1:10">
      <c r="A500" s="169" t="s">
        <v>1269</v>
      </c>
      <c r="B500" s="171">
        <v>963.99</v>
      </c>
      <c r="C500" s="171">
        <v>135.76</v>
      </c>
      <c r="D500" s="171">
        <v>202.34</v>
      </c>
      <c r="I500" s="169"/>
      <c r="J500" s="170"/>
    </row>
    <row r="501" spans="1:10">
      <c r="A501" s="169" t="s">
        <v>1270</v>
      </c>
      <c r="B501" s="171">
        <v>993.34</v>
      </c>
      <c r="C501" s="171">
        <v>140.52000000000001</v>
      </c>
      <c r="D501" s="171">
        <v>208.15</v>
      </c>
      <c r="I501" s="169"/>
      <c r="J501" s="170"/>
    </row>
    <row r="502" spans="1:10">
      <c r="A502" s="169" t="s">
        <v>1271</v>
      </c>
      <c r="B502" s="171">
        <v>924.49</v>
      </c>
      <c r="C502" s="171">
        <v>127.47</v>
      </c>
      <c r="D502" s="171">
        <v>192.78</v>
      </c>
      <c r="I502" s="169"/>
      <c r="J502" s="170"/>
    </row>
    <row r="503" spans="1:10">
      <c r="A503" s="169" t="s">
        <v>1272</v>
      </c>
      <c r="B503" s="171">
        <v>932.42</v>
      </c>
      <c r="C503" s="171">
        <v>125.46</v>
      </c>
      <c r="D503" s="171">
        <v>187.76</v>
      </c>
      <c r="I503" s="169"/>
      <c r="J503" s="170"/>
    </row>
    <row r="504" spans="1:10">
      <c r="A504" s="169" t="s">
        <v>1273</v>
      </c>
      <c r="B504" s="171">
        <v>932.59</v>
      </c>
      <c r="C504" s="171">
        <v>122.38</v>
      </c>
      <c r="D504" s="171">
        <v>181.52</v>
      </c>
      <c r="I504" s="169"/>
      <c r="J504" s="170"/>
    </row>
    <row r="505" spans="1:10">
      <c r="A505" s="169" t="s">
        <v>1274</v>
      </c>
      <c r="B505" s="171">
        <v>935.32</v>
      </c>
      <c r="C505" s="171">
        <v>121.67</v>
      </c>
      <c r="D505" s="171">
        <v>171.81</v>
      </c>
      <c r="I505" s="169"/>
      <c r="J505" s="170"/>
    </row>
    <row r="506" spans="1:10">
      <c r="A506" s="169" t="s">
        <v>1275</v>
      </c>
      <c r="B506" s="171">
        <v>867.92</v>
      </c>
      <c r="C506" s="171">
        <v>114.24</v>
      </c>
      <c r="D506" s="171">
        <v>157.78</v>
      </c>
      <c r="I506" s="169"/>
      <c r="J506" s="170"/>
    </row>
    <row r="507" spans="1:10">
      <c r="A507" s="169" t="s">
        <v>1276</v>
      </c>
      <c r="B507" s="171">
        <v>850.85</v>
      </c>
      <c r="C507" s="171">
        <v>111.24</v>
      </c>
      <c r="D507" s="171">
        <v>150.44999999999999</v>
      </c>
      <c r="I507" s="169"/>
      <c r="J507" s="170"/>
    </row>
    <row r="508" spans="1:10">
      <c r="A508" s="169" t="s">
        <v>1277</v>
      </c>
      <c r="B508" s="171">
        <v>817.06</v>
      </c>
      <c r="C508" s="171">
        <v>106.29</v>
      </c>
      <c r="D508" s="171">
        <v>139.99</v>
      </c>
      <c r="I508" s="169"/>
      <c r="J508" s="170"/>
    </row>
    <row r="509" spans="1:10">
      <c r="A509" s="169" t="s">
        <v>1278</v>
      </c>
      <c r="B509" s="171">
        <v>785.75</v>
      </c>
      <c r="C509" s="171">
        <v>102.09</v>
      </c>
      <c r="I509" s="169"/>
      <c r="J509" s="170"/>
    </row>
    <row r="510" spans="1:10">
      <c r="A510" s="169" t="s">
        <v>1279</v>
      </c>
      <c r="B510" s="171">
        <v>863.14</v>
      </c>
      <c r="C510" s="171">
        <v>113.66</v>
      </c>
      <c r="I510" s="169"/>
      <c r="J510" s="170"/>
    </row>
    <row r="511" spans="1:10">
      <c r="A511" s="169" t="s">
        <v>1280</v>
      </c>
      <c r="B511" s="171">
        <v>875.85</v>
      </c>
      <c r="C511" s="171">
        <v>114.16</v>
      </c>
      <c r="I511" s="169"/>
      <c r="J511" s="170"/>
    </row>
    <row r="512" spans="1:10">
      <c r="A512" s="169" t="s">
        <v>1281</v>
      </c>
      <c r="B512" s="171">
        <v>838.74</v>
      </c>
      <c r="C512" s="171">
        <v>107.94</v>
      </c>
      <c r="I512" s="169"/>
      <c r="J512" s="170"/>
    </row>
    <row r="513" spans="1:10">
      <c r="A513" s="169" t="s">
        <v>1282</v>
      </c>
      <c r="B513" s="171">
        <v>822.35</v>
      </c>
      <c r="C513" s="171">
        <v>106.16</v>
      </c>
      <c r="I513" s="169"/>
      <c r="J513" s="170"/>
    </row>
    <row r="514" spans="1:10">
      <c r="A514" s="169" t="s">
        <v>1283</v>
      </c>
      <c r="B514" s="171">
        <v>815.7</v>
      </c>
      <c r="C514" s="171">
        <v>101.82</v>
      </c>
      <c r="I514" s="169"/>
      <c r="J514" s="170"/>
    </row>
    <row r="515" spans="1:10">
      <c r="A515" s="169" t="s">
        <v>1284</v>
      </c>
      <c r="B515" s="171">
        <v>878.58</v>
      </c>
      <c r="C515" s="171">
        <v>109.32</v>
      </c>
      <c r="I515" s="169"/>
      <c r="J515" s="170"/>
    </row>
    <row r="516" spans="1:10">
      <c r="A516" s="169" t="s">
        <v>1285</v>
      </c>
      <c r="B516" s="171">
        <v>887.63</v>
      </c>
      <c r="C516" s="171">
        <v>109.32</v>
      </c>
      <c r="I516" s="169"/>
      <c r="J516" s="170"/>
    </row>
    <row r="517" spans="1:10">
      <c r="A517" s="169" t="s">
        <v>1286</v>
      </c>
      <c r="B517" s="171">
        <v>846.42</v>
      </c>
      <c r="C517" s="171">
        <v>103.81</v>
      </c>
      <c r="I517" s="169"/>
      <c r="J517" s="170"/>
    </row>
    <row r="518" spans="1:10">
      <c r="A518" s="169" t="s">
        <v>1287</v>
      </c>
      <c r="B518" s="171">
        <v>841.98</v>
      </c>
      <c r="C518" s="171">
        <v>102.91</v>
      </c>
      <c r="I518" s="169"/>
      <c r="J518" s="170"/>
    </row>
    <row r="519" spans="1:10">
      <c r="A519" s="169" t="s">
        <v>1288</v>
      </c>
      <c r="B519" s="171">
        <v>822.33</v>
      </c>
      <c r="C519" s="171">
        <v>99.08</v>
      </c>
      <c r="I519" s="169"/>
      <c r="J519" s="170"/>
    </row>
    <row r="520" spans="1:10">
      <c r="A520" s="169" t="s">
        <v>1289</v>
      </c>
      <c r="B520" s="171">
        <v>854.9</v>
      </c>
      <c r="C520" s="171">
        <v>101.76</v>
      </c>
      <c r="I520" s="169"/>
      <c r="J520" s="170"/>
    </row>
    <row r="521" spans="1:10">
      <c r="A521" s="169" t="s">
        <v>1290</v>
      </c>
      <c r="B521" s="171">
        <v>862.18</v>
      </c>
      <c r="C521" s="171">
        <v>101.59</v>
      </c>
      <c r="I521" s="169"/>
      <c r="J521" s="170"/>
    </row>
    <row r="522" spans="1:10">
      <c r="A522" s="169" t="s">
        <v>1291</v>
      </c>
      <c r="B522" s="171">
        <v>808.82</v>
      </c>
      <c r="C522" s="171">
        <v>96.28</v>
      </c>
      <c r="I522" s="169"/>
      <c r="J522" s="170"/>
    </row>
    <row r="523" spans="1:10">
      <c r="A523" s="169" t="s">
        <v>1292</v>
      </c>
      <c r="B523" s="171">
        <v>839.22</v>
      </c>
      <c r="C523" s="171">
        <v>99.93</v>
      </c>
      <c r="I523" s="169"/>
      <c r="J523" s="170"/>
    </row>
    <row r="524" spans="1:10">
      <c r="A524" s="169" t="s">
        <v>1293</v>
      </c>
      <c r="B524" s="171">
        <v>805.01</v>
      </c>
      <c r="C524" s="171">
        <v>96.11</v>
      </c>
      <c r="I524" s="169"/>
      <c r="J524" s="170"/>
    </row>
    <row r="525" spans="1:10">
      <c r="A525" s="169" t="s">
        <v>1294</v>
      </c>
      <c r="B525" s="171">
        <v>799.03</v>
      </c>
      <c r="C525" s="171">
        <v>94.7</v>
      </c>
      <c r="I525" s="169"/>
      <c r="J525" s="170"/>
    </row>
    <row r="526" spans="1:10">
      <c r="A526" s="169" t="s">
        <v>1295</v>
      </c>
      <c r="B526" s="171">
        <v>792.45</v>
      </c>
      <c r="C526" s="171">
        <v>93.15</v>
      </c>
      <c r="I526" s="169"/>
      <c r="J526" s="170"/>
    </row>
    <row r="527" spans="1:10">
      <c r="A527" s="169" t="s">
        <v>1296</v>
      </c>
      <c r="B527" s="171">
        <v>865.82</v>
      </c>
      <c r="C527" s="171">
        <v>102.54</v>
      </c>
      <c r="I527" s="169"/>
      <c r="J527" s="170"/>
    </row>
    <row r="528" spans="1:10">
      <c r="A528" s="169" t="s">
        <v>1297</v>
      </c>
      <c r="B528" s="171">
        <v>876.82</v>
      </c>
      <c r="C528" s="171">
        <v>103.29</v>
      </c>
      <c r="I528" s="169"/>
      <c r="J528" s="170"/>
    </row>
    <row r="529" spans="1:10">
      <c r="A529" s="169" t="s">
        <v>1298</v>
      </c>
      <c r="B529" s="171">
        <v>862.27</v>
      </c>
      <c r="C529" s="171">
        <v>100.68</v>
      </c>
      <c r="I529" s="169"/>
      <c r="J529" s="170"/>
    </row>
    <row r="530" spans="1:10">
      <c r="A530" s="169" t="s">
        <v>1299</v>
      </c>
      <c r="B530" s="171">
        <v>818.95</v>
      </c>
      <c r="C530" s="171">
        <v>95.53</v>
      </c>
      <c r="I530" s="169"/>
      <c r="J530" s="170"/>
    </row>
    <row r="531" spans="1:10">
      <c r="A531" s="169" t="s">
        <v>1300</v>
      </c>
      <c r="B531" s="171">
        <v>840.61</v>
      </c>
      <c r="C531" s="171">
        <v>97.24</v>
      </c>
      <c r="I531" s="169"/>
      <c r="J531" s="170"/>
    </row>
    <row r="532" spans="1:10">
      <c r="A532" s="169" t="s">
        <v>1301</v>
      </c>
      <c r="B532" s="171">
        <v>837.32</v>
      </c>
      <c r="C532" s="171">
        <v>96.83</v>
      </c>
      <c r="I532" s="169"/>
      <c r="J532" s="170"/>
    </row>
    <row r="533" spans="1:10">
      <c r="A533" s="169" t="s">
        <v>1302</v>
      </c>
      <c r="B533" s="171">
        <v>757.36</v>
      </c>
      <c r="C533" s="171">
        <v>89.21</v>
      </c>
      <c r="I533" s="169"/>
      <c r="J533" s="170"/>
    </row>
    <row r="534" spans="1:10">
      <c r="A534" s="169" t="s">
        <v>1303</v>
      </c>
      <c r="B534" s="171">
        <v>742.12</v>
      </c>
      <c r="C534" s="171">
        <v>87.04</v>
      </c>
      <c r="I534" s="169"/>
      <c r="J534" s="170"/>
    </row>
    <row r="535" spans="1:10">
      <c r="A535" s="169" t="s">
        <v>1304</v>
      </c>
      <c r="B535" s="171">
        <v>769.92</v>
      </c>
      <c r="C535" s="171">
        <v>89.25</v>
      </c>
      <c r="I535" s="169"/>
      <c r="J535" s="170"/>
    </row>
    <row r="536" spans="1:10">
      <c r="A536" s="169" t="s">
        <v>1305</v>
      </c>
      <c r="B536" s="171">
        <v>831.17</v>
      </c>
      <c r="C536" s="171">
        <v>95.1</v>
      </c>
      <c r="I536" s="169"/>
      <c r="J536" s="170"/>
    </row>
    <row r="537" spans="1:10">
      <c r="A537" s="169" t="s">
        <v>1306</v>
      </c>
      <c r="B537" s="171">
        <v>829.7</v>
      </c>
      <c r="C537" s="171">
        <v>94.83</v>
      </c>
      <c r="I537" s="169"/>
      <c r="J537" s="170"/>
    </row>
    <row r="538" spans="1:10">
      <c r="A538" s="169" t="s">
        <v>1307</v>
      </c>
      <c r="B538" s="171">
        <v>818.35</v>
      </c>
      <c r="C538" s="171">
        <v>92.34</v>
      </c>
      <c r="I538" s="169"/>
      <c r="J538" s="170"/>
    </row>
    <row r="539" spans="1:10">
      <c r="A539" s="169" t="s">
        <v>1308</v>
      </c>
      <c r="B539" s="171">
        <v>847.11</v>
      </c>
      <c r="C539" s="171">
        <v>96.53</v>
      </c>
      <c r="I539" s="169"/>
      <c r="J539" s="170"/>
    </row>
    <row r="540" spans="1:10">
      <c r="A540" s="169" t="s">
        <v>1309</v>
      </c>
      <c r="B540" s="171">
        <v>861.49</v>
      </c>
      <c r="C540" s="171">
        <v>96.77</v>
      </c>
      <c r="I540" s="169"/>
      <c r="J540" s="170"/>
    </row>
    <row r="541" spans="1:10">
      <c r="A541" s="169" t="s">
        <v>1310</v>
      </c>
      <c r="B541" s="171">
        <v>890.07</v>
      </c>
      <c r="C541" s="171">
        <v>98.85</v>
      </c>
      <c r="I541" s="169"/>
      <c r="J541" s="170"/>
    </row>
    <row r="542" spans="1:10">
      <c r="A542" s="169" t="s">
        <v>1311</v>
      </c>
      <c r="B542" s="171">
        <v>916.3</v>
      </c>
      <c r="C542" s="171">
        <v>100.48</v>
      </c>
      <c r="I542" s="169"/>
      <c r="J542" s="170"/>
    </row>
    <row r="543" spans="1:10">
      <c r="A543" s="169" t="s">
        <v>1312</v>
      </c>
      <c r="B543" s="171">
        <v>898.66</v>
      </c>
      <c r="C543" s="171">
        <v>96.12</v>
      </c>
      <c r="I543" s="169"/>
      <c r="J543" s="170"/>
    </row>
    <row r="544" spans="1:10">
      <c r="A544" s="169" t="s">
        <v>1313</v>
      </c>
      <c r="B544" s="171">
        <v>926.9</v>
      </c>
      <c r="C544" s="171">
        <v>98.44</v>
      </c>
      <c r="I544" s="169"/>
      <c r="J544" s="170"/>
    </row>
    <row r="545" spans="1:10">
      <c r="A545" s="169" t="s">
        <v>1314</v>
      </c>
      <c r="B545" s="171">
        <v>919.13</v>
      </c>
      <c r="C545" s="171">
        <v>98.42</v>
      </c>
      <c r="I545" s="169"/>
      <c r="J545" s="170"/>
    </row>
    <row r="546" spans="1:10">
      <c r="A546" s="169" t="s">
        <v>1315</v>
      </c>
      <c r="B546" s="171">
        <v>936.42</v>
      </c>
      <c r="C546" s="171">
        <v>99.82</v>
      </c>
      <c r="I546" s="169"/>
      <c r="J546" s="170"/>
    </row>
    <row r="547" spans="1:10">
      <c r="A547" s="169" t="s">
        <v>1316</v>
      </c>
      <c r="B547" s="171">
        <v>954.37</v>
      </c>
      <c r="C547" s="171">
        <v>102.03</v>
      </c>
      <c r="I547" s="169"/>
      <c r="J547" s="170"/>
    </row>
    <row r="548" spans="1:10">
      <c r="A548" s="169" t="s">
        <v>1317</v>
      </c>
      <c r="B548" s="170">
        <v>1004.65</v>
      </c>
      <c r="C548" s="171">
        <v>107.46</v>
      </c>
      <c r="I548" s="169"/>
      <c r="J548" s="170"/>
    </row>
    <row r="549" spans="1:10">
      <c r="A549" s="169" t="s">
        <v>1318</v>
      </c>
      <c r="B549" s="171">
        <v>947.22</v>
      </c>
      <c r="C549" s="171">
        <v>102.1</v>
      </c>
      <c r="I549" s="169"/>
      <c r="J549" s="170"/>
    </row>
    <row r="550" spans="1:10">
      <c r="A550" s="169" t="s">
        <v>1319</v>
      </c>
      <c r="B550" s="171">
        <v>964.93</v>
      </c>
      <c r="C550" s="171">
        <v>102.9</v>
      </c>
      <c r="I550" s="169"/>
      <c r="J550" s="170"/>
    </row>
    <row r="551" spans="1:10">
      <c r="A551" s="169" t="s">
        <v>1320</v>
      </c>
      <c r="B551" s="171">
        <v>990.19</v>
      </c>
      <c r="C551" s="171">
        <v>105.24</v>
      </c>
      <c r="I551" s="169"/>
      <c r="J551" s="170"/>
    </row>
    <row r="552" spans="1:10">
      <c r="A552" s="169" t="s">
        <v>1321</v>
      </c>
      <c r="B552" s="171">
        <v>973.74</v>
      </c>
      <c r="C552" s="171">
        <v>102.91</v>
      </c>
      <c r="I552" s="169"/>
      <c r="J552" s="170"/>
    </row>
    <row r="553" spans="1:10">
      <c r="A553" s="169" t="s">
        <v>1322</v>
      </c>
      <c r="B553" s="171">
        <v>984.64</v>
      </c>
      <c r="C553" s="171">
        <v>103.44</v>
      </c>
      <c r="I553" s="169"/>
      <c r="J553" s="170"/>
    </row>
    <row r="554" spans="1:10">
      <c r="A554" s="169" t="s">
        <v>1323</v>
      </c>
      <c r="B554" s="170">
        <v>1002.78</v>
      </c>
      <c r="C554" s="171">
        <v>104.28</v>
      </c>
      <c r="I554" s="169"/>
      <c r="J554" s="170"/>
    </row>
    <row r="555" spans="1:10">
      <c r="A555" s="169" t="s">
        <v>1324</v>
      </c>
      <c r="B555" s="171">
        <v>975.23</v>
      </c>
      <c r="C555" s="171">
        <v>100.18</v>
      </c>
      <c r="I555" s="169"/>
      <c r="J555" s="170"/>
    </row>
    <row r="556" spans="1:10">
      <c r="A556" s="169" t="s">
        <v>1325</v>
      </c>
      <c r="B556" s="171">
        <v>996.85</v>
      </c>
      <c r="C556" s="171">
        <v>101.64</v>
      </c>
      <c r="I556" s="169"/>
      <c r="J556" s="170"/>
    </row>
    <row r="557" spans="1:10">
      <c r="A557" s="169" t="s">
        <v>1326</v>
      </c>
      <c r="B557" s="171">
        <v>999.45</v>
      </c>
      <c r="C557" s="171">
        <v>102.77</v>
      </c>
      <c r="I557" s="169"/>
      <c r="J557" s="170"/>
    </row>
    <row r="558" spans="1:10">
      <c r="A558" s="169" t="s">
        <v>1327</v>
      </c>
      <c r="B558" s="171">
        <v>972.61</v>
      </c>
      <c r="C558" s="171">
        <v>99.71</v>
      </c>
      <c r="I558" s="169"/>
      <c r="J558" s="170"/>
    </row>
    <row r="559" spans="1:10">
      <c r="A559" s="169" t="s">
        <v>1328</v>
      </c>
      <c r="B559" s="171">
        <v>975.28</v>
      </c>
      <c r="C559" s="171">
        <v>100.86</v>
      </c>
      <c r="I559" s="169"/>
      <c r="J559" s="170"/>
    </row>
    <row r="560" spans="1:10">
      <c r="A560" s="169" t="s">
        <v>1329</v>
      </c>
      <c r="B560" s="171">
        <v>852.41</v>
      </c>
      <c r="C560" s="171">
        <v>90.19</v>
      </c>
      <c r="I560" s="169"/>
      <c r="J560" s="170"/>
    </row>
    <row r="561" spans="1:10">
      <c r="A561" s="169" t="s">
        <v>1330</v>
      </c>
      <c r="B561" s="171">
        <v>860.67</v>
      </c>
      <c r="C561" s="171">
        <v>91.24</v>
      </c>
      <c r="I561" s="169"/>
      <c r="J561" s="170"/>
    </row>
    <row r="562" spans="1:10">
      <c r="A562" s="169" t="s">
        <v>1331</v>
      </c>
      <c r="B562" s="171">
        <v>836.04</v>
      </c>
      <c r="C562" s="171">
        <v>89.04</v>
      </c>
      <c r="I562" s="169"/>
      <c r="J562" s="170"/>
    </row>
    <row r="563" spans="1:10">
      <c r="A563" s="169" t="s">
        <v>1332</v>
      </c>
      <c r="B563" s="171">
        <v>793.88</v>
      </c>
      <c r="C563" s="171">
        <v>83.87</v>
      </c>
      <c r="I563" s="169"/>
      <c r="J563" s="170"/>
    </row>
    <row r="564" spans="1:10">
      <c r="A564" s="169" t="s">
        <v>1333</v>
      </c>
      <c r="B564" s="171">
        <v>835.34</v>
      </c>
      <c r="C564" s="171">
        <v>86.88</v>
      </c>
      <c r="I564" s="169"/>
      <c r="J564" s="170"/>
    </row>
    <row r="565" spans="1:10">
      <c r="A565" s="169" t="s">
        <v>1334</v>
      </c>
      <c r="B565" s="171">
        <v>831.51</v>
      </c>
      <c r="C565" s="171">
        <v>88.75</v>
      </c>
      <c r="I565" s="169"/>
      <c r="J565" s="170"/>
    </row>
    <row r="566" spans="1:10">
      <c r="A566" s="169" t="s">
        <v>1335</v>
      </c>
      <c r="B566" s="171">
        <v>878.99</v>
      </c>
      <c r="C566" s="171">
        <v>95.19</v>
      </c>
      <c r="I566" s="169"/>
      <c r="J566" s="170"/>
    </row>
    <row r="567" spans="1:10">
      <c r="A567" s="169" t="s">
        <v>1336</v>
      </c>
      <c r="B567" s="171">
        <v>832.29</v>
      </c>
      <c r="C567" s="171">
        <v>91.15</v>
      </c>
      <c r="I567" s="169"/>
      <c r="J567" s="170"/>
    </row>
    <row r="568" spans="1:10">
      <c r="A568" s="169" t="s">
        <v>1337</v>
      </c>
      <c r="B568" s="171">
        <v>821.34</v>
      </c>
      <c r="C568" s="171">
        <v>87.3</v>
      </c>
      <c r="I568" s="169"/>
      <c r="J568" s="170"/>
    </row>
    <row r="569" spans="1:10">
      <c r="A569" s="169" t="s">
        <v>1338</v>
      </c>
      <c r="B569" s="171">
        <v>768.15</v>
      </c>
      <c r="C569" s="171">
        <v>83.36</v>
      </c>
      <c r="I569" s="169"/>
      <c r="J569" s="170"/>
    </row>
    <row r="570" spans="1:10">
      <c r="A570" s="169" t="s">
        <v>1339</v>
      </c>
      <c r="B570" s="171">
        <v>739.05</v>
      </c>
      <c r="C570" s="171">
        <v>81.59</v>
      </c>
      <c r="I570" s="169"/>
      <c r="J570" s="170"/>
    </row>
    <row r="571" spans="1:10">
      <c r="A571" s="169" t="s">
        <v>1340</v>
      </c>
      <c r="B571" s="171">
        <v>703.69</v>
      </c>
      <c r="C571" s="171">
        <v>76.98</v>
      </c>
      <c r="I571" s="169"/>
      <c r="J571" s="170"/>
    </row>
    <row r="572" spans="1:10">
      <c r="A572" s="169" t="s">
        <v>1341</v>
      </c>
      <c r="B572" s="171">
        <v>616.24</v>
      </c>
      <c r="C572" s="171">
        <v>68.56</v>
      </c>
      <c r="I572" s="169"/>
      <c r="J572" s="170"/>
    </row>
    <row r="573" spans="1:10">
      <c r="A573" s="169" t="s">
        <v>1342</v>
      </c>
      <c r="B573" s="171">
        <v>618.66</v>
      </c>
      <c r="C573" s="171">
        <v>69.97</v>
      </c>
      <c r="I573" s="169"/>
      <c r="J573" s="170"/>
    </row>
    <row r="574" spans="1:10">
      <c r="A574" s="169" t="s">
        <v>1343</v>
      </c>
      <c r="B574" s="171">
        <v>665.52</v>
      </c>
      <c r="C574" s="171">
        <v>73.900000000000006</v>
      </c>
      <c r="I574" s="169"/>
      <c r="J574" s="170"/>
    </row>
    <row r="575" spans="1:10">
      <c r="A575" s="169" t="s">
        <v>1344</v>
      </c>
      <c r="B575" s="171">
        <v>607.87</v>
      </c>
      <c r="C575" s="171">
        <v>63.54</v>
      </c>
      <c r="I575" s="169"/>
      <c r="J575" s="170"/>
    </row>
    <row r="576" spans="1:10">
      <c r="A576" s="169" t="s">
        <v>1345</v>
      </c>
      <c r="B576" s="171">
        <v>678.58</v>
      </c>
      <c r="C576" s="171">
        <v>72.150000000000006</v>
      </c>
      <c r="I576" s="169"/>
      <c r="J576" s="170"/>
    </row>
    <row r="577" spans="1:10">
      <c r="A577" s="169" t="s">
        <v>1346</v>
      </c>
      <c r="B577" s="171">
        <v>757.43</v>
      </c>
      <c r="C577" s="171">
        <v>79.31</v>
      </c>
      <c r="I577" s="169"/>
      <c r="J577" s="170"/>
    </row>
    <row r="578" spans="1:10">
      <c r="A578" s="169" t="s">
        <v>1347</v>
      </c>
      <c r="B578" s="171">
        <v>802.41</v>
      </c>
      <c r="C578" s="171">
        <v>86</v>
      </c>
      <c r="I578" s="169"/>
      <c r="J578" s="170"/>
    </row>
    <row r="579" spans="1:10">
      <c r="A579" s="169" t="s">
        <v>1348</v>
      </c>
      <c r="B579" s="171">
        <v>802.17</v>
      </c>
      <c r="C579" s="171">
        <v>87.28</v>
      </c>
      <c r="I579" s="169"/>
      <c r="J579" s="170"/>
    </row>
    <row r="580" spans="1:10">
      <c r="A580" s="169" t="s">
        <v>1349</v>
      </c>
      <c r="B580" s="171">
        <v>836.75</v>
      </c>
      <c r="C580" s="171">
        <v>90.31</v>
      </c>
      <c r="I580" s="169"/>
      <c r="J580" s="170"/>
    </row>
    <row r="581" spans="1:10">
      <c r="A581" s="169" t="s">
        <v>1350</v>
      </c>
      <c r="B581" s="171">
        <v>846.68</v>
      </c>
      <c r="C581" s="171">
        <v>93.98</v>
      </c>
      <c r="I581" s="169"/>
      <c r="J581" s="170"/>
    </row>
    <row r="582" spans="1:10">
      <c r="A582" s="169" t="s">
        <v>1351</v>
      </c>
      <c r="B582" s="171">
        <v>860.53</v>
      </c>
      <c r="C582" s="171">
        <v>96.22</v>
      </c>
      <c r="I582" s="169"/>
      <c r="J582" s="170"/>
    </row>
    <row r="583" spans="1:10">
      <c r="A583" s="169" t="s">
        <v>1352</v>
      </c>
      <c r="B583" s="171">
        <v>855.55</v>
      </c>
      <c r="C583" s="171">
        <v>96.57</v>
      </c>
      <c r="I583" s="169"/>
      <c r="J583" s="170"/>
    </row>
    <row r="584" spans="1:10">
      <c r="A584" s="169" t="s">
        <v>1353</v>
      </c>
      <c r="B584" s="171">
        <v>850.86</v>
      </c>
      <c r="C584" s="171">
        <v>97.55</v>
      </c>
      <c r="I584" s="169"/>
      <c r="J584" s="170"/>
    </row>
    <row r="585" spans="1:10">
      <c r="A585" s="169" t="s">
        <v>1354</v>
      </c>
      <c r="B585" s="171">
        <v>822.25</v>
      </c>
      <c r="C585" s="171">
        <v>95.96</v>
      </c>
      <c r="I585" s="169"/>
      <c r="J585" s="170"/>
    </row>
    <row r="586" spans="1:10">
      <c r="A586" s="169" t="s">
        <v>1355</v>
      </c>
      <c r="B586" s="171">
        <v>956.58</v>
      </c>
      <c r="C586" s="171">
        <v>108.29</v>
      </c>
      <c r="I586" s="169"/>
      <c r="J586" s="170"/>
    </row>
    <row r="587" spans="1:10">
      <c r="A587" s="169" t="s">
        <v>1356</v>
      </c>
      <c r="B587" s="171">
        <v>947.1</v>
      </c>
      <c r="C587" s="171">
        <v>108.43</v>
      </c>
      <c r="I587" s="169"/>
      <c r="J587" s="170"/>
    </row>
    <row r="588" spans="1:10">
      <c r="A588" s="169" t="s">
        <v>1357</v>
      </c>
      <c r="B588" s="171">
        <v>887.57</v>
      </c>
      <c r="C588" s="171">
        <v>104.25</v>
      </c>
      <c r="I588" s="169"/>
      <c r="J588" s="170"/>
    </row>
    <row r="589" spans="1:10">
      <c r="A589" s="169" t="s">
        <v>1358</v>
      </c>
      <c r="B589" s="171">
        <v>926.4</v>
      </c>
      <c r="C589" s="171">
        <v>108.22</v>
      </c>
      <c r="I589" s="169"/>
      <c r="J589" s="170"/>
    </row>
    <row r="590" spans="1:10">
      <c r="A590" s="169" t="s">
        <v>1359</v>
      </c>
      <c r="B590" s="171">
        <v>891.71</v>
      </c>
      <c r="C590" s="171">
        <v>104.26</v>
      </c>
      <c r="I590" s="169"/>
      <c r="J590" s="170"/>
    </row>
    <row r="591" spans="1:10">
      <c r="A591" s="169" t="s">
        <v>1360</v>
      </c>
      <c r="B591" s="171">
        <v>901.41</v>
      </c>
      <c r="C591" s="171">
        <v>104.95</v>
      </c>
      <c r="I591" s="169"/>
      <c r="J591" s="170"/>
    </row>
    <row r="592" spans="1:10">
      <c r="A592" s="169" t="s">
        <v>1361</v>
      </c>
      <c r="B592" s="171">
        <v>921.43</v>
      </c>
      <c r="C592" s="171">
        <v>106.97</v>
      </c>
      <c r="I592" s="169"/>
      <c r="J592" s="170"/>
    </row>
    <row r="593" spans="1:10">
      <c r="A593" s="169" t="s">
        <v>1362</v>
      </c>
      <c r="B593" s="171">
        <v>951.01</v>
      </c>
      <c r="C593" s="171">
        <v>111.52</v>
      </c>
      <c r="I593" s="169"/>
      <c r="J593" s="170"/>
    </row>
    <row r="594" spans="1:10">
      <c r="A594" s="169" t="s">
        <v>1363</v>
      </c>
      <c r="B594" s="171">
        <v>955.07</v>
      </c>
      <c r="C594" s="171">
        <v>111.68</v>
      </c>
      <c r="I594" s="169"/>
      <c r="J594" s="170"/>
    </row>
    <row r="595" spans="1:10">
      <c r="A595" s="169" t="s">
        <v>1364</v>
      </c>
      <c r="B595" s="171">
        <v>999.02</v>
      </c>
      <c r="C595" s="171">
        <v>116.03</v>
      </c>
      <c r="I595" s="169"/>
      <c r="J595" s="170"/>
    </row>
    <row r="596" spans="1:10">
      <c r="A596" s="169" t="s">
        <v>1365</v>
      </c>
      <c r="B596" s="170">
        <v>1020.02</v>
      </c>
      <c r="C596" s="171">
        <v>118.05</v>
      </c>
      <c r="I596" s="169"/>
      <c r="J596" s="170"/>
    </row>
    <row r="597" spans="1:10">
      <c r="A597" s="169" t="s">
        <v>1366</v>
      </c>
      <c r="B597" s="170">
        <v>1018.21</v>
      </c>
      <c r="C597" s="171">
        <v>116.67</v>
      </c>
      <c r="I597" s="169"/>
      <c r="J597" s="170"/>
    </row>
    <row r="598" spans="1:10">
      <c r="A598" s="169" t="s">
        <v>1367</v>
      </c>
      <c r="B598" s="171">
        <v>955.52</v>
      </c>
      <c r="C598" s="171">
        <v>111.58</v>
      </c>
      <c r="I598" s="169"/>
      <c r="J598" s="170"/>
    </row>
    <row r="599" spans="1:10">
      <c r="A599" s="169" t="s">
        <v>1368</v>
      </c>
      <c r="B599" s="171">
        <v>953.27</v>
      </c>
      <c r="C599" s="171">
        <v>110.55</v>
      </c>
      <c r="I599" s="169"/>
      <c r="J599" s="170"/>
    </row>
    <row r="600" spans="1:10">
      <c r="A600" s="169" t="s">
        <v>1369</v>
      </c>
      <c r="B600" s="171">
        <v>963.73</v>
      </c>
      <c r="C600" s="171">
        <v>111.09</v>
      </c>
      <c r="I600" s="169"/>
      <c r="J600" s="170"/>
    </row>
    <row r="601" spans="1:10">
      <c r="A601" s="169" t="s">
        <v>1370</v>
      </c>
      <c r="B601" s="171">
        <v>924.74</v>
      </c>
      <c r="C601" s="171">
        <v>107.39</v>
      </c>
      <c r="I601" s="169"/>
      <c r="J601" s="170"/>
    </row>
    <row r="602" spans="1:10">
      <c r="A602" s="169" t="s">
        <v>1371</v>
      </c>
      <c r="B602" s="171">
        <v>929.03</v>
      </c>
      <c r="C602" s="171">
        <v>107.14</v>
      </c>
      <c r="I602" s="169"/>
      <c r="J602" s="170"/>
    </row>
    <row r="603" spans="1:10">
      <c r="A603" s="169" t="s">
        <v>1372</v>
      </c>
      <c r="B603" s="171">
        <v>960.72</v>
      </c>
      <c r="C603" s="171">
        <v>109.53</v>
      </c>
      <c r="I603" s="169"/>
      <c r="J603" s="170"/>
    </row>
    <row r="604" spans="1:10">
      <c r="A604" s="169" t="s">
        <v>1373</v>
      </c>
      <c r="B604" s="171">
        <v>954.17</v>
      </c>
      <c r="C604" s="171">
        <v>107.67</v>
      </c>
      <c r="I604" s="169"/>
      <c r="J604" s="170"/>
    </row>
    <row r="605" spans="1:10">
      <c r="A605" s="169" t="s">
        <v>1374</v>
      </c>
      <c r="B605" s="171">
        <v>940.7</v>
      </c>
      <c r="C605" s="171">
        <v>107.2</v>
      </c>
      <c r="I605" s="169"/>
      <c r="J605" s="170"/>
    </row>
    <row r="606" spans="1:10">
      <c r="A606" s="169" t="s">
        <v>1375</v>
      </c>
      <c r="B606" s="171">
        <v>928.13</v>
      </c>
      <c r="C606" s="171">
        <v>106.57</v>
      </c>
      <c r="I606" s="169"/>
      <c r="J606" s="170"/>
    </row>
    <row r="607" spans="1:10">
      <c r="A607" s="169" t="s">
        <v>1376</v>
      </c>
      <c r="B607" s="171">
        <v>902.17</v>
      </c>
      <c r="C607" s="171">
        <v>103.94</v>
      </c>
      <c r="I607" s="169"/>
      <c r="J607" s="170"/>
    </row>
    <row r="608" spans="1:10">
      <c r="A608" s="169" t="s">
        <v>1377</v>
      </c>
      <c r="B608" s="171">
        <v>890.2</v>
      </c>
      <c r="C608" s="171">
        <v>102.09</v>
      </c>
      <c r="I608" s="169"/>
      <c r="J608" s="170"/>
    </row>
    <row r="609" spans="1:10">
      <c r="A609" s="169" t="s">
        <v>1378</v>
      </c>
      <c r="B609" s="171">
        <v>831.34</v>
      </c>
      <c r="C609" s="171">
        <v>93.99</v>
      </c>
      <c r="I609" s="169"/>
      <c r="J609" s="170"/>
    </row>
    <row r="610" spans="1:10">
      <c r="A610" s="169" t="s">
        <v>1379</v>
      </c>
      <c r="B610" s="171">
        <v>839</v>
      </c>
      <c r="C610" s="171">
        <v>94.23</v>
      </c>
      <c r="I610" s="169"/>
      <c r="J610" s="170"/>
    </row>
    <row r="611" spans="1:10">
      <c r="A611" s="169" t="s">
        <v>1380</v>
      </c>
      <c r="B611" s="171">
        <v>887.19</v>
      </c>
      <c r="C611" s="171">
        <v>98.34</v>
      </c>
      <c r="I611" s="169"/>
      <c r="J611" s="170"/>
    </row>
    <row r="612" spans="1:10">
      <c r="A612" s="169" t="s">
        <v>1381</v>
      </c>
      <c r="B612" s="171">
        <v>898.07</v>
      </c>
      <c r="C612" s="171">
        <v>99.03</v>
      </c>
      <c r="I612" s="169"/>
      <c r="J612" s="170"/>
    </row>
    <row r="613" spans="1:10">
      <c r="A613" s="169" t="s">
        <v>1382</v>
      </c>
      <c r="B613" s="171">
        <v>858.43</v>
      </c>
      <c r="C613" s="171">
        <v>95.58</v>
      </c>
      <c r="I613" s="169"/>
      <c r="J613" s="170"/>
    </row>
    <row r="614" spans="1:10">
      <c r="A614" s="169" t="s">
        <v>1383</v>
      </c>
      <c r="B614" s="171">
        <v>891.14</v>
      </c>
      <c r="C614" s="171">
        <v>98.7</v>
      </c>
      <c r="I614" s="169"/>
      <c r="J614" s="170"/>
    </row>
    <row r="615" spans="1:10">
      <c r="A615" s="169" t="s">
        <v>1384</v>
      </c>
      <c r="B615" s="171">
        <v>907.81</v>
      </c>
      <c r="C615" s="171">
        <v>99.63</v>
      </c>
      <c r="I615" s="169"/>
      <c r="J615" s="170"/>
    </row>
    <row r="616" spans="1:10">
      <c r="A616" s="169" t="s">
        <v>1385</v>
      </c>
      <c r="B616" s="171">
        <v>941.75</v>
      </c>
      <c r="C616" s="171">
        <v>103.95</v>
      </c>
      <c r="I616" s="169"/>
      <c r="J616" s="170"/>
    </row>
    <row r="617" spans="1:10">
      <c r="A617" s="169" t="s">
        <v>1386</v>
      </c>
      <c r="B617" s="171">
        <v>904.37</v>
      </c>
      <c r="C617" s="171">
        <v>100.31</v>
      </c>
      <c r="I617" s="169"/>
      <c r="J617" s="170"/>
    </row>
    <row r="618" spans="1:10">
      <c r="A618" s="169" t="s">
        <v>1387</v>
      </c>
      <c r="B618" s="171">
        <v>878.83</v>
      </c>
      <c r="C618" s="171">
        <v>96.75</v>
      </c>
      <c r="I618" s="169"/>
      <c r="J618" s="170"/>
    </row>
    <row r="619" spans="1:10">
      <c r="A619" s="169" t="s">
        <v>1388</v>
      </c>
      <c r="B619" s="171">
        <v>868.5</v>
      </c>
      <c r="C619" s="171">
        <v>95.88</v>
      </c>
      <c r="I619" s="169"/>
      <c r="J619" s="170"/>
    </row>
    <row r="620" spans="1:10">
      <c r="A620" s="169" t="s">
        <v>1389</v>
      </c>
      <c r="B620" s="171">
        <v>838.92</v>
      </c>
      <c r="C620" s="171">
        <v>92.15</v>
      </c>
      <c r="I620" s="169"/>
      <c r="J620" s="170"/>
    </row>
    <row r="621" spans="1:10">
      <c r="A621" s="169" t="s">
        <v>1390</v>
      </c>
      <c r="B621" s="171">
        <v>794.09</v>
      </c>
      <c r="C621" s="171">
        <v>87.2</v>
      </c>
      <c r="I621" s="169"/>
      <c r="J621" s="170"/>
    </row>
    <row r="622" spans="1:10">
      <c r="A622" s="169" t="s">
        <v>1391</v>
      </c>
      <c r="B622" s="171">
        <v>755.61</v>
      </c>
      <c r="C622" s="171">
        <v>83.25</v>
      </c>
      <c r="I622" s="169"/>
      <c r="J622" s="170"/>
    </row>
    <row r="623" spans="1:10">
      <c r="A623" s="169" t="s">
        <v>1392</v>
      </c>
      <c r="B623" s="171">
        <v>760.68</v>
      </c>
      <c r="C623" s="171">
        <v>84.3</v>
      </c>
      <c r="I623" s="169"/>
      <c r="J623" s="170"/>
    </row>
    <row r="624" spans="1:10">
      <c r="A624" s="169" t="s">
        <v>1393</v>
      </c>
      <c r="B624" s="171">
        <v>764.58</v>
      </c>
      <c r="C624" s="171">
        <v>81.52</v>
      </c>
      <c r="I624" s="169"/>
      <c r="J624" s="170"/>
    </row>
    <row r="625" spans="1:10">
      <c r="A625" s="169" t="s">
        <v>1394</v>
      </c>
      <c r="B625" s="171">
        <v>734.12</v>
      </c>
      <c r="C625" s="171">
        <v>78.05</v>
      </c>
      <c r="I625" s="169"/>
      <c r="J625" s="170"/>
    </row>
    <row r="626" spans="1:10">
      <c r="A626" s="169" t="s">
        <v>1395</v>
      </c>
      <c r="B626" s="171">
        <v>683.53</v>
      </c>
      <c r="C626" s="171">
        <v>72.72</v>
      </c>
      <c r="I626" s="169"/>
      <c r="J626" s="170"/>
    </row>
    <row r="627" spans="1:10">
      <c r="A627" s="169" t="s">
        <v>1396</v>
      </c>
      <c r="B627" s="171">
        <v>700.44</v>
      </c>
      <c r="C627" s="171">
        <v>76.55</v>
      </c>
      <c r="I627" s="169"/>
      <c r="J627" s="170"/>
    </row>
    <row r="628" spans="1:10">
      <c r="A628" s="169" t="s">
        <v>1397</v>
      </c>
      <c r="B628" s="171">
        <v>736.07</v>
      </c>
      <c r="C628" s="171">
        <v>81.52</v>
      </c>
      <c r="I628" s="169"/>
      <c r="J628" s="170"/>
    </row>
    <row r="629" spans="1:10">
      <c r="A629" s="169" t="s">
        <v>1398</v>
      </c>
      <c r="B629" s="171">
        <v>785.57</v>
      </c>
      <c r="C629" s="171">
        <v>89.63</v>
      </c>
      <c r="I629" s="169"/>
      <c r="J629" s="170"/>
    </row>
    <row r="630" spans="1:10">
      <c r="A630" s="169" t="s">
        <v>1399</v>
      </c>
      <c r="B630" s="171">
        <v>777.59</v>
      </c>
      <c r="C630" s="171">
        <v>89.5</v>
      </c>
      <c r="I630" s="169"/>
      <c r="J630" s="170"/>
    </row>
    <row r="631" spans="1:10">
      <c r="A631"/>
      <c r="B631"/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1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0"/>
    </row>
    <row r="931" spans="9:10">
      <c r="I931" s="169"/>
      <c r="J931" s="171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0"/>
    </row>
    <row r="982" spans="9:10">
      <c r="I982" s="169"/>
      <c r="J982" s="171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0"/>
    </row>
    <row r="988" spans="9:10">
      <c r="I988" s="169"/>
      <c r="J988" s="171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0"/>
    </row>
    <row r="1030" spans="9:10">
      <c r="I1030" s="169"/>
      <c r="J1030" s="170"/>
    </row>
    <row r="1031" spans="9:10">
      <c r="I1031" s="169"/>
      <c r="J1031" s="171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/>
      <c r="J1064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</sheetData>
  <sortState xmlns:xlrd2="http://schemas.microsoft.com/office/spreadsheetml/2017/richdata2" ref="A2:B713">
    <sortCondition ref="A2:A713"/>
  </sortState>
  <phoneticPr fontId="26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opLeftCell="A51" workbookViewId="0">
      <pane xSplit="1" ySplit="3" topLeftCell="B64" activePane="bottomRight" state="frozen"/>
      <selection activeCell="A51" sqref="A51"/>
      <selection pane="topRight" activeCell="B51" sqref="B51"/>
      <selection pane="bottomLeft" activeCell="A54" sqref="A54"/>
      <selection pane="bottomRight" activeCell="F75" sqref="F75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SUM(B129:B172)</f>
        <v>7608300</v>
      </c>
      <c r="C128" s="56">
        <f>SUM(C129:C172)</f>
        <v>439386.11111111101</v>
      </c>
      <c r="D128" s="56">
        <f>SUM(D129:D172)</f>
        <v>9606075</v>
      </c>
      <c r="E128" s="56">
        <f>D128-SUM(B128:C128)</f>
        <v>1558388.888888889</v>
      </c>
      <c r="F128" s="42">
        <f t="shared" ref="F128" si="143">D128/SUM(B128:C128)-1</f>
        <v>0.1936443429046375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0</v>
      </c>
      <c r="C165" s="56">
        <f>54000000*0.055/12/30*2+16000000*0.02/12/30*2</f>
        <v>18277.777777777777</v>
      </c>
      <c r="D165" s="56">
        <f>2000*$F165</f>
        <v>0</v>
      </c>
      <c r="E165" s="56">
        <f t="shared" ref="E165" si="159">D165-SUM(B165:C165)</f>
        <v>-18277.777777777777</v>
      </c>
      <c r="F165" s="56"/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 t="s">
        <v>1464</v>
      </c>
      <c r="B169" s="56">
        <f>2000*$F169</f>
        <v>450000</v>
      </c>
      <c r="C169" s="56">
        <f>52000000*0.055/12/30*2</f>
        <v>15888.888888888889</v>
      </c>
      <c r="D169" s="56">
        <f>2000*$F169</f>
        <v>450000</v>
      </c>
      <c r="E169" s="56">
        <f t="shared" ref="E169" si="161">D169-SUM(B169:C169)</f>
        <v>-15888.888888888876</v>
      </c>
      <c r="F169" s="56">
        <v>225</v>
      </c>
      <c r="G169" s="36" t="s">
        <v>533</v>
      </c>
    </row>
    <row r="170" spans="1:7">
      <c r="A170" s="36"/>
      <c r="B170" s="56"/>
      <c r="C170" s="56"/>
      <c r="D170" s="56"/>
      <c r="E170" s="56"/>
      <c r="F170" s="56"/>
      <c r="G170" s="36"/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 t="s">
        <v>500</v>
      </c>
      <c r="B172" s="56"/>
      <c r="C172" s="56">
        <f>2000*COUNT(C129:C171)</f>
        <v>82000</v>
      </c>
      <c r="D172" s="56"/>
      <c r="E172" s="56"/>
      <c r="F172" s="42"/>
      <c r="G172" s="36"/>
    </row>
    <row r="173" spans="1:7">
      <c r="A173" s="29" t="s">
        <v>482</v>
      </c>
      <c r="B173" s="51">
        <f>SUM(B80:B172)-B128</f>
        <v>27946558.442612633</v>
      </c>
      <c r="C173" s="51">
        <f>SUM(C80:C172)-C128</f>
        <v>445287.30551111116</v>
      </c>
      <c r="D173" s="51">
        <f>SUM(D80:D172)-D128</f>
        <v>32035690.442612633</v>
      </c>
      <c r="E173" s="141">
        <f>D173-SUM(B173:C173)</f>
        <v>3643844.6944888905</v>
      </c>
      <c r="F173" s="50">
        <f t="shared" ref="F173" si="162">D173/SUM(B173:C173)-1</f>
        <v>0.12834124018617876</v>
      </c>
      <c r="G173" s="48"/>
    </row>
    <row r="174" spans="1:7">
      <c r="A174" s="52" t="s">
        <v>329</v>
      </c>
      <c r="B174" s="53">
        <f>SUM(B79,B173)</f>
        <v>88325727.562689692</v>
      </c>
      <c r="C174" s="53">
        <f>SUM(C79,C173)</f>
        <v>529989.72880213743</v>
      </c>
      <c r="D174" s="53">
        <f>SUM(D79,D173)</f>
        <v>96642456.452817082</v>
      </c>
      <c r="E174" s="53">
        <f>SUM(E79,E173)</f>
        <v>7786739.1613252535</v>
      </c>
      <c r="F174" s="54">
        <f t="shared" ref="F174" si="163">D174/SUM(B174:C174)-1</f>
        <v>8.763351868266156E-2</v>
      </c>
      <c r="G174" s="52"/>
    </row>
    <row r="177" spans="1:12" ht="17">
      <c r="C177" s="166"/>
    </row>
    <row r="180" spans="1:12">
      <c r="H180" s="122"/>
    </row>
    <row r="181" spans="1:12">
      <c r="A181" s="61"/>
    </row>
    <row r="182" spans="1:12">
      <c r="J182" s="56">
        <v>4999997</v>
      </c>
      <c r="K182" s="56">
        <v>528178</v>
      </c>
      <c r="L182" s="111">
        <f>J182/K182</f>
        <v>9.466499929947858</v>
      </c>
    </row>
    <row r="183" spans="1:12">
      <c r="C183" s="56"/>
      <c r="D183" s="61"/>
      <c r="E183" s="61"/>
    </row>
    <row r="184" spans="1:12">
      <c r="A184" s="61"/>
      <c r="C184" s="56"/>
      <c r="D184" s="56"/>
      <c r="E184" s="56"/>
    </row>
    <row r="185" spans="1:12">
      <c r="A185" s="61"/>
      <c r="C185" s="56"/>
      <c r="D185" s="56"/>
      <c r="E185" s="56"/>
    </row>
    <row r="187" spans="1:12">
      <c r="A187" s="61"/>
      <c r="C187" s="56"/>
      <c r="D187" s="56"/>
      <c r="E187" s="56"/>
    </row>
    <row r="189" spans="1:12">
      <c r="A189" s="61"/>
      <c r="C189" s="56"/>
      <c r="D189" s="56"/>
      <c r="E189" s="56"/>
    </row>
    <row r="192" spans="1:12">
      <c r="A192" s="61"/>
      <c r="C192" s="56"/>
      <c r="D192" s="56"/>
      <c r="E192" s="56"/>
    </row>
    <row r="193" spans="1:5">
      <c r="A193" s="61"/>
      <c r="C193" s="56"/>
      <c r="D193" s="56"/>
      <c r="E193" s="56"/>
    </row>
    <row r="209" spans="1:8">
      <c r="H209" s="122"/>
    </row>
    <row r="210" spans="1:8">
      <c r="H210" s="122"/>
    </row>
    <row r="218" spans="1:8">
      <c r="A218" s="56"/>
      <c r="D218" s="56"/>
      <c r="E218" s="111"/>
      <c r="F218" s="111"/>
    </row>
    <row r="219" spans="1:8">
      <c r="A219" s="56"/>
      <c r="D219" s="56"/>
      <c r="E219" s="111"/>
      <c r="F219" s="111"/>
    </row>
    <row r="220" spans="1:8">
      <c r="A220" s="56"/>
      <c r="D220" s="56"/>
      <c r="E220" s="111"/>
      <c r="F220" s="111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34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7"/>
  <sheetViews>
    <sheetView zoomScale="90" zoomScaleNormal="85" workbookViewId="0">
      <pane ySplit="3" topLeftCell="A382" activePane="bottomLeft" state="frozen"/>
      <selection pane="bottomLeft" activeCell="I411" sqref="I411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$D288*SUM($K289:$AU289)/3+$D339*SUM($K340:$AU340)/3+$D266*SUM($K267:$AU267)/3+$D272*SUM($K273:$AU273)/3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122</v>
      </c>
      <c r="D239" s="6">
        <v>1.2</v>
      </c>
      <c r="E239" s="107">
        <f t="shared" ref="E239:E262" si="56">(D239/C239)*0.85</f>
        <v>8.3606557377049178E-3</v>
      </c>
    </row>
    <row r="240" spans="1:47">
      <c r="A240" t="s">
        <v>428</v>
      </c>
      <c r="B240" s="8" t="s">
        <v>155</v>
      </c>
      <c r="C240" s="111">
        <v>36</v>
      </c>
      <c r="D240" s="6">
        <v>0.36499999999999999</v>
      </c>
      <c r="E240" s="107">
        <f>(D240/C240)*0.85</f>
        <v>8.6180555555555542E-3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274</v>
      </c>
      <c r="D241" s="6">
        <v>0.62</v>
      </c>
      <c r="E241" s="107">
        <f>(D241/C241)*0.85</f>
        <v>1.9233576642335767E-3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206</v>
      </c>
      <c r="D242" s="5">
        <v>0.375</v>
      </c>
      <c r="E242" s="107">
        <f>(D242/C242)*0.85</f>
        <v>1.5473300970873787E-3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44</v>
      </c>
      <c r="D243" s="6">
        <v>0.38</v>
      </c>
      <c r="E243" s="107">
        <f>(D243/C243)*0.85</f>
        <v>7.3409090909090906E-3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83</v>
      </c>
      <c r="D244" s="6">
        <v>0.49</v>
      </c>
      <c r="E244" s="107">
        <f t="shared" si="56"/>
        <v>5.0180722891566268E-3</v>
      </c>
    </row>
    <row r="245" spans="1:12">
      <c r="A245" t="s">
        <v>432</v>
      </c>
      <c r="B245" s="8" t="s">
        <v>249</v>
      </c>
      <c r="C245" s="111">
        <v>261</v>
      </c>
      <c r="D245" s="6">
        <v>1.38</v>
      </c>
      <c r="E245" s="107">
        <f>(D245/C245)*0.85</f>
        <v>4.4942528735632172E-3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141</v>
      </c>
      <c r="D247" s="6">
        <v>1.49</v>
      </c>
      <c r="E247" s="107">
        <f t="shared" si="56"/>
        <v>8.9822695035460982E-3</v>
      </c>
    </row>
    <row r="248" spans="1:12">
      <c r="A248" t="s">
        <v>436</v>
      </c>
      <c r="B248" s="8" t="s">
        <v>227</v>
      </c>
      <c r="C248" s="111">
        <v>222</v>
      </c>
      <c r="D248" s="5">
        <v>1.3</v>
      </c>
      <c r="E248" s="107">
        <f>(D248/C248)*0.85</f>
        <v>4.9774774774774778E-3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98</v>
      </c>
      <c r="D249" s="6">
        <v>0.79</v>
      </c>
      <c r="E249" s="107">
        <f t="shared" si="56"/>
        <v>6.85204081632653E-3</v>
      </c>
    </row>
    <row r="250" spans="1:12">
      <c r="A250" t="s">
        <v>440</v>
      </c>
      <c r="B250" s="109" t="s">
        <v>451</v>
      </c>
      <c r="C250" s="111">
        <v>76</v>
      </c>
      <c r="D250" s="6">
        <v>0.68</v>
      </c>
      <c r="E250" s="107">
        <f t="shared" ref="E250:E255" si="57">(D250/C250)*0.85</f>
        <v>7.6052631578947373E-3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175</v>
      </c>
      <c r="D251" s="6">
        <v>1.1499999999999999</v>
      </c>
      <c r="E251" s="107">
        <f t="shared" si="57"/>
        <v>5.585714285714285E-3</v>
      </c>
    </row>
    <row r="252" spans="1:12">
      <c r="A252" t="s">
        <v>425</v>
      </c>
      <c r="B252" s="8" t="s">
        <v>3</v>
      </c>
      <c r="C252" s="111">
        <v>80</v>
      </c>
      <c r="D252" s="6">
        <v>0.47</v>
      </c>
      <c r="E252" s="107">
        <f t="shared" si="57"/>
        <v>4.9937499999999999E-3</v>
      </c>
    </row>
    <row r="253" spans="1:12">
      <c r="A253" t="s">
        <v>426</v>
      </c>
      <c r="B253" s="8" t="s">
        <v>3</v>
      </c>
      <c r="C253" s="111">
        <v>543</v>
      </c>
      <c r="D253" s="6">
        <v>0.9</v>
      </c>
      <c r="E253" s="107">
        <f t="shared" si="57"/>
        <v>1.4088397790055249E-3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46</v>
      </c>
      <c r="D254" s="6">
        <v>0.26</v>
      </c>
      <c r="E254" s="107">
        <f t="shared" si="57"/>
        <v>4.8043478260869563E-3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141</v>
      </c>
      <c r="D255" s="5">
        <v>0.9133</v>
      </c>
      <c r="E255" s="107">
        <f t="shared" si="57"/>
        <v>5.5057092198581561E-3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173</v>
      </c>
      <c r="D256" s="6">
        <v>1.1299999999999999</v>
      </c>
      <c r="E256" s="107">
        <f t="shared" si="56"/>
        <v>5.5520231213872827E-3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140</v>
      </c>
      <c r="D257" s="6">
        <v>1.41</v>
      </c>
      <c r="E257" s="107">
        <f>(D257/C257)*0.85</f>
        <v>8.5607142857142861E-3</v>
      </c>
    </row>
    <row r="258" spans="1:47">
      <c r="A258" t="s">
        <v>447</v>
      </c>
      <c r="B258" s="109" t="s">
        <v>454</v>
      </c>
      <c r="C258" s="111">
        <v>663</v>
      </c>
      <c r="D258" s="6">
        <v>1.95</v>
      </c>
      <c r="E258" s="107">
        <f>(D258/C258)*0.85</f>
        <v>2.5000000000000001E-3</v>
      </c>
    </row>
    <row r="259" spans="1:47">
      <c r="A259" t="s">
        <v>431</v>
      </c>
      <c r="B259" s="8" t="s">
        <v>182</v>
      </c>
      <c r="C259" s="111">
        <v>428</v>
      </c>
      <c r="D259" s="6">
        <v>2.8</v>
      </c>
      <c r="E259" s="107">
        <f t="shared" si="56"/>
        <v>5.5607476635514009E-3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85</v>
      </c>
      <c r="D260" s="6">
        <v>0.42499999999999999</v>
      </c>
      <c r="E260" s="107">
        <f t="shared" si="56"/>
        <v>4.2500000000000003E-3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72</v>
      </c>
      <c r="D261" s="6">
        <f>0.2475*3</f>
        <v>0.74249999999999994</v>
      </c>
      <c r="E261" s="107">
        <f t="shared" si="56"/>
        <v>8.7656249999999991E-3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86</v>
      </c>
      <c r="D262" s="6">
        <v>1.0589999999999999</v>
      </c>
      <c r="E262" s="107">
        <f t="shared" si="56"/>
        <v>1.0466860465116279E-2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40</v>
      </c>
      <c r="D263" s="3">
        <v>0.4</v>
      </c>
      <c r="E263" s="107">
        <f>(D263/C263)*0.85</f>
        <v>8.5000000000000006E-3</v>
      </c>
    </row>
    <row r="264" spans="1:47">
      <c r="A264" t="s">
        <v>444</v>
      </c>
      <c r="B264" s="109" t="s">
        <v>452</v>
      </c>
      <c r="C264" s="111">
        <v>66</v>
      </c>
      <c r="D264" s="3">
        <v>0.64</v>
      </c>
      <c r="E264" s="107">
        <f>(D264/C264)*0.85</f>
        <v>8.2424242424242421E-3</v>
      </c>
    </row>
    <row r="265" spans="1:47">
      <c r="A265" t="s">
        <v>445</v>
      </c>
      <c r="B265" s="109" t="s">
        <v>453</v>
      </c>
      <c r="C265" s="111">
        <v>45</v>
      </c>
      <c r="D265" s="6">
        <v>0.69</v>
      </c>
      <c r="E265" s="107">
        <f>(D265/C265)*0.85</f>
        <v>1.3033333333333333E-2</v>
      </c>
    </row>
    <row r="266" spans="1:47">
      <c r="A266" t="s">
        <v>443</v>
      </c>
      <c r="B266" s="109" t="s">
        <v>452</v>
      </c>
      <c r="C266" s="111">
        <v>31</v>
      </c>
      <c r="D266" s="3">
        <v>0.33</v>
      </c>
      <c r="E266" s="107">
        <f t="shared" ref="E266" si="58">(D266/C266)*0.85</f>
        <v>9.0483870967741926E-3</v>
      </c>
      <c r="F266" s="107">
        <f>(D266/J267)*0.85</f>
        <v>1.075536809815951E-2</v>
      </c>
      <c r="G266" s="108">
        <f>F266/E266-1</f>
        <v>0.18865030674846639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48</v>
      </c>
      <c r="D272" s="3">
        <v>0.61850000000000005</v>
      </c>
      <c r="E272" s="107">
        <f t="shared" ref="E272" si="60">(D272/C272)*0.85</f>
        <v>1.0952604166666668E-2</v>
      </c>
      <c r="F272" s="107">
        <f>(D272/J273)*0.85</f>
        <v>1.1117043772467753E-2</v>
      </c>
      <c r="G272" s="108">
        <f>F272/E272-1</f>
        <v>1.5013744977796506E-2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59.17</v>
      </c>
      <c r="D279" s="6">
        <f>2.67/2</f>
        <v>1.335</v>
      </c>
      <c r="E279" s="107">
        <f t="shared" ref="E279" si="62">(D279/C279)*0.85</f>
        <v>1.9177792800405609E-2</v>
      </c>
      <c r="F279" s="107">
        <f>(D279/J280)*0.85</f>
        <v>1.7141627076142207E-2</v>
      </c>
      <c r="G279" s="108">
        <f>F279/E279-1</f>
        <v>-0.10617310059895613</v>
      </c>
      <c r="H279" s="78">
        <f>SUM(K280:AU280)*G279</f>
        <v>-10.617310059895612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SUM(I281:I287)</f>
        <v>6619.85</v>
      </c>
      <c r="J280" s="96">
        <f>SUM(I281:I285)/SUM(K281:AU285)</f>
        <v>66.19850000000001</v>
      </c>
      <c r="K280" s="56">
        <f>SUM(K281:K287)</f>
        <v>0</v>
      </c>
      <c r="L280" s="56">
        <f t="shared" ref="L280:AU280" si="63">SUM(L281:L287)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50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 t="shared" ref="I281:I287" si="64"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215" customFormat="1">
      <c r="F282" s="216"/>
      <c r="I282" s="217">
        <f t="shared" si="64"/>
        <v>896.25</v>
      </c>
      <c r="J282" s="217">
        <v>59.75</v>
      </c>
      <c r="K282" s="218"/>
      <c r="L282" s="218"/>
      <c r="M282" s="218"/>
      <c r="N282" s="218"/>
      <c r="O282" s="218"/>
      <c r="P282" s="218"/>
      <c r="Q282" s="218"/>
      <c r="R282" s="218"/>
      <c r="S282" s="218">
        <v>15</v>
      </c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218"/>
      <c r="AE282" s="218"/>
      <c r="AF282" s="218"/>
      <c r="AG282" s="218"/>
      <c r="AH282" s="218"/>
      <c r="AI282" s="218"/>
      <c r="AJ282" s="218"/>
      <c r="AK282" s="218"/>
      <c r="AL282" s="218"/>
      <c r="AM282" s="218"/>
      <c r="AN282" s="218"/>
      <c r="AO282" s="218"/>
      <c r="AP282" s="218"/>
      <c r="AQ282" s="218"/>
      <c r="AR282" s="218"/>
      <c r="AS282" s="218"/>
      <c r="AT282" s="218"/>
      <c r="AU282" s="218"/>
    </row>
    <row r="283" spans="1:47" s="215" customFormat="1">
      <c r="F283" s="216"/>
      <c r="I283" s="217">
        <f t="shared" si="64"/>
        <v>886.8</v>
      </c>
      <c r="J283" s="217">
        <v>59.12</v>
      </c>
      <c r="K283" s="218"/>
      <c r="L283" s="218"/>
      <c r="M283" s="218"/>
      <c r="N283" s="218"/>
      <c r="O283" s="218"/>
      <c r="P283" s="218"/>
      <c r="Q283" s="218"/>
      <c r="R283" s="218"/>
      <c r="S283" s="218">
        <v>15</v>
      </c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218"/>
      <c r="AE283" s="218"/>
      <c r="AF283" s="218"/>
      <c r="AG283" s="218"/>
      <c r="AH283" s="218"/>
      <c r="AI283" s="218"/>
      <c r="AJ283" s="218"/>
      <c r="AK283" s="218"/>
      <c r="AL283" s="218"/>
      <c r="AM283" s="218"/>
      <c r="AN283" s="218"/>
      <c r="AO283" s="218"/>
      <c r="AP283" s="218"/>
      <c r="AQ283" s="218"/>
      <c r="AR283" s="218"/>
      <c r="AS283" s="218"/>
      <c r="AT283" s="218"/>
      <c r="AU283" s="218"/>
    </row>
    <row r="284" spans="1:47" s="215" customFormat="1">
      <c r="F284" s="216"/>
      <c r="I284" s="217">
        <f t="shared" si="64"/>
        <v>1182.8</v>
      </c>
      <c r="J284" s="217">
        <v>59.14</v>
      </c>
      <c r="K284" s="218"/>
      <c r="L284" s="218"/>
      <c r="M284" s="218"/>
      <c r="N284" s="218"/>
      <c r="O284" s="218"/>
      <c r="P284" s="218"/>
      <c r="Q284" s="218"/>
      <c r="R284" s="218"/>
      <c r="S284" s="218">
        <v>20</v>
      </c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218"/>
      <c r="AE284" s="218"/>
      <c r="AF284" s="218"/>
      <c r="AG284" s="218"/>
      <c r="AH284" s="218"/>
      <c r="AI284" s="218"/>
      <c r="AJ284" s="218"/>
      <c r="AK284" s="218"/>
      <c r="AL284" s="218"/>
      <c r="AM284" s="218"/>
      <c r="AN284" s="218"/>
      <c r="AO284" s="218"/>
      <c r="AP284" s="218"/>
      <c r="AQ284" s="218"/>
      <c r="AR284" s="218"/>
      <c r="AS284" s="218"/>
      <c r="AT284" s="218"/>
      <c r="AU284" s="218"/>
    </row>
    <row r="285" spans="1:47" s="32" customFormat="1">
      <c r="A285" s="76" t="s">
        <v>384</v>
      </c>
      <c r="B285" s="76"/>
      <c r="C285" s="76"/>
      <c r="D285" s="76"/>
      <c r="E285" s="76"/>
      <c r="F285" s="76"/>
      <c r="G285" s="76"/>
      <c r="H285" s="76"/>
      <c r="I285" s="99">
        <f t="shared" si="64"/>
        <v>0</v>
      </c>
      <c r="J285" s="99"/>
      <c r="K285" s="98"/>
      <c r="L285" s="100"/>
      <c r="M285" s="76"/>
      <c r="N285" s="76"/>
    </row>
    <row r="286" spans="1:47">
      <c r="A286" s="55"/>
      <c r="B286" s="55"/>
      <c r="C286" s="55"/>
      <c r="D286" s="55"/>
      <c r="E286" s="55"/>
      <c r="F286" s="55"/>
      <c r="G286" s="55"/>
      <c r="H286" s="55"/>
      <c r="I286" s="96">
        <f t="shared" si="64"/>
        <v>0</v>
      </c>
      <c r="J286" s="96"/>
      <c r="K286" s="95"/>
      <c r="L286" s="97"/>
      <c r="M286" s="55"/>
      <c r="N286" s="55"/>
    </row>
    <row r="287" spans="1:47" s="68" customFormat="1">
      <c r="A287" s="77" t="s">
        <v>385</v>
      </c>
      <c r="B287" s="77"/>
      <c r="C287" s="77"/>
      <c r="D287" s="77"/>
      <c r="E287" s="77"/>
      <c r="F287" s="77"/>
      <c r="G287" s="77"/>
      <c r="H287" s="77"/>
      <c r="I287" s="102">
        <f t="shared" si="64"/>
        <v>0</v>
      </c>
      <c r="J287" s="102"/>
      <c r="K287" s="101"/>
      <c r="L287" s="103"/>
      <c r="M287" s="77"/>
      <c r="N287" s="77"/>
    </row>
    <row r="288" spans="1:47">
      <c r="A288" s="61" t="s">
        <v>415</v>
      </c>
      <c r="B288" s="36" t="s">
        <v>508</v>
      </c>
      <c r="C288" s="111">
        <v>23.83</v>
      </c>
      <c r="D288" s="5">
        <v>0.52</v>
      </c>
      <c r="E288" s="107">
        <f>(D288/C288)*0.85</f>
        <v>1.8548048678136805E-2</v>
      </c>
      <c r="F288" s="107">
        <f>(D288/J289)*0.85</f>
        <v>1.6521943907626631E-2</v>
      </c>
      <c r="G288" s="108">
        <f>F288/E288-1</f>
        <v>-0.10923546760465486</v>
      </c>
      <c r="H288" s="78">
        <f>SUM(K289:AU289)*G288</f>
        <v>0</v>
      </c>
    </row>
    <row r="289" spans="1:47">
      <c r="A289" s="55"/>
      <c r="B289" s="55"/>
      <c r="C289" s="72"/>
      <c r="D289" s="72"/>
      <c r="E289" s="72"/>
      <c r="F289" s="72"/>
      <c r="G289" s="55"/>
      <c r="H289" s="55"/>
      <c r="I289" s="96">
        <f>SUM(I290:I296)</f>
        <v>268.82500000000073</v>
      </c>
      <c r="J289" s="96">
        <f>SUM(I290:I291)/SUM(K290:AU291)</f>
        <v>26.752300000000002</v>
      </c>
      <c r="K289" s="56">
        <f>SUM(K290:K296)</f>
        <v>250</v>
      </c>
      <c r="L289" s="56">
        <f t="shared" ref="L289:AU289" si="65">SUM(L290:L296)</f>
        <v>-150</v>
      </c>
      <c r="M289" s="56">
        <f t="shared" si="65"/>
        <v>0</v>
      </c>
      <c r="N289" s="56">
        <f t="shared" si="65"/>
        <v>-100</v>
      </c>
      <c r="O289" s="56">
        <f t="shared" si="65"/>
        <v>0</v>
      </c>
      <c r="P289" s="56">
        <f t="shared" si="65"/>
        <v>0</v>
      </c>
      <c r="Q289" s="56">
        <f t="shared" si="65"/>
        <v>0</v>
      </c>
      <c r="R289" s="56">
        <f t="shared" si="65"/>
        <v>0</v>
      </c>
      <c r="S289" s="56">
        <f t="shared" si="65"/>
        <v>0</v>
      </c>
      <c r="T289" s="56">
        <f t="shared" si="65"/>
        <v>0</v>
      </c>
      <c r="U289" s="56">
        <f t="shared" si="65"/>
        <v>0</v>
      </c>
      <c r="V289" s="56">
        <f t="shared" si="65"/>
        <v>0</v>
      </c>
      <c r="W289" s="56">
        <f t="shared" si="65"/>
        <v>0</v>
      </c>
      <c r="X289" s="56">
        <f t="shared" si="65"/>
        <v>0</v>
      </c>
      <c r="Y289" s="56">
        <f t="shared" si="65"/>
        <v>0</v>
      </c>
      <c r="Z289" s="56">
        <f t="shared" si="65"/>
        <v>0</v>
      </c>
      <c r="AA289" s="56">
        <f t="shared" si="65"/>
        <v>0</v>
      </c>
      <c r="AB289" s="56">
        <f t="shared" si="65"/>
        <v>0</v>
      </c>
      <c r="AC289" s="56">
        <f t="shared" si="65"/>
        <v>0</v>
      </c>
      <c r="AD289" s="56">
        <f t="shared" si="65"/>
        <v>0</v>
      </c>
      <c r="AE289" s="56">
        <f t="shared" si="65"/>
        <v>0</v>
      </c>
      <c r="AF289" s="56">
        <f t="shared" si="65"/>
        <v>0</v>
      </c>
      <c r="AG289" s="56">
        <f t="shared" si="65"/>
        <v>0</v>
      </c>
      <c r="AH289" s="56">
        <f t="shared" si="65"/>
        <v>0</v>
      </c>
      <c r="AI289" s="56">
        <f t="shared" si="65"/>
        <v>0</v>
      </c>
      <c r="AJ289" s="56">
        <f t="shared" si="65"/>
        <v>0</v>
      </c>
      <c r="AK289" s="56">
        <f t="shared" si="65"/>
        <v>0</v>
      </c>
      <c r="AL289" s="56">
        <f t="shared" si="65"/>
        <v>0</v>
      </c>
      <c r="AM289" s="56">
        <f t="shared" si="65"/>
        <v>0</v>
      </c>
      <c r="AN289" s="56">
        <f t="shared" si="65"/>
        <v>0</v>
      </c>
      <c r="AO289" s="56">
        <f t="shared" si="65"/>
        <v>0</v>
      </c>
      <c r="AP289" s="56">
        <f t="shared" si="65"/>
        <v>0</v>
      </c>
      <c r="AQ289" s="56">
        <f t="shared" si="65"/>
        <v>0</v>
      </c>
      <c r="AR289" s="56">
        <f t="shared" si="65"/>
        <v>0</v>
      </c>
      <c r="AS289" s="56">
        <f t="shared" si="65"/>
        <v>0</v>
      </c>
      <c r="AT289" s="56">
        <f t="shared" si="65"/>
        <v>0</v>
      </c>
      <c r="AU289" s="56">
        <f t="shared" si="65"/>
        <v>0</v>
      </c>
    </row>
    <row r="290" spans="1:47">
      <c r="A290" s="55"/>
      <c r="B290" s="55"/>
      <c r="C290" s="55"/>
      <c r="D290" s="55"/>
      <c r="E290" s="55"/>
      <c r="F290" s="72"/>
      <c r="G290" s="55"/>
      <c r="H290" s="55"/>
      <c r="I290" s="96">
        <f t="shared" ref="I290:I296" si="66">J290*SUM(K290:AU290)</f>
        <v>6688.0750000000007</v>
      </c>
      <c r="J290" s="96">
        <v>26.752300000000002</v>
      </c>
      <c r="K290" s="56">
        <v>250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 spans="1:47" s="32" customFormat="1">
      <c r="A291" s="76" t="s">
        <v>384</v>
      </c>
      <c r="B291" s="76"/>
      <c r="C291" s="76"/>
      <c r="D291" s="76"/>
      <c r="E291" s="76"/>
      <c r="F291" s="76"/>
      <c r="G291" s="76"/>
      <c r="H291" s="76"/>
      <c r="I291" s="99">
        <f t="shared" si="66"/>
        <v>0</v>
      </c>
      <c r="J291" s="99"/>
      <c r="K291" s="98"/>
      <c r="L291" s="100"/>
      <c r="M291" s="76"/>
      <c r="N291" s="76"/>
    </row>
    <row r="292" spans="1:47">
      <c r="A292" s="55"/>
      <c r="B292" s="55"/>
      <c r="C292" s="55"/>
      <c r="D292" s="55"/>
      <c r="E292" s="55"/>
      <c r="F292" s="55"/>
      <c r="G292" s="55"/>
      <c r="H292" s="55"/>
      <c r="I292" s="96">
        <f t="shared" si="66"/>
        <v>-2726</v>
      </c>
      <c r="J292" s="96">
        <v>27.26</v>
      </c>
      <c r="K292" s="95"/>
      <c r="L292" s="95">
        <v>-100</v>
      </c>
      <c r="M292" s="55"/>
      <c r="N292" s="55"/>
    </row>
    <row r="293" spans="1:47" s="33" customFormat="1">
      <c r="A293" s="57" t="s">
        <v>385</v>
      </c>
      <c r="B293" s="57"/>
      <c r="C293" s="57"/>
      <c r="D293" s="57"/>
      <c r="E293" s="57"/>
      <c r="F293" s="57"/>
      <c r="G293" s="57"/>
      <c r="H293" s="57"/>
      <c r="I293" s="138">
        <f t="shared" si="66"/>
        <v>-1371.5</v>
      </c>
      <c r="J293" s="138">
        <v>27.43</v>
      </c>
      <c r="K293" s="105"/>
      <c r="L293" s="105">
        <v>-50</v>
      </c>
      <c r="M293" s="57"/>
      <c r="N293" s="57"/>
    </row>
    <row r="294" spans="1:47" s="33" customFormat="1">
      <c r="A294" s="57" t="s">
        <v>385</v>
      </c>
      <c r="B294" s="57"/>
      <c r="C294" s="57"/>
      <c r="D294" s="57"/>
      <c r="E294" s="57"/>
      <c r="F294" s="57"/>
      <c r="G294" s="57"/>
      <c r="H294" s="57"/>
      <c r="I294" s="138">
        <f t="shared" si="66"/>
        <v>-813.75</v>
      </c>
      <c r="J294" s="138">
        <v>23.25</v>
      </c>
      <c r="K294" s="105"/>
      <c r="L294" s="93"/>
      <c r="M294" s="57"/>
      <c r="N294" s="57">
        <v>-35</v>
      </c>
    </row>
    <row r="295" spans="1:47" s="33" customFormat="1">
      <c r="A295" s="57" t="s">
        <v>385</v>
      </c>
      <c r="B295" s="57"/>
      <c r="C295" s="57"/>
      <c r="D295" s="57"/>
      <c r="E295" s="57"/>
      <c r="F295" s="57"/>
      <c r="G295" s="57"/>
      <c r="H295" s="57"/>
      <c r="I295" s="138">
        <f t="shared" si="66"/>
        <v>-1508</v>
      </c>
      <c r="J295" s="138">
        <v>23.2</v>
      </c>
      <c r="K295" s="105"/>
      <c r="L295" s="93"/>
      <c r="M295" s="57"/>
      <c r="N295" s="57">
        <v>-65</v>
      </c>
    </row>
    <row r="296" spans="1:47" s="68" customFormat="1" ht="16" thickBot="1">
      <c r="A296" s="77" t="s">
        <v>385</v>
      </c>
      <c r="B296" s="77"/>
      <c r="C296" s="77"/>
      <c r="D296" s="77"/>
      <c r="E296" s="77"/>
      <c r="F296" s="77"/>
      <c r="G296" s="77"/>
      <c r="H296" s="77"/>
      <c r="I296" s="102">
        <f t="shared" si="66"/>
        <v>0</v>
      </c>
      <c r="J296" s="102"/>
      <c r="K296" s="101"/>
      <c r="L296" s="103"/>
      <c r="M296" s="77"/>
      <c r="N296" s="77"/>
    </row>
    <row r="297" spans="1:47" s="69" customFormat="1" ht="19" thickTop="1" thickBot="1">
      <c r="A297" s="79" t="s">
        <v>406</v>
      </c>
      <c r="B297" s="139" t="s">
        <v>505</v>
      </c>
      <c r="C297" s="84">
        <v>34.03</v>
      </c>
      <c r="D297" s="89">
        <v>40.409999999999997</v>
      </c>
      <c r="E297" s="73">
        <f>C297/J298-1</f>
        <v>-0.13144461459928536</v>
      </c>
      <c r="F297" s="73">
        <f>C297/D297-1</f>
        <v>-0.15788171244741389</v>
      </c>
      <c r="G297" s="74">
        <f>E297+F297</f>
        <v>-0.28932632704669925</v>
      </c>
      <c r="H297" s="78">
        <f>SUM(K298:AU298)*G297</f>
        <v>0</v>
      </c>
      <c r="I297" s="93"/>
      <c r="J297" s="94"/>
      <c r="K297" s="93"/>
      <c r="L297" s="93"/>
      <c r="M297" s="57"/>
      <c r="N297" s="57"/>
    </row>
    <row r="298" spans="1:47" ht="16" thickTop="1">
      <c r="A298" s="55"/>
      <c r="B298" s="55"/>
      <c r="C298" s="85"/>
      <c r="D298" s="85"/>
      <c r="E298" s="72"/>
      <c r="F298" s="72"/>
      <c r="G298" s="55"/>
      <c r="H298" s="55"/>
      <c r="I298" s="95">
        <f>SUM(I299:I304)</f>
        <v>415.47999999999979</v>
      </c>
      <c r="J298" s="96">
        <f>SUM(I299:I300)/SUM(K299:AU300)</f>
        <v>39.18</v>
      </c>
      <c r="K298" s="95">
        <f t="shared" ref="K298:AU298" si="67">SUM(K299:K304)</f>
        <v>92</v>
      </c>
      <c r="L298" s="95">
        <f t="shared" si="67"/>
        <v>0</v>
      </c>
      <c r="M298" s="75">
        <f t="shared" si="67"/>
        <v>-92</v>
      </c>
      <c r="N298" s="75">
        <f t="shared" si="67"/>
        <v>0</v>
      </c>
      <c r="O298" s="75">
        <f t="shared" si="67"/>
        <v>0</v>
      </c>
      <c r="P298" s="75">
        <f t="shared" si="67"/>
        <v>0</v>
      </c>
      <c r="Q298" s="75">
        <f t="shared" si="67"/>
        <v>0</v>
      </c>
      <c r="R298" s="75">
        <f t="shared" si="67"/>
        <v>0</v>
      </c>
      <c r="S298" s="75">
        <f t="shared" si="67"/>
        <v>0</v>
      </c>
      <c r="T298" s="75">
        <f t="shared" si="67"/>
        <v>0</v>
      </c>
      <c r="U298" s="75">
        <f t="shared" si="67"/>
        <v>0</v>
      </c>
      <c r="V298" s="75">
        <f t="shared" si="67"/>
        <v>0</v>
      </c>
      <c r="W298" s="75">
        <f t="shared" si="67"/>
        <v>0</v>
      </c>
      <c r="X298" s="75">
        <f t="shared" si="67"/>
        <v>0</v>
      </c>
      <c r="Y298" s="75">
        <f t="shared" si="67"/>
        <v>0</v>
      </c>
      <c r="Z298" s="75">
        <f t="shared" si="67"/>
        <v>0</v>
      </c>
      <c r="AA298" s="75">
        <f t="shared" si="67"/>
        <v>0</v>
      </c>
      <c r="AB298" s="75">
        <f t="shared" si="67"/>
        <v>0</v>
      </c>
      <c r="AC298" s="75">
        <f t="shared" si="67"/>
        <v>0</v>
      </c>
      <c r="AD298" s="75">
        <f t="shared" si="67"/>
        <v>0</v>
      </c>
      <c r="AE298" s="75">
        <f t="shared" si="67"/>
        <v>0</v>
      </c>
      <c r="AF298" s="75">
        <f t="shared" si="67"/>
        <v>0</v>
      </c>
      <c r="AG298" s="75">
        <f t="shared" si="67"/>
        <v>0</v>
      </c>
      <c r="AH298" s="75">
        <f t="shared" si="67"/>
        <v>0</v>
      </c>
      <c r="AI298" s="75">
        <f t="shared" si="67"/>
        <v>0</v>
      </c>
      <c r="AJ298" s="75">
        <f t="shared" si="67"/>
        <v>0</v>
      </c>
      <c r="AK298" s="75">
        <f t="shared" si="67"/>
        <v>0</v>
      </c>
      <c r="AL298" s="75">
        <f t="shared" si="67"/>
        <v>0</v>
      </c>
      <c r="AM298" s="75">
        <f t="shared" si="67"/>
        <v>0</v>
      </c>
      <c r="AN298" s="75">
        <f t="shared" si="67"/>
        <v>0</v>
      </c>
      <c r="AO298" s="75">
        <f t="shared" si="67"/>
        <v>0</v>
      </c>
      <c r="AP298" s="75">
        <f t="shared" si="67"/>
        <v>0</v>
      </c>
      <c r="AQ298" s="75">
        <f t="shared" si="67"/>
        <v>0</v>
      </c>
      <c r="AR298" s="75">
        <f t="shared" si="67"/>
        <v>0</v>
      </c>
      <c r="AS298" s="75">
        <f t="shared" si="67"/>
        <v>0</v>
      </c>
      <c r="AT298" s="75">
        <f t="shared" si="67"/>
        <v>0</v>
      </c>
      <c r="AU298" s="75">
        <f t="shared" si="67"/>
        <v>0</v>
      </c>
    </row>
    <row r="299" spans="1:47">
      <c r="A299" s="55"/>
      <c r="B299" s="55"/>
      <c r="C299" s="86"/>
      <c r="D299" s="86"/>
      <c r="E299" s="55"/>
      <c r="F299" s="55"/>
      <c r="G299" s="55"/>
      <c r="H299" s="55"/>
      <c r="I299" s="95">
        <f t="shared" ref="I299:I304" si="68">J299*SUM(K299:AU299)</f>
        <v>3918</v>
      </c>
      <c r="J299" s="96">
        <v>39.18</v>
      </c>
      <c r="K299" s="95">
        <v>100</v>
      </c>
      <c r="L299" s="97"/>
      <c r="M299" s="55"/>
      <c r="N299" s="55"/>
    </row>
    <row r="300" spans="1:47" s="32" customFormat="1">
      <c r="A300" s="76" t="s">
        <v>384</v>
      </c>
      <c r="B300" s="76"/>
      <c r="C300" s="87"/>
      <c r="D300" s="87"/>
      <c r="E300" s="76"/>
      <c r="F300" s="76"/>
      <c r="G300" s="76"/>
      <c r="H300" s="76"/>
      <c r="I300" s="98">
        <f t="shared" si="68"/>
        <v>0</v>
      </c>
      <c r="J300" s="99"/>
      <c r="K300" s="98"/>
      <c r="L300" s="100"/>
      <c r="M300" s="76"/>
      <c r="N300" s="76"/>
    </row>
    <row r="301" spans="1:47">
      <c r="A301" s="55"/>
      <c r="B301" s="55"/>
      <c r="C301" s="86"/>
      <c r="D301" s="86"/>
      <c r="E301" s="55"/>
      <c r="F301" s="55"/>
      <c r="G301" s="55"/>
      <c r="H301" s="55"/>
      <c r="I301" s="95">
        <f t="shared" si="68"/>
        <v>-342.32</v>
      </c>
      <c r="J301" s="96">
        <v>42.79</v>
      </c>
      <c r="K301" s="95">
        <v>-8</v>
      </c>
      <c r="L301" s="97"/>
      <c r="M301" s="55"/>
      <c r="N301" s="55"/>
    </row>
    <row r="302" spans="1:47" s="33" customFormat="1">
      <c r="A302" s="57" t="s">
        <v>385</v>
      </c>
      <c r="B302" s="57"/>
      <c r="C302" s="137"/>
      <c r="D302" s="137"/>
      <c r="E302" s="57"/>
      <c r="F302" s="57"/>
      <c r="G302" s="57"/>
      <c r="H302" s="57"/>
      <c r="I302" s="105">
        <f t="shared" si="68"/>
        <v>-1584.7</v>
      </c>
      <c r="J302" s="138">
        <v>34.450000000000003</v>
      </c>
      <c r="K302" s="105"/>
      <c r="L302" s="93"/>
      <c r="M302" s="57">
        <v>-46</v>
      </c>
      <c r="N302" s="57"/>
    </row>
    <row r="303" spans="1:47" s="33" customFormat="1">
      <c r="A303" s="57" t="s">
        <v>385</v>
      </c>
      <c r="B303" s="57"/>
      <c r="C303" s="137"/>
      <c r="D303" s="137"/>
      <c r="E303" s="57"/>
      <c r="F303" s="57"/>
      <c r="G303" s="57"/>
      <c r="H303" s="57"/>
      <c r="I303" s="105">
        <f t="shared" si="68"/>
        <v>-1575.5</v>
      </c>
      <c r="J303" s="138">
        <v>34.25</v>
      </c>
      <c r="K303" s="105"/>
      <c r="L303" s="93"/>
      <c r="M303" s="57">
        <v>-46</v>
      </c>
      <c r="N303" s="57"/>
    </row>
    <row r="304" spans="1:47" s="68" customFormat="1" ht="16" thickBot="1">
      <c r="A304" s="77" t="s">
        <v>385</v>
      </c>
      <c r="B304" s="77"/>
      <c r="C304" s="88"/>
      <c r="D304" s="88"/>
      <c r="E304" s="77"/>
      <c r="F304" s="77"/>
      <c r="G304" s="77"/>
      <c r="H304" s="77"/>
      <c r="I304" s="101">
        <f t="shared" si="68"/>
        <v>0</v>
      </c>
      <c r="J304" s="102"/>
      <c r="K304" s="101"/>
      <c r="L304" s="103"/>
      <c r="M304" s="77"/>
      <c r="N304" s="77"/>
    </row>
    <row r="305" spans="1:47" s="69" customFormat="1" ht="19" thickTop="1" thickBot="1">
      <c r="A305" s="124" t="s">
        <v>481</v>
      </c>
      <c r="B305" s="80" t="s">
        <v>504</v>
      </c>
      <c r="C305" s="84">
        <v>378.7</v>
      </c>
      <c r="D305" s="89">
        <v>406</v>
      </c>
      <c r="E305" s="73">
        <f>C305/J306-1</f>
        <v>1.5616137327822077E-2</v>
      </c>
      <c r="F305" s="73">
        <f>C305/D305-1</f>
        <v>-6.7241379310344906E-2</v>
      </c>
      <c r="G305" s="74">
        <f>E305+F305</f>
        <v>-5.1625241982522829E-2</v>
      </c>
      <c r="H305" s="78">
        <f>SUM(K306:AU306)*G305</f>
        <v>0</v>
      </c>
      <c r="I305" s="93"/>
      <c r="J305" s="94"/>
      <c r="K305" s="93"/>
      <c r="L305" s="93"/>
      <c r="M305" s="57"/>
      <c r="N305" s="57"/>
    </row>
    <row r="306" spans="1:47" ht="16" thickTop="1">
      <c r="A306" s="55"/>
      <c r="B306" s="55"/>
      <c r="C306" s="85"/>
      <c r="D306" s="85"/>
      <c r="E306" s="72"/>
      <c r="F306" s="72"/>
      <c r="G306" s="55"/>
      <c r="H306" s="55"/>
      <c r="I306" s="95">
        <f>SUM(I307:I310)</f>
        <v>-577.6934999999994</v>
      </c>
      <c r="J306" s="96">
        <f>SUM(I307:I308)/SUM(K307:AU308)</f>
        <v>372.87709999999998</v>
      </c>
      <c r="K306" s="95">
        <f t="shared" ref="K306:AU306" si="69">SUM(K307:K310)</f>
        <v>15</v>
      </c>
      <c r="L306" s="95">
        <f t="shared" si="69"/>
        <v>0</v>
      </c>
      <c r="M306" s="75">
        <f t="shared" si="69"/>
        <v>-15</v>
      </c>
      <c r="N306" s="75">
        <f t="shared" si="69"/>
        <v>0</v>
      </c>
      <c r="O306" s="75">
        <f t="shared" si="69"/>
        <v>0</v>
      </c>
      <c r="P306" s="75">
        <f t="shared" si="69"/>
        <v>0</v>
      </c>
      <c r="Q306" s="75">
        <f t="shared" si="69"/>
        <v>0</v>
      </c>
      <c r="R306" s="75">
        <f t="shared" si="69"/>
        <v>0</v>
      </c>
      <c r="S306" s="75">
        <f t="shared" si="69"/>
        <v>0</v>
      </c>
      <c r="T306" s="75">
        <f t="shared" si="69"/>
        <v>0</v>
      </c>
      <c r="U306" s="75">
        <f t="shared" si="69"/>
        <v>0</v>
      </c>
      <c r="V306" s="75">
        <f t="shared" si="69"/>
        <v>0</v>
      </c>
      <c r="W306" s="75">
        <f t="shared" si="69"/>
        <v>0</v>
      </c>
      <c r="X306" s="75">
        <f t="shared" si="69"/>
        <v>0</v>
      </c>
      <c r="Y306" s="75">
        <f t="shared" si="69"/>
        <v>0</v>
      </c>
      <c r="Z306" s="75">
        <f t="shared" si="69"/>
        <v>0</v>
      </c>
      <c r="AA306" s="75">
        <f t="shared" si="69"/>
        <v>0</v>
      </c>
      <c r="AB306" s="75">
        <f t="shared" si="69"/>
        <v>0</v>
      </c>
      <c r="AC306" s="75">
        <f t="shared" si="69"/>
        <v>0</v>
      </c>
      <c r="AD306" s="75">
        <f t="shared" si="69"/>
        <v>0</v>
      </c>
      <c r="AE306" s="75">
        <f t="shared" si="69"/>
        <v>0</v>
      </c>
      <c r="AF306" s="75">
        <f t="shared" si="69"/>
        <v>0</v>
      </c>
      <c r="AG306" s="75">
        <f t="shared" si="69"/>
        <v>0</v>
      </c>
      <c r="AH306" s="75">
        <f t="shared" si="69"/>
        <v>0</v>
      </c>
      <c r="AI306" s="75">
        <f t="shared" si="69"/>
        <v>0</v>
      </c>
      <c r="AJ306" s="75">
        <f t="shared" si="69"/>
        <v>0</v>
      </c>
      <c r="AK306" s="75">
        <f t="shared" si="69"/>
        <v>0</v>
      </c>
      <c r="AL306" s="75">
        <f t="shared" si="69"/>
        <v>0</v>
      </c>
      <c r="AM306" s="75">
        <f t="shared" si="69"/>
        <v>0</v>
      </c>
      <c r="AN306" s="75">
        <f t="shared" si="69"/>
        <v>0</v>
      </c>
      <c r="AO306" s="75">
        <f t="shared" si="69"/>
        <v>0</v>
      </c>
      <c r="AP306" s="75">
        <f t="shared" si="69"/>
        <v>0</v>
      </c>
      <c r="AQ306" s="75">
        <f t="shared" si="69"/>
        <v>0</v>
      </c>
      <c r="AR306" s="75">
        <f t="shared" si="69"/>
        <v>0</v>
      </c>
      <c r="AS306" s="75">
        <f t="shared" si="69"/>
        <v>0</v>
      </c>
      <c r="AT306" s="75">
        <f t="shared" si="69"/>
        <v>0</v>
      </c>
      <c r="AU306" s="75">
        <f t="shared" si="69"/>
        <v>0</v>
      </c>
    </row>
    <row r="307" spans="1:47">
      <c r="A307" s="55"/>
      <c r="B307" s="55"/>
      <c r="C307" s="86"/>
      <c r="D307" s="86"/>
      <c r="E307" s="55"/>
      <c r="F307" s="55"/>
      <c r="G307" s="55"/>
      <c r="H307" s="55"/>
      <c r="I307" s="95">
        <f>J307*SUM(K307:AU307)</f>
        <v>5593.1565000000001</v>
      </c>
      <c r="J307" s="96">
        <v>372.87709999999998</v>
      </c>
      <c r="K307" s="95">
        <v>15</v>
      </c>
      <c r="L307" s="97"/>
      <c r="M307" s="55"/>
      <c r="N307" s="55"/>
    </row>
    <row r="308" spans="1:47" s="32" customFormat="1">
      <c r="A308" s="76" t="s">
        <v>384</v>
      </c>
      <c r="B308" s="76"/>
      <c r="C308" s="87"/>
      <c r="D308" s="87"/>
      <c r="E308" s="76"/>
      <c r="F308" s="76"/>
      <c r="G308" s="76"/>
      <c r="H308" s="76"/>
      <c r="I308" s="98">
        <f>J308*SUM(K308:AU308)</f>
        <v>0</v>
      </c>
      <c r="J308" s="99"/>
      <c r="K308" s="98"/>
      <c r="L308" s="100"/>
      <c r="M308" s="76"/>
      <c r="N308" s="76"/>
    </row>
    <row r="309" spans="1:47">
      <c r="A309" s="55"/>
      <c r="B309" s="55"/>
      <c r="C309" s="86"/>
      <c r="D309" s="86"/>
      <c r="E309" s="55"/>
      <c r="F309" s="55"/>
      <c r="G309" s="55"/>
      <c r="H309" s="55"/>
      <c r="I309" s="95">
        <f>J309*SUM(K309:AU309)</f>
        <v>-6170.8499999999995</v>
      </c>
      <c r="J309" s="96">
        <v>411.39</v>
      </c>
      <c r="K309" s="95"/>
      <c r="L309" s="97"/>
      <c r="M309" s="55">
        <v>-15</v>
      </c>
      <c r="N309" s="55"/>
    </row>
    <row r="310" spans="1:47" s="68" customFormat="1" ht="16" thickBot="1">
      <c r="A310" s="77" t="s">
        <v>385</v>
      </c>
      <c r="B310" s="77"/>
      <c r="C310" s="88"/>
      <c r="D310" s="88"/>
      <c r="E310" s="77"/>
      <c r="F310" s="77"/>
      <c r="G310" s="77"/>
      <c r="H310" s="77"/>
      <c r="I310" s="101">
        <f>J310*SUM(K310:AU310)</f>
        <v>0</v>
      </c>
      <c r="J310" s="102"/>
      <c r="K310" s="101"/>
      <c r="L310" s="103"/>
      <c r="M310" s="77"/>
      <c r="N310" s="77"/>
    </row>
    <row r="311" spans="1:47" s="69" customFormat="1" ht="17" thickTop="1" thickBot="1">
      <c r="A311" s="79" t="s">
        <v>408</v>
      </c>
      <c r="B311" s="80"/>
      <c r="C311" s="84">
        <v>157</v>
      </c>
      <c r="D311" s="89">
        <v>168</v>
      </c>
      <c r="E311" s="73">
        <f>C311/J312-1</f>
        <v>0.11855229410088342</v>
      </c>
      <c r="F311" s="73">
        <f>C311/D311-1</f>
        <v>-6.5476190476190466E-2</v>
      </c>
      <c r="G311" s="74">
        <f>E311+F311</f>
        <v>5.307610362469295E-2</v>
      </c>
      <c r="H311" s="78">
        <f>SUM(K312:AU312)*G311</f>
        <v>0</v>
      </c>
      <c r="I311" s="93"/>
      <c r="J311" s="94"/>
      <c r="K311" s="93"/>
      <c r="L311" s="93"/>
      <c r="M311" s="57"/>
      <c r="N311" s="57"/>
    </row>
    <row r="312" spans="1:47" ht="16" thickTop="1">
      <c r="A312" s="55"/>
      <c r="B312" s="55"/>
      <c r="C312" s="85"/>
      <c r="D312" s="85"/>
      <c r="E312" s="72"/>
      <c r="F312" s="72"/>
      <c r="G312" s="55"/>
      <c r="H312" s="55"/>
      <c r="I312" s="95">
        <f>SUM(I313:I317)</f>
        <v>-179.98000000000002</v>
      </c>
      <c r="J312" s="96">
        <f>SUM(I313:I314)/SUM(K313:AU314)</f>
        <v>140.36000000000001</v>
      </c>
      <c r="K312" s="95">
        <f t="shared" ref="K312:AU312" si="70">SUM(K313:K317)</f>
        <v>0</v>
      </c>
      <c r="L312" s="95">
        <f t="shared" si="70"/>
        <v>0</v>
      </c>
      <c r="M312" s="95">
        <f t="shared" si="70"/>
        <v>0</v>
      </c>
      <c r="N312" s="95">
        <f t="shared" si="70"/>
        <v>0</v>
      </c>
      <c r="O312" s="95">
        <f t="shared" si="70"/>
        <v>0</v>
      </c>
      <c r="P312" s="95">
        <f t="shared" si="70"/>
        <v>0</v>
      </c>
      <c r="Q312" s="95">
        <f t="shared" si="70"/>
        <v>0</v>
      </c>
      <c r="R312" s="95">
        <f t="shared" si="70"/>
        <v>0</v>
      </c>
      <c r="S312" s="95">
        <f t="shared" si="70"/>
        <v>0</v>
      </c>
      <c r="T312" s="95">
        <f t="shared" si="70"/>
        <v>0</v>
      </c>
      <c r="U312" s="95">
        <f t="shared" si="70"/>
        <v>0</v>
      </c>
      <c r="V312" s="95">
        <f t="shared" si="70"/>
        <v>0</v>
      </c>
      <c r="W312" s="95">
        <f t="shared" si="70"/>
        <v>0</v>
      </c>
      <c r="X312" s="95">
        <f t="shared" si="70"/>
        <v>0</v>
      </c>
      <c r="Y312" s="95">
        <f t="shared" si="70"/>
        <v>0</v>
      </c>
      <c r="Z312" s="95">
        <f t="shared" si="70"/>
        <v>0</v>
      </c>
      <c r="AA312" s="95">
        <f t="shared" si="70"/>
        <v>0</v>
      </c>
      <c r="AB312" s="95">
        <f t="shared" si="70"/>
        <v>0</v>
      </c>
      <c r="AC312" s="95">
        <f t="shared" si="70"/>
        <v>0</v>
      </c>
      <c r="AD312" s="95">
        <f t="shared" si="70"/>
        <v>0</v>
      </c>
      <c r="AE312" s="95">
        <f t="shared" si="70"/>
        <v>0</v>
      </c>
      <c r="AF312" s="95">
        <f t="shared" si="70"/>
        <v>0</v>
      </c>
      <c r="AG312" s="95">
        <f t="shared" si="70"/>
        <v>0</v>
      </c>
      <c r="AH312" s="95">
        <f t="shared" si="70"/>
        <v>0</v>
      </c>
      <c r="AI312" s="95">
        <f t="shared" si="70"/>
        <v>0</v>
      </c>
      <c r="AJ312" s="95">
        <f t="shared" si="70"/>
        <v>0</v>
      </c>
      <c r="AK312" s="95">
        <f t="shared" si="70"/>
        <v>0</v>
      </c>
      <c r="AL312" s="95">
        <f t="shared" si="70"/>
        <v>0</v>
      </c>
      <c r="AM312" s="95">
        <f t="shared" si="70"/>
        <v>0</v>
      </c>
      <c r="AN312" s="95">
        <f t="shared" si="70"/>
        <v>0</v>
      </c>
      <c r="AO312" s="95">
        <f t="shared" si="70"/>
        <v>0</v>
      </c>
      <c r="AP312" s="95">
        <f t="shared" si="70"/>
        <v>0</v>
      </c>
      <c r="AQ312" s="95">
        <f t="shared" si="70"/>
        <v>0</v>
      </c>
      <c r="AR312" s="95">
        <f t="shared" si="70"/>
        <v>0</v>
      </c>
      <c r="AS312" s="95">
        <f t="shared" si="70"/>
        <v>0</v>
      </c>
      <c r="AT312" s="95">
        <f t="shared" si="70"/>
        <v>0</v>
      </c>
      <c r="AU312" s="95">
        <f t="shared" si="70"/>
        <v>0</v>
      </c>
    </row>
    <row r="313" spans="1:47">
      <c r="A313" s="55"/>
      <c r="B313" s="55"/>
      <c r="C313" s="86"/>
      <c r="D313" s="86"/>
      <c r="E313" s="55"/>
      <c r="F313" s="55"/>
      <c r="G313" s="55"/>
      <c r="H313" s="55"/>
      <c r="I313" s="95">
        <f>J313*SUM(K313:AU313)</f>
        <v>701.80000000000007</v>
      </c>
      <c r="J313" s="96">
        <v>140.36000000000001</v>
      </c>
      <c r="K313" s="95">
        <v>5</v>
      </c>
      <c r="L313" s="97"/>
      <c r="M313" s="55"/>
      <c r="N313" s="55"/>
    </row>
    <row r="314" spans="1:47" s="32" customFormat="1">
      <c r="A314" s="76" t="s">
        <v>384</v>
      </c>
      <c r="B314" s="76"/>
      <c r="C314" s="87"/>
      <c r="D314" s="87"/>
      <c r="E314" s="76"/>
      <c r="F314" s="76"/>
      <c r="G314" s="76"/>
      <c r="H314" s="76"/>
      <c r="I314" s="98">
        <f>J314*SUM(K314:AU314)</f>
        <v>0</v>
      </c>
      <c r="J314" s="99"/>
      <c r="K314" s="98"/>
      <c r="L314" s="100"/>
      <c r="M314" s="76"/>
      <c r="N314" s="76"/>
    </row>
    <row r="315" spans="1:47">
      <c r="A315" s="55"/>
      <c r="B315" s="55"/>
      <c r="C315" s="86"/>
      <c r="D315" s="86"/>
      <c r="E315" s="55"/>
      <c r="F315" s="55"/>
      <c r="G315" s="55"/>
      <c r="H315" s="55"/>
      <c r="I315" s="95">
        <f>J315*SUM(K315:AU315)</f>
        <v>-359.6</v>
      </c>
      <c r="J315" s="96">
        <v>179.8</v>
      </c>
      <c r="K315" s="95">
        <v>-2</v>
      </c>
      <c r="L315" s="97"/>
      <c r="M315" s="55"/>
      <c r="N315" s="55"/>
    </row>
    <row r="316" spans="1:47" s="33" customFormat="1">
      <c r="A316" s="57" t="s">
        <v>385</v>
      </c>
      <c r="B316" s="57"/>
      <c r="C316" s="137"/>
      <c r="D316" s="137"/>
      <c r="E316" s="57"/>
      <c r="F316" s="57"/>
      <c r="G316" s="57"/>
      <c r="H316" s="57"/>
      <c r="I316" s="105">
        <f>J316*SUM(K316:AU316)</f>
        <v>-522.18000000000006</v>
      </c>
      <c r="J316" s="138">
        <v>174.06</v>
      </c>
      <c r="K316" s="105">
        <v>-3</v>
      </c>
      <c r="L316" s="93"/>
      <c r="M316" s="57"/>
      <c r="N316" s="57"/>
    </row>
    <row r="317" spans="1:47" s="68" customFormat="1" ht="16" thickBot="1">
      <c r="A317" s="77" t="s">
        <v>385</v>
      </c>
      <c r="B317" s="77"/>
      <c r="C317" s="88"/>
      <c r="D317" s="88"/>
      <c r="E317" s="77"/>
      <c r="F317" s="77"/>
      <c r="G317" s="77"/>
      <c r="H317" s="77"/>
      <c r="I317" s="101">
        <f>J317*SUM(K317:AU317)</f>
        <v>0</v>
      </c>
      <c r="J317" s="102"/>
      <c r="K317" s="101"/>
      <c r="L317" s="103"/>
      <c r="M317" s="77"/>
      <c r="N317" s="77"/>
    </row>
    <row r="318" spans="1:47" s="69" customFormat="1" ht="17" thickTop="1" thickBot="1">
      <c r="A318" s="79" t="s">
        <v>407</v>
      </c>
      <c r="B318" s="80"/>
      <c r="C318" s="84">
        <v>204.2</v>
      </c>
      <c r="D318" s="89">
        <v>206.68</v>
      </c>
      <c r="E318" s="73">
        <f>C318/J319-1</f>
        <v>-0.11834680721187496</v>
      </c>
      <c r="F318" s="73">
        <f>C318/D318-1</f>
        <v>-1.1999225856396456E-2</v>
      </c>
      <c r="G318" s="74">
        <f>E318+F318</f>
        <v>-0.13034603306827142</v>
      </c>
      <c r="H318" s="78">
        <f>SUM(K319:AU319)*G318</f>
        <v>0</v>
      </c>
      <c r="I318" s="93"/>
      <c r="J318" s="94"/>
      <c r="K318" s="93"/>
      <c r="L318" s="93"/>
      <c r="M318" s="57"/>
      <c r="N318" s="57"/>
    </row>
    <row r="319" spans="1:47" ht="16" thickTop="1">
      <c r="A319" s="55"/>
      <c r="B319" s="55"/>
      <c r="C319" s="85"/>
      <c r="D319" s="85"/>
      <c r="E319" s="72"/>
      <c r="F319" s="72"/>
      <c r="G319" s="55"/>
      <c r="H319" s="55"/>
      <c r="I319" s="95">
        <f>SUM(I320:I328)</f>
        <v>487.09999999999991</v>
      </c>
      <c r="J319" s="96">
        <f>SUM(I320:I324)/SUM(K320:AU324)</f>
        <v>231.6103448275862</v>
      </c>
      <c r="K319" s="95">
        <f>SUM(K320:K328)</f>
        <v>23</v>
      </c>
      <c r="L319" s="95">
        <f t="shared" ref="L319:AU319" si="71">SUM(L320:L328)</f>
        <v>0</v>
      </c>
      <c r="M319" s="95">
        <f t="shared" si="71"/>
        <v>-23</v>
      </c>
      <c r="N319" s="95">
        <f t="shared" si="71"/>
        <v>0</v>
      </c>
      <c r="O319" s="95">
        <f t="shared" si="71"/>
        <v>0</v>
      </c>
      <c r="P319" s="95">
        <f t="shared" si="71"/>
        <v>0</v>
      </c>
      <c r="Q319" s="95">
        <f t="shared" si="71"/>
        <v>0</v>
      </c>
      <c r="R319" s="95">
        <f t="shared" si="71"/>
        <v>0</v>
      </c>
      <c r="S319" s="95">
        <f t="shared" si="71"/>
        <v>0</v>
      </c>
      <c r="T319" s="95">
        <f t="shared" si="71"/>
        <v>0</v>
      </c>
      <c r="U319" s="95">
        <f t="shared" si="71"/>
        <v>0</v>
      </c>
      <c r="V319" s="95">
        <f t="shared" si="71"/>
        <v>0</v>
      </c>
      <c r="W319" s="95">
        <f t="shared" si="71"/>
        <v>0</v>
      </c>
      <c r="X319" s="95">
        <f t="shared" si="71"/>
        <v>0</v>
      </c>
      <c r="Y319" s="95">
        <f t="shared" si="71"/>
        <v>0</v>
      </c>
      <c r="Z319" s="95">
        <f t="shared" si="71"/>
        <v>0</v>
      </c>
      <c r="AA319" s="95">
        <f t="shared" si="71"/>
        <v>0</v>
      </c>
      <c r="AB319" s="95">
        <f t="shared" si="71"/>
        <v>0</v>
      </c>
      <c r="AC319" s="95">
        <f t="shared" si="71"/>
        <v>0</v>
      </c>
      <c r="AD319" s="95">
        <f t="shared" si="71"/>
        <v>0</v>
      </c>
      <c r="AE319" s="95">
        <f t="shared" si="71"/>
        <v>0</v>
      </c>
      <c r="AF319" s="95">
        <f t="shared" si="71"/>
        <v>0</v>
      </c>
      <c r="AG319" s="95">
        <f t="shared" si="71"/>
        <v>0</v>
      </c>
      <c r="AH319" s="95">
        <f t="shared" si="71"/>
        <v>0</v>
      </c>
      <c r="AI319" s="95">
        <f t="shared" si="71"/>
        <v>0</v>
      </c>
      <c r="AJ319" s="95">
        <f t="shared" si="71"/>
        <v>0</v>
      </c>
      <c r="AK319" s="95">
        <f t="shared" si="71"/>
        <v>0</v>
      </c>
      <c r="AL319" s="95">
        <f t="shared" si="71"/>
        <v>0</v>
      </c>
      <c r="AM319" s="95">
        <f t="shared" si="71"/>
        <v>0</v>
      </c>
      <c r="AN319" s="95">
        <f t="shared" si="71"/>
        <v>0</v>
      </c>
      <c r="AO319" s="95">
        <f t="shared" si="71"/>
        <v>0</v>
      </c>
      <c r="AP319" s="95">
        <f t="shared" si="71"/>
        <v>0</v>
      </c>
      <c r="AQ319" s="95">
        <f t="shared" si="71"/>
        <v>0</v>
      </c>
      <c r="AR319" s="95">
        <f t="shared" si="71"/>
        <v>0</v>
      </c>
      <c r="AS319" s="95">
        <f t="shared" si="71"/>
        <v>0</v>
      </c>
      <c r="AT319" s="95">
        <f t="shared" si="71"/>
        <v>0</v>
      </c>
      <c r="AU319" s="95">
        <f t="shared" si="71"/>
        <v>0</v>
      </c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ref="I320:I328" si="72">J320*SUM(K320:AU320)</f>
        <v>4744.2</v>
      </c>
      <c r="J320" s="96">
        <v>237.21</v>
      </c>
      <c r="K320" s="95">
        <v>20</v>
      </c>
      <c r="L320" s="97"/>
      <c r="M320" s="55"/>
      <c r="N320" s="55"/>
    </row>
    <row r="321" spans="1:47">
      <c r="A321" s="55"/>
      <c r="B321" s="55"/>
      <c r="C321" s="86"/>
      <c r="D321" s="86"/>
      <c r="E321" s="55"/>
      <c r="F321" s="55"/>
      <c r="G321" s="55"/>
      <c r="H321" s="55"/>
      <c r="I321" s="95">
        <f t="shared" si="72"/>
        <v>684.59999999999991</v>
      </c>
      <c r="J321" s="96">
        <v>228.2</v>
      </c>
      <c r="K321" s="95">
        <v>3</v>
      </c>
      <c r="L321" s="97"/>
      <c r="M321" s="55"/>
      <c r="N321" s="55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2"/>
        <v>666.93000000000006</v>
      </c>
      <c r="J322" s="96">
        <v>222.31</v>
      </c>
      <c r="K322" s="95">
        <v>3</v>
      </c>
      <c r="L322" s="97"/>
      <c r="M322" s="55"/>
      <c r="N322" s="55"/>
    </row>
    <row r="323" spans="1:47">
      <c r="A323" s="55"/>
      <c r="B323" s="55"/>
      <c r="C323" s="86"/>
      <c r="D323" s="86"/>
      <c r="E323" s="55"/>
      <c r="F323" s="55"/>
      <c r="G323" s="55"/>
      <c r="H323" s="55"/>
      <c r="I323" s="95">
        <f t="shared" si="72"/>
        <v>620.97</v>
      </c>
      <c r="J323" s="96">
        <v>206.99</v>
      </c>
      <c r="K323" s="95">
        <v>3</v>
      </c>
      <c r="L323" s="97"/>
      <c r="M323" s="55"/>
      <c r="N323" s="55"/>
    </row>
    <row r="324" spans="1:47" s="32" customFormat="1">
      <c r="A324" s="76" t="s">
        <v>384</v>
      </c>
      <c r="B324" s="76"/>
      <c r="C324" s="87"/>
      <c r="D324" s="87"/>
      <c r="E324" s="76"/>
      <c r="F324" s="76"/>
      <c r="G324" s="76"/>
      <c r="H324" s="76"/>
      <c r="I324" s="98">
        <f t="shared" si="72"/>
        <v>0</v>
      </c>
      <c r="J324" s="99"/>
      <c r="K324" s="98"/>
      <c r="L324" s="100"/>
      <c r="M324" s="76"/>
      <c r="N324" s="76"/>
    </row>
    <row r="325" spans="1:47">
      <c r="A325" s="55"/>
      <c r="B325" s="55"/>
      <c r="C325" s="86"/>
      <c r="D325" s="86"/>
      <c r="E325" s="55"/>
      <c r="F325" s="55"/>
      <c r="G325" s="55"/>
      <c r="H325" s="55"/>
      <c r="I325" s="95">
        <f t="shared" si="72"/>
        <v>-1399.5</v>
      </c>
      <c r="J325" s="96">
        <v>233.25</v>
      </c>
      <c r="K325" s="95">
        <v>-6</v>
      </c>
      <c r="L325" s="97"/>
      <c r="M325" s="55"/>
      <c r="N325" s="55"/>
    </row>
    <row r="326" spans="1:47" s="33" customFormat="1">
      <c r="A326" s="57" t="s">
        <v>385</v>
      </c>
      <c r="B326" s="57"/>
      <c r="C326" s="137"/>
      <c r="D326" s="137"/>
      <c r="E326" s="57"/>
      <c r="F326" s="57"/>
      <c r="G326" s="57"/>
      <c r="H326" s="57"/>
      <c r="I326" s="105">
        <f t="shared" ref="I326" si="73">J326*SUM(K326:AU326)</f>
        <v>-2057.1999999999998</v>
      </c>
      <c r="J326" s="138">
        <v>205.72</v>
      </c>
      <c r="K326" s="105"/>
      <c r="L326" s="93"/>
      <c r="M326" s="57">
        <v>-10</v>
      </c>
      <c r="N326" s="57"/>
    </row>
    <row r="327" spans="1:47" s="33" customFormat="1">
      <c r="A327" s="57" t="s">
        <v>385</v>
      </c>
      <c r="B327" s="57"/>
      <c r="C327" s="137"/>
      <c r="D327" s="137"/>
      <c r="E327" s="57"/>
      <c r="F327" s="57"/>
      <c r="G327" s="57"/>
      <c r="H327" s="57"/>
      <c r="I327" s="105">
        <f t="shared" ref="I327" si="74">J327*SUM(K327:AU327)</f>
        <v>-2772.9</v>
      </c>
      <c r="J327" s="138">
        <v>213.3</v>
      </c>
      <c r="K327" s="105"/>
      <c r="L327" s="93"/>
      <c r="M327" s="57">
        <v>-13</v>
      </c>
      <c r="N327" s="57"/>
    </row>
    <row r="328" spans="1:47" s="68" customFormat="1" ht="16" thickBot="1">
      <c r="A328" s="77" t="s">
        <v>385</v>
      </c>
      <c r="B328" s="77"/>
      <c r="C328" s="88"/>
      <c r="D328" s="88"/>
      <c r="E328" s="77"/>
      <c r="F328" s="77"/>
      <c r="G328" s="77"/>
      <c r="H328" s="77"/>
      <c r="I328" s="101">
        <f t="shared" si="72"/>
        <v>0</v>
      </c>
      <c r="J328" s="102"/>
      <c r="K328" s="101"/>
      <c r="L328" s="103"/>
      <c r="M328" s="77"/>
      <c r="N328" s="77"/>
    </row>
    <row r="329" spans="1:47" s="69" customFormat="1" ht="19" thickTop="1" thickBot="1">
      <c r="A329" s="79" t="s">
        <v>405</v>
      </c>
      <c r="B329" s="139" t="s">
        <v>514</v>
      </c>
      <c r="C329" s="84">
        <v>35</v>
      </c>
      <c r="D329" s="89">
        <v>90</v>
      </c>
      <c r="E329" s="73">
        <f>C329/J330-1</f>
        <v>-0.73478898237658208</v>
      </c>
      <c r="F329" s="73">
        <f>C329/D329-1</f>
        <v>-0.61111111111111116</v>
      </c>
      <c r="G329" s="74">
        <f>E329+F329</f>
        <v>-1.3459000934876932</v>
      </c>
      <c r="H329" s="78">
        <f>SUM(K330:AU330)*G329</f>
        <v>0</v>
      </c>
      <c r="I329" s="93"/>
      <c r="J329" s="94"/>
      <c r="K329" s="93"/>
      <c r="L329" s="93"/>
      <c r="M329" s="57"/>
      <c r="N329" s="57"/>
    </row>
    <row r="330" spans="1:47" ht="16" thickTop="1">
      <c r="A330" s="55"/>
      <c r="B330" s="55"/>
      <c r="C330" s="85"/>
      <c r="D330" s="85"/>
      <c r="E330" s="72"/>
      <c r="F330" s="72"/>
      <c r="G330" s="55"/>
      <c r="H330" s="55"/>
      <c r="I330" s="95">
        <f>SUM(I331:I338)</f>
        <v>583.01000000000045</v>
      </c>
      <c r="J330" s="96">
        <f>SUM(I331:I334)/SUM(K331:AU334)</f>
        <v>131.9703846153846</v>
      </c>
      <c r="K330" s="95">
        <f t="shared" ref="K330:AU330" si="75">SUM(K331:K338)</f>
        <v>20</v>
      </c>
      <c r="L330" s="95">
        <f t="shared" si="75"/>
        <v>6</v>
      </c>
      <c r="M330" s="75">
        <f t="shared" si="75"/>
        <v>-26</v>
      </c>
      <c r="N330" s="75">
        <f t="shared" si="75"/>
        <v>0</v>
      </c>
      <c r="O330" s="75">
        <f t="shared" si="75"/>
        <v>0</v>
      </c>
      <c r="P330" s="75">
        <f t="shared" si="75"/>
        <v>0</v>
      </c>
      <c r="Q330" s="75">
        <f t="shared" si="75"/>
        <v>0</v>
      </c>
      <c r="R330" s="75">
        <f t="shared" si="75"/>
        <v>0</v>
      </c>
      <c r="S330" s="75">
        <f t="shared" si="75"/>
        <v>0</v>
      </c>
      <c r="T330" s="75">
        <f t="shared" si="75"/>
        <v>0</v>
      </c>
      <c r="U330" s="75">
        <f t="shared" si="75"/>
        <v>0</v>
      </c>
      <c r="V330" s="75">
        <f t="shared" si="75"/>
        <v>0</v>
      </c>
      <c r="W330" s="75">
        <f t="shared" si="75"/>
        <v>0</v>
      </c>
      <c r="X330" s="75">
        <f t="shared" si="75"/>
        <v>0</v>
      </c>
      <c r="Y330" s="75">
        <f t="shared" si="75"/>
        <v>0</v>
      </c>
      <c r="Z330" s="75">
        <f t="shared" si="75"/>
        <v>0</v>
      </c>
      <c r="AA330" s="75">
        <f t="shared" si="75"/>
        <v>0</v>
      </c>
      <c r="AB330" s="75">
        <f t="shared" si="75"/>
        <v>0</v>
      </c>
      <c r="AC330" s="75">
        <f t="shared" si="75"/>
        <v>0</v>
      </c>
      <c r="AD330" s="75">
        <f t="shared" si="75"/>
        <v>0</v>
      </c>
      <c r="AE330" s="75">
        <f t="shared" si="75"/>
        <v>0</v>
      </c>
      <c r="AF330" s="75">
        <f t="shared" si="75"/>
        <v>0</v>
      </c>
      <c r="AG330" s="75">
        <f t="shared" si="75"/>
        <v>0</v>
      </c>
      <c r="AH330" s="75">
        <f t="shared" si="75"/>
        <v>0</v>
      </c>
      <c r="AI330" s="75">
        <f t="shared" si="75"/>
        <v>0</v>
      </c>
      <c r="AJ330" s="75">
        <f t="shared" si="75"/>
        <v>0</v>
      </c>
      <c r="AK330" s="75">
        <f t="shared" si="75"/>
        <v>0</v>
      </c>
      <c r="AL330" s="75">
        <f t="shared" si="75"/>
        <v>0</v>
      </c>
      <c r="AM330" s="75">
        <f t="shared" si="75"/>
        <v>0</v>
      </c>
      <c r="AN330" s="75">
        <f t="shared" si="75"/>
        <v>0</v>
      </c>
      <c r="AO330" s="75">
        <f t="shared" si="75"/>
        <v>0</v>
      </c>
      <c r="AP330" s="75">
        <f t="shared" si="75"/>
        <v>0</v>
      </c>
      <c r="AQ330" s="75">
        <f t="shared" si="75"/>
        <v>0</v>
      </c>
      <c r="AR330" s="75">
        <f t="shared" si="75"/>
        <v>0</v>
      </c>
      <c r="AS330" s="75">
        <f t="shared" si="75"/>
        <v>0</v>
      </c>
      <c r="AT330" s="75">
        <f t="shared" si="75"/>
        <v>0</v>
      </c>
      <c r="AU330" s="75">
        <f t="shared" si="75"/>
        <v>0</v>
      </c>
    </row>
    <row r="331" spans="1:47">
      <c r="A331" s="55"/>
      <c r="B331" s="55"/>
      <c r="C331" s="86"/>
      <c r="D331" s="86"/>
      <c r="E331" s="55"/>
      <c r="F331" s="55"/>
      <c r="G331" s="55"/>
      <c r="H331" s="55"/>
      <c r="I331" s="95">
        <f>J331*SUM(K331:AU331)</f>
        <v>2680</v>
      </c>
      <c r="J331" s="96">
        <v>134</v>
      </c>
      <c r="K331" s="95">
        <v>20</v>
      </c>
      <c r="L331" s="97"/>
      <c r="M331" s="55"/>
      <c r="N331" s="55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 t="shared" ref="I332:I333" si="76">J332*SUM(K332:AU332)</f>
        <v>390.06000000000006</v>
      </c>
      <c r="J332" s="96">
        <v>130.02000000000001</v>
      </c>
      <c r="K332" s="95"/>
      <c r="L332" s="97">
        <v>3</v>
      </c>
      <c r="M332" s="55"/>
      <c r="N332" s="55"/>
    </row>
    <row r="333" spans="1:47">
      <c r="A333" s="55"/>
      <c r="B333" s="55"/>
      <c r="C333" s="86"/>
      <c r="D333" s="86"/>
      <c r="E333" s="55"/>
      <c r="F333" s="55"/>
      <c r="G333" s="55"/>
      <c r="H333" s="55"/>
      <c r="I333" s="95">
        <f t="shared" si="76"/>
        <v>361.17</v>
      </c>
      <c r="J333" s="96">
        <v>120.39</v>
      </c>
      <c r="K333" s="95"/>
      <c r="L333" s="97">
        <v>3</v>
      </c>
      <c r="M333" s="55"/>
      <c r="N333" s="55"/>
    </row>
    <row r="334" spans="1:47" s="32" customFormat="1">
      <c r="A334" s="76" t="s">
        <v>384</v>
      </c>
      <c r="B334" s="76"/>
      <c r="C334" s="87"/>
      <c r="D334" s="87"/>
      <c r="E334" s="76"/>
      <c r="F334" s="76"/>
      <c r="G334" s="76"/>
      <c r="H334" s="76"/>
      <c r="I334" s="98">
        <f>J334*SUM(K334:AU334)</f>
        <v>0</v>
      </c>
      <c r="J334" s="99"/>
      <c r="K334" s="98"/>
      <c r="L334" s="100"/>
      <c r="M334" s="76"/>
      <c r="N334" s="76"/>
    </row>
    <row r="335" spans="1:47">
      <c r="A335" s="55"/>
      <c r="B335" s="55"/>
      <c r="C335" s="86"/>
      <c r="D335" s="86"/>
      <c r="E335" s="55"/>
      <c r="F335" s="55"/>
      <c r="G335" s="55"/>
      <c r="H335" s="55"/>
      <c r="I335" s="95">
        <f>J335*SUM(K335:AU335)</f>
        <v>-1188.55</v>
      </c>
      <c r="J335" s="96">
        <v>108.05</v>
      </c>
      <c r="K335" s="95"/>
      <c r="L335" s="97"/>
      <c r="M335" s="55">
        <v>-11</v>
      </c>
      <c r="N335" s="55"/>
    </row>
    <row r="336" spans="1:47" s="33" customFormat="1">
      <c r="A336" s="57" t="s">
        <v>385</v>
      </c>
      <c r="B336" s="57"/>
      <c r="C336" s="137"/>
      <c r="D336" s="137"/>
      <c r="E336" s="57"/>
      <c r="F336" s="57"/>
      <c r="G336" s="57"/>
      <c r="H336" s="57"/>
      <c r="I336" s="105">
        <f>J336*SUM(K336:AU336)</f>
        <v>-216.8</v>
      </c>
      <c r="J336" s="138">
        <v>108.4</v>
      </c>
      <c r="K336" s="105"/>
      <c r="L336" s="93"/>
      <c r="M336" s="57">
        <v>-2</v>
      </c>
      <c r="N336" s="57"/>
    </row>
    <row r="337" spans="1:47" s="33" customFormat="1">
      <c r="A337" s="57" t="s">
        <v>385</v>
      </c>
      <c r="B337" s="57"/>
      <c r="C337" s="137"/>
      <c r="D337" s="137"/>
      <c r="E337" s="57"/>
      <c r="F337" s="57"/>
      <c r="G337" s="57"/>
      <c r="H337" s="57"/>
      <c r="I337" s="105">
        <f>J337*SUM(K337:AU337)</f>
        <v>-1442.87</v>
      </c>
      <c r="J337" s="138">
        <v>110.99</v>
      </c>
      <c r="K337" s="105"/>
      <c r="L337" s="93"/>
      <c r="M337" s="57">
        <v>-13</v>
      </c>
      <c r="N337" s="57"/>
    </row>
    <row r="338" spans="1:47" s="68" customFormat="1">
      <c r="A338" s="77" t="s">
        <v>385</v>
      </c>
      <c r="B338" s="77"/>
      <c r="C338" s="88"/>
      <c r="D338" s="88"/>
      <c r="E338" s="77"/>
      <c r="F338" s="77"/>
      <c r="G338" s="77"/>
      <c r="H338" s="77"/>
      <c r="I338" s="101">
        <f>J338*SUM(K338:AU338)</f>
        <v>0</v>
      </c>
      <c r="J338" s="102"/>
      <c r="K338" s="101"/>
      <c r="L338" s="103"/>
      <c r="M338" s="77"/>
      <c r="N338" s="77"/>
    </row>
    <row r="339" spans="1:47" ht="17">
      <c r="A339" t="s">
        <v>424</v>
      </c>
      <c r="B339" s="142" t="s">
        <v>507</v>
      </c>
      <c r="C339" s="111">
        <v>51</v>
      </c>
      <c r="D339" s="6">
        <v>0.64</v>
      </c>
      <c r="E339" s="107">
        <f t="shared" ref="E339" si="77">(D339/C339)*0.85</f>
        <v>1.0666666666666666E-2</v>
      </c>
      <c r="F339" s="107">
        <f>(D339/J340)*0.85</f>
        <v>9.5013535935726135E-3</v>
      </c>
      <c r="G339" s="108">
        <f>F339/E339-1</f>
        <v>-0.1092481006025674</v>
      </c>
      <c r="H339" s="78">
        <f>SUM(K340:AU340)*G339</f>
        <v>0</v>
      </c>
    </row>
    <row r="340" spans="1:47">
      <c r="A340" s="55"/>
      <c r="B340" s="55"/>
      <c r="C340" s="72"/>
      <c r="D340" s="72"/>
      <c r="E340" s="72"/>
      <c r="F340" s="72"/>
      <c r="G340" s="55"/>
      <c r="H340" s="55"/>
      <c r="I340" s="96">
        <f>SUM(I341:I345)</f>
        <v>344.30000000000018</v>
      </c>
      <c r="J340" s="96">
        <f>SUM(I341:I342)/SUM(K341:AU342)</f>
        <v>57.255000000000003</v>
      </c>
      <c r="K340" s="56">
        <f>SUM(K341:K345)</f>
        <v>100</v>
      </c>
      <c r="L340" s="56">
        <f t="shared" ref="L340:AU340" si="78">SUM(L341:L345)</f>
        <v>0</v>
      </c>
      <c r="M340" s="56">
        <f t="shared" si="78"/>
        <v>-50</v>
      </c>
      <c r="N340" s="56">
        <f t="shared" si="78"/>
        <v>-50</v>
      </c>
      <c r="O340" s="56">
        <f t="shared" si="78"/>
        <v>0</v>
      </c>
      <c r="P340" s="56">
        <f t="shared" si="78"/>
        <v>0</v>
      </c>
      <c r="Q340" s="56">
        <f t="shared" si="78"/>
        <v>0</v>
      </c>
      <c r="R340" s="56">
        <f t="shared" si="78"/>
        <v>0</v>
      </c>
      <c r="S340" s="56">
        <f t="shared" si="78"/>
        <v>0</v>
      </c>
      <c r="T340" s="56">
        <f t="shared" si="78"/>
        <v>0</v>
      </c>
      <c r="U340" s="56">
        <f t="shared" si="78"/>
        <v>0</v>
      </c>
      <c r="V340" s="56">
        <f t="shared" si="78"/>
        <v>0</v>
      </c>
      <c r="W340" s="56">
        <f t="shared" si="78"/>
        <v>0</v>
      </c>
      <c r="X340" s="56">
        <f t="shared" si="78"/>
        <v>0</v>
      </c>
      <c r="Y340" s="56">
        <f t="shared" si="78"/>
        <v>0</v>
      </c>
      <c r="Z340" s="56">
        <f t="shared" si="78"/>
        <v>0</v>
      </c>
      <c r="AA340" s="56">
        <f t="shared" si="78"/>
        <v>0</v>
      </c>
      <c r="AB340" s="56">
        <f t="shared" si="78"/>
        <v>0</v>
      </c>
      <c r="AC340" s="56">
        <f t="shared" si="78"/>
        <v>0</v>
      </c>
      <c r="AD340" s="56">
        <f t="shared" si="78"/>
        <v>0</v>
      </c>
      <c r="AE340" s="56">
        <f t="shared" si="78"/>
        <v>0</v>
      </c>
      <c r="AF340" s="56">
        <f t="shared" si="78"/>
        <v>0</v>
      </c>
      <c r="AG340" s="56">
        <f t="shared" si="78"/>
        <v>0</v>
      </c>
      <c r="AH340" s="56">
        <f t="shared" si="78"/>
        <v>0</v>
      </c>
      <c r="AI340" s="56">
        <f t="shared" si="78"/>
        <v>0</v>
      </c>
      <c r="AJ340" s="56">
        <f t="shared" si="78"/>
        <v>0</v>
      </c>
      <c r="AK340" s="56">
        <f t="shared" si="78"/>
        <v>0</v>
      </c>
      <c r="AL340" s="56">
        <f t="shared" si="78"/>
        <v>0</v>
      </c>
      <c r="AM340" s="56">
        <f t="shared" si="78"/>
        <v>0</v>
      </c>
      <c r="AN340" s="56">
        <f t="shared" si="78"/>
        <v>0</v>
      </c>
      <c r="AO340" s="56">
        <f t="shared" si="78"/>
        <v>0</v>
      </c>
      <c r="AP340" s="56">
        <f t="shared" si="78"/>
        <v>0</v>
      </c>
      <c r="AQ340" s="56">
        <f t="shared" si="78"/>
        <v>0</v>
      </c>
      <c r="AR340" s="56">
        <f t="shared" si="78"/>
        <v>0</v>
      </c>
      <c r="AS340" s="56">
        <f t="shared" si="78"/>
        <v>0</v>
      </c>
      <c r="AT340" s="56">
        <f t="shared" si="78"/>
        <v>0</v>
      </c>
      <c r="AU340" s="56">
        <f t="shared" si="78"/>
        <v>0</v>
      </c>
    </row>
    <row r="341" spans="1:47">
      <c r="A341" s="55"/>
      <c r="B341" s="55"/>
      <c r="C341" s="55"/>
      <c r="D341" s="55"/>
      <c r="E341" s="55"/>
      <c r="F341" s="72"/>
      <c r="G341" s="55"/>
      <c r="H341" s="55"/>
      <c r="I341" s="96">
        <f>J341*SUM(K341:AU341)</f>
        <v>5725.5</v>
      </c>
      <c r="J341" s="96">
        <v>57.255000000000003</v>
      </c>
      <c r="K341" s="56">
        <v>100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 spans="1:47" s="32" customFormat="1">
      <c r="A342" s="76" t="s">
        <v>384</v>
      </c>
      <c r="B342" s="76"/>
      <c r="C342" s="76"/>
      <c r="D342" s="76"/>
      <c r="E342" s="76"/>
      <c r="F342" s="76"/>
      <c r="G342" s="76"/>
      <c r="H342" s="76"/>
      <c r="I342" s="99">
        <f>J342*SUM(K342:AU342)</f>
        <v>0</v>
      </c>
      <c r="J342" s="99"/>
      <c r="K342" s="98"/>
      <c r="L342" s="100"/>
      <c r="M342" s="76"/>
      <c r="N342" s="76"/>
    </row>
    <row r="343" spans="1:47">
      <c r="A343" s="55"/>
      <c r="B343" s="55"/>
      <c r="C343" s="55"/>
      <c r="D343" s="55"/>
      <c r="E343" s="55"/>
      <c r="F343" s="55"/>
      <c r="G343" s="55"/>
      <c r="H343" s="55"/>
      <c r="I343" s="96">
        <f>J343*SUM(K343:AU343)</f>
        <v>-2651.7</v>
      </c>
      <c r="J343" s="96">
        <v>53.033999999999999</v>
      </c>
      <c r="K343" s="95"/>
      <c r="L343" s="97"/>
      <c r="M343" s="55">
        <v>-50</v>
      </c>
      <c r="N343" s="55"/>
    </row>
    <row r="344" spans="1:47" s="33" customFormat="1">
      <c r="A344" s="57" t="s">
        <v>385</v>
      </c>
      <c r="B344" s="57"/>
      <c r="C344" s="57"/>
      <c r="D344" s="57"/>
      <c r="E344" s="57"/>
      <c r="F344" s="57"/>
      <c r="G344" s="57"/>
      <c r="H344" s="57"/>
      <c r="I344" s="138">
        <f>J344*SUM(K344:AU344)</f>
        <v>-2729.5</v>
      </c>
      <c r="J344" s="138">
        <v>54.59</v>
      </c>
      <c r="K344" s="105"/>
      <c r="L344" s="93"/>
      <c r="M344" s="57"/>
      <c r="N344" s="57">
        <v>-50</v>
      </c>
    </row>
    <row r="345" spans="1:47" s="68" customFormat="1" ht="16" thickBot="1">
      <c r="A345" s="77" t="s">
        <v>385</v>
      </c>
      <c r="B345" s="77"/>
      <c r="C345" s="77"/>
      <c r="D345" s="77"/>
      <c r="E345" s="77"/>
      <c r="F345" s="77"/>
      <c r="G345" s="77"/>
      <c r="H345" s="77"/>
      <c r="I345" s="102">
        <f>J345*SUM(K345:AU345)</f>
        <v>0</v>
      </c>
      <c r="J345" s="102"/>
      <c r="K345" s="101"/>
      <c r="L345" s="103"/>
      <c r="M345" s="77"/>
      <c r="N345" s="77"/>
    </row>
    <row r="346" spans="1:47" s="69" customFormat="1" ht="19" thickTop="1" thickBot="1">
      <c r="A346" s="79" t="s">
        <v>375</v>
      </c>
      <c r="B346" s="139" t="s">
        <v>511</v>
      </c>
      <c r="C346" s="81">
        <v>2980</v>
      </c>
      <c r="D346" s="82">
        <v>2484</v>
      </c>
      <c r="E346" s="73">
        <f>C346/J347-1</f>
        <v>1.3239604802013138E-2</v>
      </c>
      <c r="F346" s="73">
        <f>C346/D346-1</f>
        <v>0.19967793880837359</v>
      </c>
      <c r="G346" s="74">
        <f>E346+F346</f>
        <v>0.21291754361038673</v>
      </c>
      <c r="H346" s="78">
        <f>SUM(K347:AU347)*G346</f>
        <v>0</v>
      </c>
      <c r="I346" s="93"/>
      <c r="J346" s="93"/>
      <c r="K346" s="93"/>
      <c r="L346" s="93"/>
      <c r="M346" s="57"/>
      <c r="N346" s="57"/>
    </row>
    <row r="347" spans="1:47" ht="16" thickTop="1">
      <c r="A347" s="55"/>
      <c r="B347" s="55"/>
      <c r="C347" s="72"/>
      <c r="D347" s="72"/>
      <c r="E347" s="72"/>
      <c r="F347" s="72"/>
      <c r="G347" s="55"/>
      <c r="H347" s="55"/>
      <c r="I347" s="95">
        <f>SUM(I348:I355)</f>
        <v>-22145</v>
      </c>
      <c r="J347" s="95">
        <f>SUM(I348:I353)/SUM(K348:AU353)</f>
        <v>2941.061507936508</v>
      </c>
      <c r="K347" s="95">
        <f>SUM(K348:K355)</f>
        <v>504</v>
      </c>
      <c r="L347" s="95">
        <f t="shared" ref="L347:AU347" si="79">SUM(L348:L355)</f>
        <v>0</v>
      </c>
      <c r="M347" s="75">
        <f t="shared" si="79"/>
        <v>0</v>
      </c>
      <c r="N347" s="75">
        <f t="shared" si="79"/>
        <v>-504</v>
      </c>
      <c r="O347" s="75">
        <f t="shared" si="79"/>
        <v>0</v>
      </c>
      <c r="P347" s="75">
        <f t="shared" si="79"/>
        <v>0</v>
      </c>
      <c r="Q347" s="75">
        <f t="shared" si="79"/>
        <v>0</v>
      </c>
      <c r="R347" s="75">
        <f t="shared" si="79"/>
        <v>0</v>
      </c>
      <c r="S347" s="75">
        <f t="shared" si="79"/>
        <v>0</v>
      </c>
      <c r="T347" s="75">
        <f t="shared" si="79"/>
        <v>0</v>
      </c>
      <c r="U347" s="75">
        <f t="shared" si="79"/>
        <v>0</v>
      </c>
      <c r="V347" s="75">
        <f t="shared" si="79"/>
        <v>0</v>
      </c>
      <c r="W347" s="75">
        <f t="shared" si="79"/>
        <v>0</v>
      </c>
      <c r="X347" s="75">
        <f t="shared" si="79"/>
        <v>0</v>
      </c>
      <c r="Y347" s="75">
        <f t="shared" si="79"/>
        <v>0</v>
      </c>
      <c r="Z347" s="75">
        <f t="shared" si="79"/>
        <v>0</v>
      </c>
      <c r="AA347" s="75">
        <f t="shared" si="79"/>
        <v>0</v>
      </c>
      <c r="AB347" s="75">
        <f t="shared" si="79"/>
        <v>0</v>
      </c>
      <c r="AC347" s="75">
        <f t="shared" si="79"/>
        <v>0</v>
      </c>
      <c r="AD347" s="75">
        <f t="shared" si="79"/>
        <v>0</v>
      </c>
      <c r="AE347" s="75">
        <f t="shared" si="79"/>
        <v>0</v>
      </c>
      <c r="AF347" s="75">
        <f t="shared" si="79"/>
        <v>0</v>
      </c>
      <c r="AG347" s="75">
        <f t="shared" si="79"/>
        <v>0</v>
      </c>
      <c r="AH347" s="75">
        <f t="shared" si="79"/>
        <v>0</v>
      </c>
      <c r="AI347" s="75">
        <f t="shared" si="79"/>
        <v>0</v>
      </c>
      <c r="AJ347" s="75">
        <f t="shared" si="79"/>
        <v>0</v>
      </c>
      <c r="AK347" s="75">
        <f t="shared" si="79"/>
        <v>0</v>
      </c>
      <c r="AL347" s="75">
        <f t="shared" si="79"/>
        <v>0</v>
      </c>
      <c r="AM347" s="75">
        <f t="shared" si="79"/>
        <v>0</v>
      </c>
      <c r="AN347" s="75">
        <f t="shared" si="79"/>
        <v>0</v>
      </c>
      <c r="AO347" s="75">
        <f t="shared" si="79"/>
        <v>0</v>
      </c>
      <c r="AP347" s="75">
        <f t="shared" si="79"/>
        <v>0</v>
      </c>
      <c r="AQ347" s="75">
        <f t="shared" si="79"/>
        <v>0</v>
      </c>
      <c r="AR347" s="75">
        <f t="shared" si="79"/>
        <v>0</v>
      </c>
      <c r="AS347" s="75">
        <f t="shared" si="79"/>
        <v>0</v>
      </c>
      <c r="AT347" s="75">
        <f t="shared" si="79"/>
        <v>0</v>
      </c>
      <c r="AU347" s="75">
        <f t="shared" si="79"/>
        <v>0</v>
      </c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>J348*SUM(K348:AU348)</f>
        <v>1200000</v>
      </c>
      <c r="J348" s="95">
        <v>3000</v>
      </c>
      <c r="K348" s="95">
        <v>400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ref="I349:I352" si="80">J349*SUM(K349:AU349)</f>
        <v>58065</v>
      </c>
      <c r="J349" s="95">
        <v>2765</v>
      </c>
      <c r="K349" s="95">
        <v>21</v>
      </c>
      <c r="L349" s="97"/>
      <c r="M349" s="55"/>
      <c r="N349" s="55"/>
    </row>
    <row r="350" spans="1:47">
      <c r="A350" s="55"/>
      <c r="B350" s="55"/>
      <c r="C350" s="55"/>
      <c r="D350" s="55"/>
      <c r="E350" s="55"/>
      <c r="F350" s="55"/>
      <c r="G350" s="55"/>
      <c r="H350" s="55"/>
      <c r="I350" s="95">
        <f t="shared" si="80"/>
        <v>68250</v>
      </c>
      <c r="J350" s="95">
        <v>2730</v>
      </c>
      <c r="K350" s="95">
        <v>25</v>
      </c>
      <c r="L350" s="97"/>
      <c r="M350" s="55"/>
      <c r="N350" s="55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 t="shared" si="80"/>
        <v>83080</v>
      </c>
      <c r="J351" s="95">
        <v>2680</v>
      </c>
      <c r="K351" s="95">
        <v>31</v>
      </c>
      <c r="L351" s="97"/>
      <c r="M351" s="55"/>
      <c r="N351" s="55"/>
    </row>
    <row r="352" spans="1:47">
      <c r="A352" s="55"/>
      <c r="B352" s="55"/>
      <c r="C352" s="55"/>
      <c r="D352" s="55"/>
      <c r="E352" s="55"/>
      <c r="F352" s="55"/>
      <c r="G352" s="55"/>
      <c r="H352" s="55"/>
      <c r="I352" s="95">
        <f t="shared" si="80"/>
        <v>72900</v>
      </c>
      <c r="J352" s="95">
        <v>2700</v>
      </c>
      <c r="K352" s="95">
        <v>27</v>
      </c>
      <c r="L352" s="97"/>
      <c r="M352" s="55"/>
      <c r="N352" s="55"/>
    </row>
    <row r="353" spans="1:17" s="32" customFormat="1">
      <c r="A353" s="76" t="s">
        <v>384</v>
      </c>
      <c r="B353" s="76"/>
      <c r="C353" s="76"/>
      <c r="D353" s="76"/>
      <c r="E353" s="76"/>
      <c r="F353" s="76"/>
      <c r="G353" s="76"/>
      <c r="H353" s="76"/>
      <c r="I353" s="98">
        <f>J353*SUM(K353:AU353)</f>
        <v>0</v>
      </c>
      <c r="J353" s="98"/>
      <c r="K353" s="98"/>
      <c r="L353" s="100"/>
      <c r="M353" s="76"/>
      <c r="N353" s="76"/>
    </row>
    <row r="354" spans="1:17">
      <c r="A354" s="55"/>
      <c r="B354" s="55"/>
      <c r="C354" s="55"/>
      <c r="D354" s="55"/>
      <c r="E354" s="55"/>
      <c r="F354" s="55"/>
      <c r="G354" s="55"/>
      <c r="H354" s="55"/>
      <c r="I354" s="95">
        <f>J354*SUM(K354:AU354)</f>
        <v>-1504440</v>
      </c>
      <c r="J354" s="95">
        <v>2985</v>
      </c>
      <c r="K354" s="95"/>
      <c r="L354" s="97"/>
      <c r="M354" s="55"/>
      <c r="N354" s="55">
        <v>-504</v>
      </c>
    </row>
    <row r="355" spans="1:17" s="68" customFormat="1">
      <c r="A355" s="77" t="s">
        <v>385</v>
      </c>
      <c r="B355" s="77"/>
      <c r="C355" s="77"/>
      <c r="D355" s="77"/>
      <c r="E355" s="77"/>
      <c r="F355" s="77"/>
      <c r="G355" s="77"/>
      <c r="H355" s="77"/>
      <c r="I355" s="101">
        <f>J355*SUM(K355:AU355)</f>
        <v>0</v>
      </c>
      <c r="J355" s="101"/>
      <c r="K355" s="101"/>
      <c r="L355" s="103"/>
      <c r="M355" s="77"/>
      <c r="N355" s="77"/>
    </row>
    <row r="357" spans="1:17">
      <c r="A357" s="56">
        <f>A358/0.06</f>
        <v>10000</v>
      </c>
      <c r="B357" s="91"/>
    </row>
    <row r="358" spans="1:17" ht="17">
      <c r="A358" s="56">
        <f>3000/5</f>
        <v>600</v>
      </c>
      <c r="B358" s="61" t="s">
        <v>596</v>
      </c>
      <c r="G358" s="219" t="s">
        <v>767</v>
      </c>
      <c r="H358" s="220"/>
      <c r="I358" s="220"/>
      <c r="J358" s="220"/>
      <c r="K358" s="220"/>
    </row>
    <row r="359" spans="1:17">
      <c r="A359" s="61" t="s">
        <v>388</v>
      </c>
      <c r="B359" s="61" t="s">
        <v>584</v>
      </c>
      <c r="C359" s="61" t="s">
        <v>1451</v>
      </c>
      <c r="D359" s="61" t="s">
        <v>585</v>
      </c>
      <c r="E359" s="61" t="s">
        <v>389</v>
      </c>
      <c r="F359" s="61" t="s">
        <v>586</v>
      </c>
      <c r="G359" s="61" t="s">
        <v>597</v>
      </c>
      <c r="H359" s="163"/>
      <c r="I359" s="111"/>
      <c r="J359" s="214" t="s">
        <v>1466</v>
      </c>
    </row>
    <row r="360" spans="1:17">
      <c r="A360" s="61" t="s">
        <v>570</v>
      </c>
      <c r="B360" s="209" t="s">
        <v>1454</v>
      </c>
      <c r="C360" s="212" t="s">
        <v>1465</v>
      </c>
      <c r="D360" s="160" t="s">
        <v>1455</v>
      </c>
      <c r="E360" s="162">
        <v>5100</v>
      </c>
      <c r="F360" s="162">
        <f>134*2</f>
        <v>268</v>
      </c>
      <c r="G360" s="107">
        <f>(F360/E360)*0.9</f>
        <v>4.7294117647058827E-2</v>
      </c>
      <c r="H360" s="56"/>
      <c r="I360" s="111"/>
      <c r="J360" s="56">
        <v>7</v>
      </c>
      <c r="K360" s="56"/>
      <c r="L360" s="56"/>
      <c r="M360" s="56"/>
      <c r="N360" s="56"/>
      <c r="O360" s="56"/>
      <c r="P360" s="56"/>
      <c r="Q360" s="56"/>
    </row>
    <row r="361" spans="1:17">
      <c r="A361" s="61" t="s">
        <v>571</v>
      </c>
      <c r="B361" s="209" t="s">
        <v>1452</v>
      </c>
      <c r="C361" s="212" t="s">
        <v>593</v>
      </c>
      <c r="D361" s="160" t="s">
        <v>592</v>
      </c>
      <c r="E361" s="162">
        <v>5020</v>
      </c>
      <c r="F361" s="162">
        <f>159*2</f>
        <v>318</v>
      </c>
      <c r="G361" s="107">
        <f t="shared" ref="G361:G406" si="81">(F361/E361)*0.9</f>
        <v>5.701195219123506E-2</v>
      </c>
      <c r="H361" s="56"/>
      <c r="I361" s="111"/>
      <c r="J361" s="56"/>
      <c r="K361" s="56"/>
      <c r="L361" s="56"/>
      <c r="M361" s="56"/>
      <c r="N361" s="56"/>
      <c r="O361" s="56"/>
      <c r="P361" s="56"/>
      <c r="Q361" s="56"/>
    </row>
    <row r="362" spans="1:17">
      <c r="A362" s="61" t="s">
        <v>572</v>
      </c>
      <c r="B362" s="209" t="s">
        <v>1457</v>
      </c>
      <c r="C362" s="212" t="s">
        <v>594</v>
      </c>
      <c r="D362" s="160" t="s">
        <v>589</v>
      </c>
      <c r="E362" s="162">
        <v>5190</v>
      </c>
      <c r="F362" s="162">
        <f>70*4</f>
        <v>280</v>
      </c>
      <c r="G362" s="107">
        <f t="shared" si="81"/>
        <v>4.8554913294797684E-2</v>
      </c>
      <c r="H362" s="56"/>
      <c r="I362" s="111"/>
      <c r="J362" s="56">
        <v>7</v>
      </c>
      <c r="K362" s="56"/>
      <c r="L362" s="56"/>
      <c r="M362" s="56"/>
      <c r="N362" s="56"/>
      <c r="O362" s="56"/>
      <c r="P362" s="56"/>
      <c r="Q362" s="56"/>
    </row>
    <row r="363" spans="1:17">
      <c r="A363" s="61" t="s">
        <v>573</v>
      </c>
      <c r="B363" s="209" t="s">
        <v>1452</v>
      </c>
      <c r="C363" s="212" t="s">
        <v>591</v>
      </c>
      <c r="D363" s="160" t="s">
        <v>592</v>
      </c>
      <c r="E363" s="162">
        <v>4490</v>
      </c>
      <c r="F363" s="162">
        <f>190*2</f>
        <v>380</v>
      </c>
      <c r="G363" s="107">
        <f t="shared" si="81"/>
        <v>7.6169265033407568E-2</v>
      </c>
      <c r="H363" s="56">
        <v>5470</v>
      </c>
      <c r="I363" s="111">
        <v>6.25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5320</v>
      </c>
      <c r="I364" s="111">
        <v>6.43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5200</v>
      </c>
      <c r="I365" s="111">
        <v>6.58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5170</v>
      </c>
      <c r="I366" s="111">
        <v>6.62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5150</v>
      </c>
      <c r="I368" s="111">
        <v>6.64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5150</v>
      </c>
      <c r="I369" s="111">
        <v>6.64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5150</v>
      </c>
      <c r="I370" s="111">
        <v>6.64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5050</v>
      </c>
      <c r="I371" s="111">
        <v>6.77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4850</v>
      </c>
      <c r="I372" s="111">
        <v>7.05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4850</v>
      </c>
      <c r="I373" s="111">
        <v>7.05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4540</v>
      </c>
      <c r="I374" s="111">
        <v>7.53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4540</v>
      </c>
      <c r="I375" s="111">
        <v>7.53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4540</v>
      </c>
      <c r="I376" s="111">
        <v>7.53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/>
      <c r="B377" s="8"/>
      <c r="C377" s="161"/>
      <c r="D377" s="160"/>
      <c r="E377" s="162"/>
      <c r="F377" s="162"/>
      <c r="G377" s="107"/>
      <c r="H377" s="56">
        <v>4370</v>
      </c>
      <c r="I377" s="111">
        <v>7.83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4370</v>
      </c>
      <c r="I378" s="111">
        <v>7.83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4370</v>
      </c>
      <c r="I379" s="111">
        <v>7.83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 t="s">
        <v>574</v>
      </c>
      <c r="B380" s="209" t="s">
        <v>1454</v>
      </c>
      <c r="C380" s="212" t="s">
        <v>593</v>
      </c>
      <c r="D380" s="160" t="s">
        <v>1455</v>
      </c>
      <c r="E380" s="162">
        <v>5350</v>
      </c>
      <c r="F380" s="162">
        <f>177*2</f>
        <v>354</v>
      </c>
      <c r="G380" s="107">
        <f t="shared" si="81"/>
        <v>5.9551401869158881E-2</v>
      </c>
      <c r="H380" s="56">
        <v>6470</v>
      </c>
      <c r="I380" s="111">
        <v>8.74</v>
      </c>
      <c r="J380" s="56">
        <v>7</v>
      </c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6420</v>
      </c>
      <c r="I381" s="111">
        <v>8.8000000000000007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6250</v>
      </c>
      <c r="I382" s="111">
        <v>9.0399999999999991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6250</v>
      </c>
      <c r="I383" s="111">
        <v>9.0399999999999991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6190</v>
      </c>
      <c r="I384" s="111">
        <v>9.1300000000000008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6120</v>
      </c>
      <c r="I385" s="111">
        <v>9.24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56">
        <v>5990</v>
      </c>
      <c r="I386" s="111">
        <v>9.44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56">
        <v>5710</v>
      </c>
      <c r="I387" s="111">
        <v>9.9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56">
        <v>5570</v>
      </c>
      <c r="I388" s="111">
        <v>10.15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/>
      <c r="B389" s="8"/>
      <c r="C389" s="161"/>
      <c r="D389" s="160"/>
      <c r="E389" s="162"/>
      <c r="F389" s="162"/>
      <c r="G389" s="107"/>
      <c r="H389" s="210">
        <v>5390</v>
      </c>
      <c r="I389" s="211">
        <v>10.49</v>
      </c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/>
      <c r="B390" s="8"/>
      <c r="C390" s="161"/>
      <c r="D390" s="160"/>
      <c r="E390" s="162"/>
      <c r="F390" s="162"/>
      <c r="G390" s="107"/>
      <c r="H390" s="210">
        <v>5390</v>
      </c>
      <c r="I390" s="211">
        <v>10.49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210">
        <v>5390</v>
      </c>
      <c r="I391" s="211">
        <v>10.49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 t="s">
        <v>575</v>
      </c>
      <c r="B392" s="209" t="s">
        <v>590</v>
      </c>
      <c r="C392" s="212" t="s">
        <v>587</v>
      </c>
      <c r="D392" s="160" t="s">
        <v>1453</v>
      </c>
      <c r="E392" s="162">
        <v>7760</v>
      </c>
      <c r="F392" s="162">
        <f>192*2</f>
        <v>384</v>
      </c>
      <c r="G392" s="107">
        <f t="shared" si="81"/>
        <v>4.4536082474226801E-2</v>
      </c>
      <c r="H392" s="56"/>
      <c r="I392" s="111"/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 t="s">
        <v>576</v>
      </c>
      <c r="B393" s="209" t="s">
        <v>1452</v>
      </c>
      <c r="C393" s="212" t="s">
        <v>591</v>
      </c>
      <c r="D393" s="160" t="s">
        <v>592</v>
      </c>
      <c r="E393" s="162">
        <v>5420</v>
      </c>
      <c r="F393" s="162">
        <f>204*2</f>
        <v>408</v>
      </c>
      <c r="G393" s="107">
        <f t="shared" si="81"/>
        <v>6.7749077490774898E-2</v>
      </c>
      <c r="H393" s="56">
        <v>6000</v>
      </c>
      <c r="I393" s="111">
        <v>6.12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5690</v>
      </c>
      <c r="I394" s="111">
        <v>6.45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5690</v>
      </c>
      <c r="I395" s="111">
        <v>6.45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/>
      <c r="B396" s="8"/>
      <c r="C396" s="161"/>
      <c r="D396" s="160"/>
      <c r="E396" s="162"/>
      <c r="F396" s="162"/>
      <c r="G396" s="107"/>
      <c r="H396" s="56">
        <v>5510</v>
      </c>
      <c r="I396" s="111">
        <v>6.66</v>
      </c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/>
      <c r="B397" s="8"/>
      <c r="C397" s="161"/>
      <c r="D397" s="160"/>
      <c r="E397" s="162"/>
      <c r="F397" s="162"/>
      <c r="G397" s="107"/>
      <c r="H397" s="56">
        <v>5510</v>
      </c>
      <c r="I397" s="111">
        <v>6.66</v>
      </c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/>
      <c r="B398" s="8"/>
      <c r="C398" s="161"/>
      <c r="D398" s="160"/>
      <c r="E398" s="162"/>
      <c r="F398" s="162"/>
      <c r="G398" s="107"/>
      <c r="H398" s="56">
        <v>5420</v>
      </c>
      <c r="I398" s="111">
        <v>6.77</v>
      </c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577</v>
      </c>
      <c r="B399" s="209" t="s">
        <v>1452</v>
      </c>
      <c r="C399" s="212" t="s">
        <v>591</v>
      </c>
      <c r="D399" s="160" t="s">
        <v>592</v>
      </c>
      <c r="E399" s="162">
        <v>4800</v>
      </c>
      <c r="F399" s="162">
        <f>89*2</f>
        <v>178</v>
      </c>
      <c r="G399" s="107">
        <f t="shared" si="81"/>
        <v>3.3375000000000002E-2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578</v>
      </c>
      <c r="B400" s="209" t="s">
        <v>1452</v>
      </c>
      <c r="C400" s="212" t="s">
        <v>591</v>
      </c>
      <c r="D400" s="160" t="s">
        <v>592</v>
      </c>
      <c r="E400" s="162">
        <v>4475</v>
      </c>
      <c r="F400" s="162">
        <f>106*2</f>
        <v>212</v>
      </c>
      <c r="G400" s="107">
        <f t="shared" si="81"/>
        <v>4.2636871508379894E-2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595</v>
      </c>
      <c r="B401" s="209" t="s">
        <v>591</v>
      </c>
      <c r="C401" s="212" t="s">
        <v>587</v>
      </c>
      <c r="D401" s="160" t="s">
        <v>588</v>
      </c>
      <c r="E401" s="162">
        <v>4760</v>
      </c>
      <c r="F401" s="162">
        <f>152*2</f>
        <v>304</v>
      </c>
      <c r="G401" s="107">
        <f t="shared" si="81"/>
        <v>5.7478991596638655E-2</v>
      </c>
      <c r="H401" s="56"/>
      <c r="I401" s="111"/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579</v>
      </c>
      <c r="B402" s="209" t="s">
        <v>590</v>
      </c>
      <c r="C402" s="212" t="s">
        <v>587</v>
      </c>
      <c r="D402" s="160" t="s">
        <v>588</v>
      </c>
      <c r="E402" s="162">
        <v>4650</v>
      </c>
      <c r="F402" s="162">
        <f>42*2</f>
        <v>84</v>
      </c>
      <c r="G402" s="107">
        <f t="shared" si="81"/>
        <v>1.6258064516129034E-2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>
      <c r="A403" s="61" t="s">
        <v>580</v>
      </c>
      <c r="B403" s="209" t="s">
        <v>1452</v>
      </c>
      <c r="C403" s="212" t="s">
        <v>591</v>
      </c>
      <c r="D403" s="160" t="s">
        <v>592</v>
      </c>
      <c r="E403" s="162">
        <v>4360</v>
      </c>
      <c r="F403" s="162">
        <f>132*2</f>
        <v>264</v>
      </c>
      <c r="G403" s="107">
        <f t="shared" si="81"/>
        <v>5.4495412844036702E-2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A404" s="61" t="s">
        <v>581</v>
      </c>
      <c r="B404" s="209" t="s">
        <v>1454</v>
      </c>
      <c r="C404" s="212" t="s">
        <v>593</v>
      </c>
      <c r="D404" s="160" t="s">
        <v>590</v>
      </c>
      <c r="E404" s="162">
        <v>4145</v>
      </c>
      <c r="F404" s="162">
        <f>150*2</f>
        <v>300</v>
      </c>
      <c r="G404" s="107">
        <f t="shared" si="81"/>
        <v>6.5138721351025344E-2</v>
      </c>
      <c r="H404" s="56">
        <v>4145</v>
      </c>
      <c r="I404" s="111">
        <v>6.51</v>
      </c>
      <c r="J404" s="56">
        <v>7</v>
      </c>
      <c r="K404" s="56"/>
      <c r="L404" s="56"/>
      <c r="M404" s="56"/>
      <c r="N404" s="56"/>
      <c r="O404" s="56"/>
      <c r="P404" s="56"/>
      <c r="Q404" s="56"/>
    </row>
    <row r="405" spans="1:17">
      <c r="A405" s="61" t="s">
        <v>582</v>
      </c>
      <c r="B405" s="209" t="s">
        <v>1454</v>
      </c>
      <c r="C405" s="212" t="s">
        <v>593</v>
      </c>
      <c r="D405" s="160" t="s">
        <v>590</v>
      </c>
      <c r="E405" s="162">
        <v>4555</v>
      </c>
      <c r="F405" s="162">
        <f>109*2</f>
        <v>218</v>
      </c>
      <c r="G405" s="107">
        <f t="shared" si="81"/>
        <v>4.3073545554335894E-2</v>
      </c>
      <c r="H405" s="56"/>
      <c r="I405" s="111"/>
      <c r="J405" s="56">
        <v>7</v>
      </c>
      <c r="K405" s="56"/>
      <c r="L405" s="56"/>
      <c r="M405" s="56"/>
      <c r="N405" s="56"/>
      <c r="O405" s="56"/>
      <c r="P405" s="56"/>
      <c r="Q405" s="56"/>
    </row>
    <row r="406" spans="1:17" ht="17">
      <c r="A406" s="166" t="s">
        <v>583</v>
      </c>
      <c r="B406" s="209" t="s">
        <v>1456</v>
      </c>
      <c r="C406" s="212" t="s">
        <v>594</v>
      </c>
      <c r="D406" s="160" t="s">
        <v>589</v>
      </c>
      <c r="E406" s="162">
        <v>5170</v>
      </c>
      <c r="F406" s="162">
        <f>84*4</f>
        <v>336</v>
      </c>
      <c r="G406" s="107">
        <f t="shared" si="81"/>
        <v>5.8491295938104454E-2</v>
      </c>
      <c r="H406" s="56"/>
      <c r="I406" s="111"/>
      <c r="J406" s="56">
        <v>7</v>
      </c>
      <c r="K406" s="56"/>
      <c r="L406" s="56"/>
      <c r="M406" s="56"/>
      <c r="N406" s="56"/>
      <c r="O406" s="56"/>
      <c r="P406" s="56"/>
      <c r="Q406" s="56"/>
    </row>
    <row r="407" spans="1:17">
      <c r="B407" s="8"/>
      <c r="C407" s="111"/>
      <c r="D407" s="5"/>
      <c r="E407" s="107"/>
    </row>
  </sheetData>
  <mergeCells count="1">
    <mergeCell ref="G358:K358"/>
  </mergeCells>
  <phoneticPr fontId="26" type="noConversion"/>
  <conditionalFormatting sqref="G1:G68 H359 J359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60:G406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1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1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2022-08-10T04:43:17Z</dcterms:modified>
  <cp:version>1100.0100.06</cp:version>
</cp:coreProperties>
</file>