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20" windowHeight="1822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<sst xmlns="http://schemas.openxmlformats.org/spreadsheetml/2006/main" count="165" uniqueCount="55">
  <si>
    <t>Depth (ft)</t>
  </si>
  <si>
    <t>Pressure(Psi)</t>
  </si>
  <si>
    <t>Condensate Gravity(API)</t>
  </si>
  <si>
    <t>Condensate make(bbl/MM)</t>
  </si>
  <si>
    <t>Water make(bbl/MM)</t>
  </si>
  <si>
    <t>Tubing ID(in)</t>
  </si>
  <si>
    <t xml:space="preserve"> Tubing OD(in)</t>
  </si>
  <si>
    <t>Casing ID(in)</t>
  </si>
  <si>
    <t xml:space="preserve"> Test flow rate(MCF/D)</t>
  </si>
  <si>
    <t>Well status</t>
  </si>
  <si>
    <t>Flow Area</t>
  </si>
  <si>
    <t>Compressibility</t>
  </si>
  <si>
    <t>Density of gas</t>
  </si>
  <si>
    <t>Condensate density</t>
  </si>
  <si>
    <t>W</t>
  </si>
  <si>
    <t>C</t>
  </si>
  <si>
    <t>Near L.U</t>
  </si>
  <si>
    <t>Loaded up</t>
  </si>
  <si>
    <t>Unloaded</t>
  </si>
  <si>
    <t>Questionable</t>
  </si>
  <si>
    <t>Parameter</t>
  </si>
  <si>
    <t>Production depth(ft)</t>
  </si>
  <si>
    <t>Wellhead pressure(psi)</t>
  </si>
  <si>
    <t>Condensate yield(bbl/MM)</t>
  </si>
  <si>
    <t>Water yield(bbl/MM)</t>
  </si>
  <si>
    <t>Test flow(MCF/D)</t>
  </si>
  <si>
    <t>Flow area (ft^2)</t>
  </si>
  <si>
    <t>Mean</t>
  </si>
  <si>
    <t>Median</t>
  </si>
  <si>
    <t>S.D</t>
  </si>
  <si>
    <t>Variance</t>
  </si>
  <si>
    <t>Minimum</t>
  </si>
  <si>
    <t>Maximum</t>
  </si>
  <si>
    <t>Percentile, 25%</t>
  </si>
  <si>
    <t>Percentile 50%</t>
  </si>
  <si>
    <t>Percentile 75%</t>
  </si>
  <si>
    <t xml:space="preserve">Range </t>
  </si>
  <si>
    <t>Li's Model</t>
  </si>
  <si>
    <t>Turner's Model</t>
  </si>
  <si>
    <t>Ikepka's Model</t>
  </si>
  <si>
    <t>Actual Data</t>
  </si>
  <si>
    <t>Critical Velocity(ft/s)</t>
  </si>
  <si>
    <t>Gas flow rate(mcf/days)</t>
  </si>
  <si>
    <t>Model validation</t>
  </si>
  <si>
    <t>Wellhead Pressure(Psi)</t>
  </si>
  <si>
    <t>STATISTICAL PARAMETERS</t>
  </si>
  <si>
    <t>AAE</t>
  </si>
  <si>
    <t>AARD%</t>
  </si>
  <si>
    <t>RMSE</t>
  </si>
  <si>
    <t>STD</t>
  </si>
  <si>
    <t>Model developed using PSO in this study</t>
  </si>
  <si>
    <t>Model developed using FA in this study</t>
  </si>
  <si>
    <t>Model developed by Ikepka et al</t>
  </si>
  <si>
    <t>Model developed by Tuner et al</t>
  </si>
  <si>
    <t>Model developed by LI et al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</si>
</sst>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Times New Roman"/>
      <charset val="134"/>
    </font>
    <font>
      <b/>
      <sz val="12"/>
      <color theme="1"/>
      <name val="Times New Roman"/>
      <charset val="134"/>
    </font>
    <font>
      <b/>
      <sz val="12"/>
      <color rgb="FF000000"/>
      <name val="Times New Roman"/>
      <charset val="134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3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6" fillId="10" borderId="1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11" borderId="15" applyNumberFormat="0" applyFont="0" applyAlignment="0" applyProtection="0">
      <alignment vertical="center"/>
    </xf>
    <xf numFmtId="0" fontId="24" fillId="31" borderId="1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0" borderId="14" applyNumberForma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5" borderId="11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9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5" xfId="0" applyFont="1" applyFill="1" applyBorder="1"/>
    <xf numFmtId="0" fontId="0" fillId="3" borderId="1" xfId="0" applyFont="1" applyFill="1" applyBorder="1"/>
    <xf numFmtId="0" fontId="0" fillId="2" borderId="1" xfId="0" applyFont="1" applyFill="1" applyBorder="1"/>
    <xf numFmtId="3" fontId="0" fillId="3" borderId="1" xfId="0" applyNumberFormat="1" applyFont="1" applyFill="1" applyBorder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6" fillId="0" borderId="10" xfId="0" applyFont="1" applyBorder="1" applyAlignment="1">
      <alignment horizontal="right" vertical="center" wrapText="1"/>
    </xf>
    <xf numFmtId="0" fontId="0" fillId="4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3" fontId="0" fillId="4" borderId="0" xfId="0" applyNumberFormat="1" applyFill="1"/>
    <xf numFmtId="0" fontId="0" fillId="4" borderId="5" xfId="0" applyFill="1" applyBorder="1"/>
    <xf numFmtId="0" fontId="0" fillId="2" borderId="0" xfId="0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3">
    <dxf>
      <numFmt numFmtId="3" formatCode="#,##0"/>
    </dxf>
    <dxf>
      <alignment wrapText="1"/>
    </dxf>
    <dxf>
      <numFmt numFmtId="0" formatCode="General"/>
    </dxf>
    <dxf>
      <numFmt numFmtId="0" formatCode="General"/>
    </dxf>
    <dxf>
      <numFmt numFmtId="0" formatCode="General"/>
    </dxf>
    <dxf>
      <font>
        <name val="Times New Roman"/>
        <scheme val="none"/>
        <b val="1"/>
        <i val="0"/>
        <strike val="0"/>
        <u val="none"/>
        <sz val="12"/>
        <color theme="1"/>
      </font>
      <alignment horizontal="justify" vertical="center" wrapText="1"/>
    </dxf>
    <dxf>
      <font>
        <name val="Times New Roman"/>
        <scheme val="none"/>
        <b val="0"/>
        <i val="0"/>
        <strike val="0"/>
        <u val="none"/>
        <sz val="12"/>
        <color rgb="FF000000"/>
      </font>
      <alignment horizontal="right" vertical="center" wrapText="1"/>
    </dxf>
    <dxf>
      <font>
        <name val="Times New Roman"/>
        <scheme val="none"/>
        <b val="0"/>
        <i val="0"/>
        <strike val="0"/>
        <u val="none"/>
        <sz val="12"/>
        <color rgb="FF000000"/>
      </font>
      <alignment horizontal="right" vertical="center" wrapText="1"/>
    </dxf>
    <dxf>
      <font>
        <name val="Times New Roman"/>
        <scheme val="none"/>
        <b val="0"/>
        <i val="0"/>
        <strike val="0"/>
        <u val="none"/>
        <sz val="12"/>
        <color rgb="FF000000"/>
      </font>
      <alignment horizontal="right" vertical="center" wrapText="1"/>
    </dxf>
    <dxf>
      <font>
        <name val="Times New Roman"/>
        <scheme val="none"/>
        <b val="0"/>
        <i val="0"/>
        <strike val="0"/>
        <u val="none"/>
        <sz val="12"/>
        <color rgb="FF000000"/>
      </font>
      <alignment horizontal="right" vertical="center" wrapText="1"/>
    </dxf>
    <dxf>
      <font>
        <name val="Times New Roman"/>
        <scheme val="none"/>
        <b val="0"/>
        <i val="0"/>
        <strike val="0"/>
        <u val="none"/>
        <sz val="12"/>
        <color rgb="FF000000"/>
      </font>
      <alignment horizontal="right" vertical="center" wrapText="1"/>
    </dxf>
    <dxf>
      <font>
        <name val="Times New Roman"/>
        <scheme val="none"/>
        <b val="0"/>
        <i val="0"/>
        <strike val="0"/>
        <u val="none"/>
        <sz val="12"/>
        <color rgb="FF000000"/>
      </font>
      <alignment horizontal="right" vertical="center" wrapText="1"/>
    </dxf>
    <dxf>
      <font>
        <name val="Times New Roman"/>
        <scheme val="none"/>
        <b val="0"/>
        <i val="0"/>
        <strike val="0"/>
        <u val="none"/>
        <sz val="12"/>
        <color rgb="FF000000"/>
      </font>
      <alignment horizontal="right" vertical="center" wrapText="1"/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45490833213"/>
          <c:y val="0.0740740740740741"/>
          <c:w val="0.827083804802008"/>
          <c:h val="0.756352318199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"Ikepka model"</c:f>
              <c:strCache>
                <c:ptCount val="1"/>
                <c:pt idx="0">
                  <c:v>Ikepka model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Sheet3!$J$3:$J$108</c:f>
              <c:numCache>
                <c:formatCode>General</c:formatCode>
                <c:ptCount val="106"/>
                <c:pt idx="0">
                  <c:v>108</c:v>
                </c:pt>
                <c:pt idx="1">
                  <c:v>210</c:v>
                </c:pt>
                <c:pt idx="2">
                  <c:v>280</c:v>
                </c:pt>
                <c:pt idx="3">
                  <c:v>315</c:v>
                </c:pt>
                <c:pt idx="4">
                  <c:v>400</c:v>
                </c:pt>
                <c:pt idx="5">
                  <c:v>422</c:v>
                </c:pt>
                <c:pt idx="6">
                  <c:v>450</c:v>
                </c:pt>
                <c:pt idx="7">
                  <c:v>459</c:v>
                </c:pt>
                <c:pt idx="8">
                  <c:v>484</c:v>
                </c:pt>
                <c:pt idx="9">
                  <c:v>500</c:v>
                </c:pt>
                <c:pt idx="10">
                  <c:v>500</c:v>
                </c:pt>
                <c:pt idx="11">
                  <c:v>540</c:v>
                </c:pt>
                <c:pt idx="12">
                  <c:v>552</c:v>
                </c:pt>
                <c:pt idx="13">
                  <c:v>660</c:v>
                </c:pt>
                <c:pt idx="14">
                  <c:v>704</c:v>
                </c:pt>
                <c:pt idx="15">
                  <c:v>725</c:v>
                </c:pt>
                <c:pt idx="16">
                  <c:v>760</c:v>
                </c:pt>
                <c:pt idx="17">
                  <c:v>822</c:v>
                </c:pt>
                <c:pt idx="18">
                  <c:v>1102</c:v>
                </c:pt>
                <c:pt idx="19">
                  <c:v>1117</c:v>
                </c:pt>
                <c:pt idx="20">
                  <c:v>1184</c:v>
                </c:pt>
                <c:pt idx="21">
                  <c:v>1245</c:v>
                </c:pt>
                <c:pt idx="22">
                  <c:v>1246</c:v>
                </c:pt>
                <c:pt idx="23">
                  <c:v>1480</c:v>
                </c:pt>
                <c:pt idx="24">
                  <c:v>1509</c:v>
                </c:pt>
                <c:pt idx="25">
                  <c:v>1520</c:v>
                </c:pt>
                <c:pt idx="26">
                  <c:v>1550</c:v>
                </c:pt>
                <c:pt idx="27">
                  <c:v>1575</c:v>
                </c:pt>
                <c:pt idx="28">
                  <c:v>1590</c:v>
                </c:pt>
                <c:pt idx="29">
                  <c:v>1600</c:v>
                </c:pt>
                <c:pt idx="30">
                  <c:v>1680</c:v>
                </c:pt>
                <c:pt idx="31">
                  <c:v>1737</c:v>
                </c:pt>
                <c:pt idx="32">
                  <c:v>1765</c:v>
                </c:pt>
                <c:pt idx="33">
                  <c:v>1784</c:v>
                </c:pt>
                <c:pt idx="34">
                  <c:v>1818</c:v>
                </c:pt>
                <c:pt idx="35">
                  <c:v>1835</c:v>
                </c:pt>
                <c:pt idx="36">
                  <c:v>1839</c:v>
                </c:pt>
                <c:pt idx="37">
                  <c:v>1861</c:v>
                </c:pt>
                <c:pt idx="38">
                  <c:v>1895</c:v>
                </c:pt>
                <c:pt idx="39">
                  <c:v>1902</c:v>
                </c:pt>
                <c:pt idx="40">
                  <c:v>1913</c:v>
                </c:pt>
                <c:pt idx="41">
                  <c:v>1938</c:v>
                </c:pt>
                <c:pt idx="42">
                  <c:v>1953</c:v>
                </c:pt>
                <c:pt idx="43">
                  <c:v>1958</c:v>
                </c:pt>
                <c:pt idx="44">
                  <c:v>1993</c:v>
                </c:pt>
                <c:pt idx="45">
                  <c:v>2003</c:v>
                </c:pt>
                <c:pt idx="46">
                  <c:v>2040</c:v>
                </c:pt>
                <c:pt idx="47">
                  <c:v>2042</c:v>
                </c:pt>
                <c:pt idx="48">
                  <c:v>2104</c:v>
                </c:pt>
                <c:pt idx="49">
                  <c:v>2149</c:v>
                </c:pt>
                <c:pt idx="50">
                  <c:v>2169</c:v>
                </c:pt>
                <c:pt idx="51">
                  <c:v>2175</c:v>
                </c:pt>
                <c:pt idx="52">
                  <c:v>2182</c:v>
                </c:pt>
                <c:pt idx="53">
                  <c:v>2205</c:v>
                </c:pt>
                <c:pt idx="54">
                  <c:v>2223</c:v>
                </c:pt>
                <c:pt idx="55">
                  <c:v>2224</c:v>
                </c:pt>
                <c:pt idx="56">
                  <c:v>2226</c:v>
                </c:pt>
                <c:pt idx="57">
                  <c:v>2256</c:v>
                </c:pt>
                <c:pt idx="58">
                  <c:v>2271</c:v>
                </c:pt>
                <c:pt idx="59">
                  <c:v>2284</c:v>
                </c:pt>
                <c:pt idx="60">
                  <c:v>2335</c:v>
                </c:pt>
                <c:pt idx="61">
                  <c:v>2338</c:v>
                </c:pt>
                <c:pt idx="62">
                  <c:v>2352</c:v>
                </c:pt>
                <c:pt idx="63">
                  <c:v>2406</c:v>
                </c:pt>
                <c:pt idx="64">
                  <c:v>2415</c:v>
                </c:pt>
                <c:pt idx="65">
                  <c:v>2421</c:v>
                </c:pt>
                <c:pt idx="66">
                  <c:v>2527</c:v>
                </c:pt>
                <c:pt idx="67">
                  <c:v>2556</c:v>
                </c:pt>
                <c:pt idx="68">
                  <c:v>2574</c:v>
                </c:pt>
                <c:pt idx="69">
                  <c:v>2582</c:v>
                </c:pt>
                <c:pt idx="70">
                  <c:v>2611</c:v>
                </c:pt>
                <c:pt idx="71">
                  <c:v>2655</c:v>
                </c:pt>
                <c:pt idx="72">
                  <c:v>2705</c:v>
                </c:pt>
                <c:pt idx="73">
                  <c:v>2783</c:v>
                </c:pt>
                <c:pt idx="74">
                  <c:v>2814</c:v>
                </c:pt>
                <c:pt idx="75">
                  <c:v>2823</c:v>
                </c:pt>
                <c:pt idx="76">
                  <c:v>2862</c:v>
                </c:pt>
                <c:pt idx="77">
                  <c:v>2884</c:v>
                </c:pt>
                <c:pt idx="78">
                  <c:v>3025</c:v>
                </c:pt>
                <c:pt idx="79">
                  <c:v>3092</c:v>
                </c:pt>
                <c:pt idx="80">
                  <c:v>3212</c:v>
                </c:pt>
                <c:pt idx="81">
                  <c:v>3245</c:v>
                </c:pt>
                <c:pt idx="82">
                  <c:v>3280</c:v>
                </c:pt>
                <c:pt idx="83">
                  <c:v>3295</c:v>
                </c:pt>
                <c:pt idx="84">
                  <c:v>3330</c:v>
                </c:pt>
                <c:pt idx="85">
                  <c:v>3338</c:v>
                </c:pt>
                <c:pt idx="86">
                  <c:v>3340</c:v>
                </c:pt>
                <c:pt idx="87">
                  <c:v>3434</c:v>
                </c:pt>
                <c:pt idx="88">
                  <c:v>3455</c:v>
                </c:pt>
                <c:pt idx="89">
                  <c:v>3472</c:v>
                </c:pt>
                <c:pt idx="90">
                  <c:v>3525</c:v>
                </c:pt>
                <c:pt idx="91">
                  <c:v>3540</c:v>
                </c:pt>
                <c:pt idx="92">
                  <c:v>3556</c:v>
                </c:pt>
                <c:pt idx="93">
                  <c:v>3607</c:v>
                </c:pt>
                <c:pt idx="94">
                  <c:v>3615</c:v>
                </c:pt>
                <c:pt idx="95">
                  <c:v>3644</c:v>
                </c:pt>
                <c:pt idx="96">
                  <c:v>3660</c:v>
                </c:pt>
                <c:pt idx="97">
                  <c:v>3665</c:v>
                </c:pt>
                <c:pt idx="98">
                  <c:v>3773</c:v>
                </c:pt>
                <c:pt idx="99">
                  <c:v>4575</c:v>
                </c:pt>
                <c:pt idx="100">
                  <c:v>4786</c:v>
                </c:pt>
                <c:pt idx="101">
                  <c:v>4931</c:v>
                </c:pt>
                <c:pt idx="102">
                  <c:v>5056</c:v>
                </c:pt>
                <c:pt idx="103">
                  <c:v>7405</c:v>
                </c:pt>
                <c:pt idx="104">
                  <c:v>7950</c:v>
                </c:pt>
                <c:pt idx="105">
                  <c:v>8215</c:v>
                </c:pt>
              </c:numCache>
            </c:numRef>
          </c:xVal>
          <c:yVal>
            <c:numRef>
              <c:f>Sheet3!$H$3:$H$108</c:f>
              <c:numCache>
                <c:formatCode>General</c:formatCode>
                <c:ptCount val="106"/>
                <c:pt idx="0">
                  <c:v>2597.77568</c:v>
                </c:pt>
                <c:pt idx="1">
                  <c:v>1335.778646</c:v>
                </c:pt>
                <c:pt idx="2">
                  <c:v>7870.143366</c:v>
                </c:pt>
                <c:pt idx="3">
                  <c:v>9147.947173</c:v>
                </c:pt>
                <c:pt idx="4">
                  <c:v>9554.29602</c:v>
                </c:pt>
                <c:pt idx="5">
                  <c:v>9820.500199</c:v>
                </c:pt>
                <c:pt idx="6">
                  <c:v>1236.676599</c:v>
                </c:pt>
                <c:pt idx="7">
                  <c:v>750.6027384</c:v>
                </c:pt>
                <c:pt idx="8">
                  <c:v>4698.902595</c:v>
                </c:pt>
                <c:pt idx="9">
                  <c:v>1903.700893</c:v>
                </c:pt>
                <c:pt idx="10">
                  <c:v>1982.553587</c:v>
                </c:pt>
                <c:pt idx="11">
                  <c:v>2067.007386</c:v>
                </c:pt>
                <c:pt idx="12">
                  <c:v>2418.242025</c:v>
                </c:pt>
                <c:pt idx="13">
                  <c:v>3153.53874</c:v>
                </c:pt>
                <c:pt idx="14">
                  <c:v>3238.354633</c:v>
                </c:pt>
                <c:pt idx="15">
                  <c:v>5265.640251</c:v>
                </c:pt>
                <c:pt idx="16">
                  <c:v>4087.771065</c:v>
                </c:pt>
                <c:pt idx="17">
                  <c:v>4170.089658</c:v>
                </c:pt>
                <c:pt idx="18">
                  <c:v>1080.540854</c:v>
                </c:pt>
                <c:pt idx="19">
                  <c:v>1115.136406</c:v>
                </c:pt>
                <c:pt idx="20">
                  <c:v>2893.29532</c:v>
                </c:pt>
                <c:pt idx="21">
                  <c:v>2932.066743</c:v>
                </c:pt>
                <c:pt idx="22">
                  <c:v>2970.535124</c:v>
                </c:pt>
                <c:pt idx="23">
                  <c:v>2750.488896</c:v>
                </c:pt>
                <c:pt idx="24">
                  <c:v>2787.456038</c:v>
                </c:pt>
                <c:pt idx="25">
                  <c:v>4188.747361</c:v>
                </c:pt>
                <c:pt idx="26">
                  <c:v>1895.810197</c:v>
                </c:pt>
                <c:pt idx="27">
                  <c:v>2842.08104</c:v>
                </c:pt>
                <c:pt idx="28">
                  <c:v>1909.711211</c:v>
                </c:pt>
                <c:pt idx="29">
                  <c:v>2873.23903</c:v>
                </c:pt>
                <c:pt idx="30">
                  <c:v>3380.270819</c:v>
                </c:pt>
                <c:pt idx="31">
                  <c:v>507.5467008</c:v>
                </c:pt>
                <c:pt idx="32">
                  <c:v>945.8738646</c:v>
                </c:pt>
                <c:pt idx="33">
                  <c:v>689.9448468</c:v>
                </c:pt>
                <c:pt idx="34">
                  <c:v>1105.877077</c:v>
                </c:pt>
                <c:pt idx="35">
                  <c:v>1674.778589</c:v>
                </c:pt>
                <c:pt idx="36">
                  <c:v>1324.492739</c:v>
                </c:pt>
                <c:pt idx="37">
                  <c:v>5196.750286</c:v>
                </c:pt>
                <c:pt idx="38">
                  <c:v>1020.492886</c:v>
                </c:pt>
                <c:pt idx="39">
                  <c:v>4067.236365</c:v>
                </c:pt>
                <c:pt idx="40">
                  <c:v>4123.274202</c:v>
                </c:pt>
                <c:pt idx="41">
                  <c:v>1113.458867</c:v>
                </c:pt>
                <c:pt idx="42">
                  <c:v>2885.739546</c:v>
                </c:pt>
                <c:pt idx="43">
                  <c:v>1614.633711</c:v>
                </c:pt>
                <c:pt idx="44">
                  <c:v>2924.186809</c:v>
                </c:pt>
                <c:pt idx="45">
                  <c:v>2760.397068</c:v>
                </c:pt>
                <c:pt idx="46">
                  <c:v>4162.762009</c:v>
                </c:pt>
                <c:pt idx="47">
                  <c:v>4169.331549</c:v>
                </c:pt>
                <c:pt idx="48">
                  <c:v>2785.177488</c:v>
                </c:pt>
                <c:pt idx="49">
                  <c:v>1901.132052</c:v>
                </c:pt>
                <c:pt idx="50">
                  <c:v>2868.138553</c:v>
                </c:pt>
                <c:pt idx="51">
                  <c:v>1936.179016</c:v>
                </c:pt>
                <c:pt idx="52">
                  <c:v>3366.493791</c:v>
                </c:pt>
                <c:pt idx="53">
                  <c:v>3057.936733</c:v>
                </c:pt>
                <c:pt idx="54">
                  <c:v>1177.607927</c:v>
                </c:pt>
                <c:pt idx="55">
                  <c:v>1288.961195</c:v>
                </c:pt>
                <c:pt idx="56">
                  <c:v>1470.963592</c:v>
                </c:pt>
                <c:pt idx="57">
                  <c:v>5144.34495</c:v>
                </c:pt>
                <c:pt idx="58">
                  <c:v>1504.758753</c:v>
                </c:pt>
                <c:pt idx="59">
                  <c:v>956.2855403</c:v>
                </c:pt>
                <c:pt idx="60">
                  <c:v>1376.132608</c:v>
                </c:pt>
                <c:pt idx="61">
                  <c:v>1399.695199</c:v>
                </c:pt>
                <c:pt idx="62">
                  <c:v>1411.066227</c:v>
                </c:pt>
                <c:pt idx="63">
                  <c:v>1418.706441</c:v>
                </c:pt>
                <c:pt idx="64">
                  <c:v>2118.266662</c:v>
                </c:pt>
                <c:pt idx="65">
                  <c:v>1631.766356</c:v>
                </c:pt>
                <c:pt idx="66">
                  <c:v>1449.046705</c:v>
                </c:pt>
                <c:pt idx="67">
                  <c:v>1462.128425</c:v>
                </c:pt>
                <c:pt idx="68">
                  <c:v>1464.797924</c:v>
                </c:pt>
                <c:pt idx="69">
                  <c:v>4041.313852</c:v>
                </c:pt>
                <c:pt idx="70">
                  <c:v>4082.654289</c:v>
                </c:pt>
                <c:pt idx="71">
                  <c:v>2719.382077</c:v>
                </c:pt>
                <c:pt idx="72">
                  <c:v>1746.585182</c:v>
                </c:pt>
                <c:pt idx="73">
                  <c:v>1553.8889</c:v>
                </c:pt>
                <c:pt idx="74">
                  <c:v>1112.016644</c:v>
                </c:pt>
                <c:pt idx="75">
                  <c:v>1210.170213</c:v>
                </c:pt>
                <c:pt idx="76">
                  <c:v>2857.437149</c:v>
                </c:pt>
                <c:pt idx="77">
                  <c:v>1794.554627</c:v>
                </c:pt>
                <c:pt idx="78">
                  <c:v>1579.679842</c:v>
                </c:pt>
                <c:pt idx="79">
                  <c:v>2876.963548</c:v>
                </c:pt>
                <c:pt idx="80">
                  <c:v>1259.191099</c:v>
                </c:pt>
                <c:pt idx="81">
                  <c:v>1639.156637</c:v>
                </c:pt>
                <c:pt idx="82">
                  <c:v>2427.752957</c:v>
                </c:pt>
                <c:pt idx="83">
                  <c:v>1671.929657</c:v>
                </c:pt>
                <c:pt idx="84">
                  <c:v>1680.126423</c:v>
                </c:pt>
                <c:pt idx="85">
                  <c:v>1920.874564</c:v>
                </c:pt>
                <c:pt idx="86">
                  <c:v>1923.535343</c:v>
                </c:pt>
                <c:pt idx="87">
                  <c:v>1695.352997</c:v>
                </c:pt>
                <c:pt idx="88">
                  <c:v>1313.664418</c:v>
                </c:pt>
                <c:pt idx="89">
                  <c:v>2551.419214</c:v>
                </c:pt>
                <c:pt idx="90">
                  <c:v>1339.151578</c:v>
                </c:pt>
                <c:pt idx="91">
                  <c:v>1996.567906</c:v>
                </c:pt>
                <c:pt idx="92">
                  <c:v>2986.624918</c:v>
                </c:pt>
                <c:pt idx="93">
                  <c:v>2621.554147</c:v>
                </c:pt>
                <c:pt idx="94">
                  <c:v>2691.13675</c:v>
                </c:pt>
                <c:pt idx="95">
                  <c:v>2713.045314</c:v>
                </c:pt>
                <c:pt idx="96">
                  <c:v>1879.706244</c:v>
                </c:pt>
                <c:pt idx="97">
                  <c:v>1883.487451</c:v>
                </c:pt>
                <c:pt idx="98">
                  <c:v>1886.519639</c:v>
                </c:pt>
                <c:pt idx="99">
                  <c:v>2861.007135</c:v>
                </c:pt>
                <c:pt idx="100">
                  <c:v>1918.399839</c:v>
                </c:pt>
                <c:pt idx="101">
                  <c:v>3065.672916</c:v>
                </c:pt>
                <c:pt idx="102">
                  <c:v>3102.024161</c:v>
                </c:pt>
                <c:pt idx="103">
                  <c:v>3125.355617</c:v>
                </c:pt>
                <c:pt idx="104">
                  <c:v>3144.46684</c:v>
                </c:pt>
                <c:pt idx="105">
                  <c:v>3334.747328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"Turner model"</c:f>
              <c:strCache>
                <c:ptCount val="1"/>
                <c:pt idx="0">
                  <c:v>Turner model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Sheet3!$J$3:$J$108</c:f>
              <c:numCache>
                <c:formatCode>General</c:formatCode>
                <c:ptCount val="106"/>
                <c:pt idx="0">
                  <c:v>108</c:v>
                </c:pt>
                <c:pt idx="1">
                  <c:v>210</c:v>
                </c:pt>
                <c:pt idx="2">
                  <c:v>280</c:v>
                </c:pt>
                <c:pt idx="3">
                  <c:v>315</c:v>
                </c:pt>
                <c:pt idx="4">
                  <c:v>400</c:v>
                </c:pt>
                <c:pt idx="5">
                  <c:v>422</c:v>
                </c:pt>
                <c:pt idx="6">
                  <c:v>450</c:v>
                </c:pt>
                <c:pt idx="7">
                  <c:v>459</c:v>
                </c:pt>
                <c:pt idx="8">
                  <c:v>484</c:v>
                </c:pt>
                <c:pt idx="9">
                  <c:v>500</c:v>
                </c:pt>
                <c:pt idx="10">
                  <c:v>500</c:v>
                </c:pt>
                <c:pt idx="11">
                  <c:v>540</c:v>
                </c:pt>
                <c:pt idx="12">
                  <c:v>552</c:v>
                </c:pt>
                <c:pt idx="13">
                  <c:v>660</c:v>
                </c:pt>
                <c:pt idx="14">
                  <c:v>704</c:v>
                </c:pt>
                <c:pt idx="15">
                  <c:v>725</c:v>
                </c:pt>
                <c:pt idx="16">
                  <c:v>760</c:v>
                </c:pt>
                <c:pt idx="17">
                  <c:v>822</c:v>
                </c:pt>
                <c:pt idx="18">
                  <c:v>1102</c:v>
                </c:pt>
                <c:pt idx="19">
                  <c:v>1117</c:v>
                </c:pt>
                <c:pt idx="20">
                  <c:v>1184</c:v>
                </c:pt>
                <c:pt idx="21">
                  <c:v>1245</c:v>
                </c:pt>
                <c:pt idx="22">
                  <c:v>1246</c:v>
                </c:pt>
                <c:pt idx="23">
                  <c:v>1480</c:v>
                </c:pt>
                <c:pt idx="24">
                  <c:v>1509</c:v>
                </c:pt>
                <c:pt idx="25">
                  <c:v>1520</c:v>
                </c:pt>
                <c:pt idx="26">
                  <c:v>1550</c:v>
                </c:pt>
                <c:pt idx="27">
                  <c:v>1575</c:v>
                </c:pt>
                <c:pt idx="28">
                  <c:v>1590</c:v>
                </c:pt>
                <c:pt idx="29">
                  <c:v>1600</c:v>
                </c:pt>
                <c:pt idx="30">
                  <c:v>1680</c:v>
                </c:pt>
                <c:pt idx="31">
                  <c:v>1737</c:v>
                </c:pt>
                <c:pt idx="32">
                  <c:v>1765</c:v>
                </c:pt>
                <c:pt idx="33">
                  <c:v>1784</c:v>
                </c:pt>
                <c:pt idx="34">
                  <c:v>1818</c:v>
                </c:pt>
                <c:pt idx="35">
                  <c:v>1835</c:v>
                </c:pt>
                <c:pt idx="36">
                  <c:v>1839</c:v>
                </c:pt>
                <c:pt idx="37">
                  <c:v>1861</c:v>
                </c:pt>
                <c:pt idx="38">
                  <c:v>1895</c:v>
                </c:pt>
                <c:pt idx="39">
                  <c:v>1902</c:v>
                </c:pt>
                <c:pt idx="40">
                  <c:v>1913</c:v>
                </c:pt>
                <c:pt idx="41">
                  <c:v>1938</c:v>
                </c:pt>
                <c:pt idx="42">
                  <c:v>1953</c:v>
                </c:pt>
                <c:pt idx="43">
                  <c:v>1958</c:v>
                </c:pt>
                <c:pt idx="44">
                  <c:v>1993</c:v>
                </c:pt>
                <c:pt idx="45">
                  <c:v>2003</c:v>
                </c:pt>
                <c:pt idx="46">
                  <c:v>2040</c:v>
                </c:pt>
                <c:pt idx="47">
                  <c:v>2042</c:v>
                </c:pt>
                <c:pt idx="48">
                  <c:v>2104</c:v>
                </c:pt>
                <c:pt idx="49">
                  <c:v>2149</c:v>
                </c:pt>
                <c:pt idx="50">
                  <c:v>2169</c:v>
                </c:pt>
                <c:pt idx="51">
                  <c:v>2175</c:v>
                </c:pt>
                <c:pt idx="52">
                  <c:v>2182</c:v>
                </c:pt>
                <c:pt idx="53">
                  <c:v>2205</c:v>
                </c:pt>
                <c:pt idx="54">
                  <c:v>2223</c:v>
                </c:pt>
                <c:pt idx="55">
                  <c:v>2224</c:v>
                </c:pt>
                <c:pt idx="56">
                  <c:v>2226</c:v>
                </c:pt>
                <c:pt idx="57">
                  <c:v>2256</c:v>
                </c:pt>
                <c:pt idx="58">
                  <c:v>2271</c:v>
                </c:pt>
                <c:pt idx="59">
                  <c:v>2284</c:v>
                </c:pt>
                <c:pt idx="60">
                  <c:v>2335</c:v>
                </c:pt>
                <c:pt idx="61">
                  <c:v>2338</c:v>
                </c:pt>
                <c:pt idx="62">
                  <c:v>2352</c:v>
                </c:pt>
                <c:pt idx="63">
                  <c:v>2406</c:v>
                </c:pt>
                <c:pt idx="64">
                  <c:v>2415</c:v>
                </c:pt>
                <c:pt idx="65">
                  <c:v>2421</c:v>
                </c:pt>
                <c:pt idx="66">
                  <c:v>2527</c:v>
                </c:pt>
                <c:pt idx="67">
                  <c:v>2556</c:v>
                </c:pt>
                <c:pt idx="68">
                  <c:v>2574</c:v>
                </c:pt>
                <c:pt idx="69">
                  <c:v>2582</c:v>
                </c:pt>
                <c:pt idx="70">
                  <c:v>2611</c:v>
                </c:pt>
                <c:pt idx="71">
                  <c:v>2655</c:v>
                </c:pt>
                <c:pt idx="72">
                  <c:v>2705</c:v>
                </c:pt>
                <c:pt idx="73">
                  <c:v>2783</c:v>
                </c:pt>
                <c:pt idx="74">
                  <c:v>2814</c:v>
                </c:pt>
                <c:pt idx="75">
                  <c:v>2823</c:v>
                </c:pt>
                <c:pt idx="76">
                  <c:v>2862</c:v>
                </c:pt>
                <c:pt idx="77">
                  <c:v>2884</c:v>
                </c:pt>
                <c:pt idx="78">
                  <c:v>3025</c:v>
                </c:pt>
                <c:pt idx="79">
                  <c:v>3092</c:v>
                </c:pt>
                <c:pt idx="80">
                  <c:v>3212</c:v>
                </c:pt>
                <c:pt idx="81">
                  <c:v>3245</c:v>
                </c:pt>
                <c:pt idx="82">
                  <c:v>3280</c:v>
                </c:pt>
                <c:pt idx="83">
                  <c:v>3295</c:v>
                </c:pt>
                <c:pt idx="84">
                  <c:v>3330</c:v>
                </c:pt>
                <c:pt idx="85">
                  <c:v>3338</c:v>
                </c:pt>
                <c:pt idx="86">
                  <c:v>3340</c:v>
                </c:pt>
                <c:pt idx="87">
                  <c:v>3434</c:v>
                </c:pt>
                <c:pt idx="88">
                  <c:v>3455</c:v>
                </c:pt>
                <c:pt idx="89">
                  <c:v>3472</c:v>
                </c:pt>
                <c:pt idx="90">
                  <c:v>3525</c:v>
                </c:pt>
                <c:pt idx="91">
                  <c:v>3540</c:v>
                </c:pt>
                <c:pt idx="92">
                  <c:v>3556</c:v>
                </c:pt>
                <c:pt idx="93">
                  <c:v>3607</c:v>
                </c:pt>
                <c:pt idx="94">
                  <c:v>3615</c:v>
                </c:pt>
                <c:pt idx="95">
                  <c:v>3644</c:v>
                </c:pt>
                <c:pt idx="96">
                  <c:v>3660</c:v>
                </c:pt>
                <c:pt idx="97">
                  <c:v>3665</c:v>
                </c:pt>
                <c:pt idx="98">
                  <c:v>3773</c:v>
                </c:pt>
                <c:pt idx="99">
                  <c:v>4575</c:v>
                </c:pt>
                <c:pt idx="100">
                  <c:v>4786</c:v>
                </c:pt>
                <c:pt idx="101">
                  <c:v>4931</c:v>
                </c:pt>
                <c:pt idx="102">
                  <c:v>5056</c:v>
                </c:pt>
                <c:pt idx="103">
                  <c:v>7405</c:v>
                </c:pt>
                <c:pt idx="104">
                  <c:v>7950</c:v>
                </c:pt>
                <c:pt idx="105">
                  <c:v>8215</c:v>
                </c:pt>
              </c:numCache>
            </c:numRef>
          </c:xVal>
          <c:yVal>
            <c:numRef>
              <c:f>Sheet3!$E$3:$E$108</c:f>
              <c:numCache>
                <c:formatCode>General</c:formatCode>
                <c:ptCount val="106"/>
                <c:pt idx="0">
                  <c:v>1538.680749</c:v>
                </c:pt>
                <c:pt idx="1">
                  <c:v>791.1910578</c:v>
                </c:pt>
                <c:pt idx="2">
                  <c:v>4661.541097</c:v>
                </c:pt>
                <c:pt idx="3">
                  <c:v>5418.39325</c:v>
                </c:pt>
                <c:pt idx="4">
                  <c:v>5659.076522</c:v>
                </c:pt>
                <c:pt idx="5">
                  <c:v>5816.751123</c:v>
                </c:pt>
                <c:pt idx="6">
                  <c:v>732.4922205</c:v>
                </c:pt>
                <c:pt idx="7">
                  <c:v>444.5872647</c:v>
                </c:pt>
                <c:pt idx="8">
                  <c:v>2783.192953</c:v>
                </c:pt>
                <c:pt idx="9">
                  <c:v>1127.575387</c:v>
                </c:pt>
                <c:pt idx="10">
                  <c:v>1174.28039</c:v>
                </c:pt>
                <c:pt idx="11">
                  <c:v>1224.302967</c:v>
                </c:pt>
                <c:pt idx="12">
                  <c:v>1432.341706</c:v>
                </c:pt>
                <c:pt idx="13">
                  <c:v>1867.863106</c:v>
                </c:pt>
                <c:pt idx="14">
                  <c:v>1918.100155</c:v>
                </c:pt>
                <c:pt idx="15">
                  <c:v>3118.87564</c:v>
                </c:pt>
                <c:pt idx="16">
                  <c:v>2421.215463</c:v>
                </c:pt>
                <c:pt idx="17">
                  <c:v>2469.973342</c:v>
                </c:pt>
                <c:pt idx="18">
                  <c:v>640.0119237</c:v>
                </c:pt>
                <c:pt idx="19">
                  <c:v>660.5031122</c:v>
                </c:pt>
                <c:pt idx="20">
                  <c:v>1713.719104</c:v>
                </c:pt>
                <c:pt idx="21">
                  <c:v>1736.68369</c:v>
                </c:pt>
                <c:pt idx="22">
                  <c:v>1759.46878</c:v>
                </c:pt>
                <c:pt idx="23">
                  <c:v>1629.133858</c:v>
                </c:pt>
                <c:pt idx="24">
                  <c:v>1651.029755</c:v>
                </c:pt>
                <c:pt idx="25">
                  <c:v>2481.024431</c:v>
                </c:pt>
                <c:pt idx="26">
                  <c:v>1122.901672</c:v>
                </c:pt>
                <c:pt idx="27">
                  <c:v>1683.384527</c:v>
                </c:pt>
                <c:pt idx="28">
                  <c:v>1131.13534</c:v>
                </c:pt>
                <c:pt idx="29">
                  <c:v>1701.839623</c:v>
                </c:pt>
                <c:pt idx="30">
                  <c:v>2002.158106</c:v>
                </c:pt>
                <c:pt idx="31">
                  <c:v>300.6234695</c:v>
                </c:pt>
                <c:pt idx="32">
                  <c:v>560.2477219</c:v>
                </c:pt>
                <c:pt idx="33">
                  <c:v>408.6591702</c:v>
                </c:pt>
                <c:pt idx="34">
                  <c:v>655.0187465</c:v>
                </c:pt>
                <c:pt idx="35">
                  <c:v>991.9831008</c:v>
                </c:pt>
                <c:pt idx="36">
                  <c:v>784.5063356</c:v>
                </c:pt>
                <c:pt idx="37">
                  <c:v>3078.071631</c:v>
                </c:pt>
                <c:pt idx="38">
                  <c:v>604.4450915</c:v>
                </c:pt>
                <c:pt idx="39">
                  <c:v>2409.052616</c:v>
                </c:pt>
                <c:pt idx="40">
                  <c:v>2442.244219</c:v>
                </c:pt>
                <c:pt idx="41">
                  <c:v>659.509494</c:v>
                </c:pt>
                <c:pt idx="42">
                  <c:v>1709.243766</c:v>
                </c:pt>
                <c:pt idx="43">
                  <c:v>956.3588679</c:v>
                </c:pt>
                <c:pt idx="44">
                  <c:v>1732.01635</c:v>
                </c:pt>
                <c:pt idx="45">
                  <c:v>1635.002538</c:v>
                </c:pt>
                <c:pt idx="46">
                  <c:v>2465.633124</c:v>
                </c:pt>
                <c:pt idx="47">
                  <c:v>2469.524309</c:v>
                </c:pt>
                <c:pt idx="48">
                  <c:v>1649.680154</c:v>
                </c:pt>
                <c:pt idx="49">
                  <c:v>1126.053844</c:v>
                </c:pt>
                <c:pt idx="50">
                  <c:v>1698.818574</c:v>
                </c:pt>
                <c:pt idx="51">
                  <c:v>1146.812407</c:v>
                </c:pt>
                <c:pt idx="52">
                  <c:v>1993.997876</c:v>
                </c:pt>
                <c:pt idx="53">
                  <c:v>1811.237367</c:v>
                </c:pt>
                <c:pt idx="54">
                  <c:v>697.5054317</c:v>
                </c:pt>
                <c:pt idx="55">
                  <c:v>763.4607535</c:v>
                </c:pt>
                <c:pt idx="56">
                  <c:v>871.2620492</c:v>
                </c:pt>
                <c:pt idx="57">
                  <c:v>3047.031583</c:v>
                </c:pt>
                <c:pt idx="58">
                  <c:v>891.2791601</c:v>
                </c:pt>
                <c:pt idx="59">
                  <c:v>566.4146304</c:v>
                </c:pt>
                <c:pt idx="60">
                  <c:v>815.0929925</c:v>
                </c:pt>
                <c:pt idx="61">
                  <c:v>829.0492801</c:v>
                </c:pt>
                <c:pt idx="62">
                  <c:v>835.7844198</c:v>
                </c:pt>
                <c:pt idx="63">
                  <c:v>840.3097719</c:v>
                </c:pt>
                <c:pt idx="64">
                  <c:v>1254.664196</c:v>
                </c:pt>
                <c:pt idx="65">
                  <c:v>966.5066536</c:v>
                </c:pt>
                <c:pt idx="66">
                  <c:v>858.2805229</c:v>
                </c:pt>
                <c:pt idx="67">
                  <c:v>866.0289177</c:v>
                </c:pt>
                <c:pt idx="68">
                  <c:v>867.6100809</c:v>
                </c:pt>
                <c:pt idx="69">
                  <c:v>2393.69853</c:v>
                </c:pt>
                <c:pt idx="70">
                  <c:v>2418.18476</c:v>
                </c:pt>
                <c:pt idx="71">
                  <c:v>1610.709071</c:v>
                </c:pt>
                <c:pt idx="72">
                  <c:v>1034.514649</c:v>
                </c:pt>
                <c:pt idx="73">
                  <c:v>920.3792905</c:v>
                </c:pt>
                <c:pt idx="74">
                  <c:v>658.6552551</c:v>
                </c:pt>
                <c:pt idx="75">
                  <c:v>716.7923022</c:v>
                </c:pt>
                <c:pt idx="76">
                  <c:v>1692.480058</c:v>
                </c:pt>
                <c:pt idx="77">
                  <c:v>1062.927288</c:v>
                </c:pt>
                <c:pt idx="78">
                  <c:v>935.6554464</c:v>
                </c:pt>
                <c:pt idx="79">
                  <c:v>1704.045681</c:v>
                </c:pt>
                <c:pt idx="80">
                  <c:v>745.8277163</c:v>
                </c:pt>
                <c:pt idx="81">
                  <c:v>970.8839689</c:v>
                </c:pt>
                <c:pt idx="82">
                  <c:v>1437.975099</c:v>
                </c:pt>
                <c:pt idx="83">
                  <c:v>990.2956583</c:v>
                </c:pt>
                <c:pt idx="84">
                  <c:v>995.1506602</c:v>
                </c:pt>
                <c:pt idx="85">
                  <c:v>1137.747472</c:v>
                </c:pt>
                <c:pt idx="86">
                  <c:v>1139.32347</c:v>
                </c:pt>
                <c:pt idx="87">
                  <c:v>1004.169467</c:v>
                </c:pt>
                <c:pt idx="88">
                  <c:v>778.0926451</c:v>
                </c:pt>
                <c:pt idx="89">
                  <c:v>1511.223489</c:v>
                </c:pt>
                <c:pt idx="90">
                  <c:v>793.1888691</c:v>
                </c:pt>
                <c:pt idx="91">
                  <c:v>1182.581169</c:v>
                </c:pt>
                <c:pt idx="92">
                  <c:v>1768.998879</c:v>
                </c:pt>
                <c:pt idx="93">
                  <c:v>1552.764902</c:v>
                </c:pt>
                <c:pt idx="94">
                  <c:v>1593.979166</c:v>
                </c:pt>
                <c:pt idx="95">
                  <c:v>1606.955762</c:v>
                </c:pt>
                <c:pt idx="96">
                  <c:v>1113.363188</c:v>
                </c:pt>
                <c:pt idx="97">
                  <c:v>1115.602823</c:v>
                </c:pt>
                <c:pt idx="98">
                  <c:v>1117.398809</c:v>
                </c:pt>
                <c:pt idx="99">
                  <c:v>1694.594586</c:v>
                </c:pt>
                <c:pt idx="100">
                  <c:v>1136.281675</c:v>
                </c:pt>
                <c:pt idx="101">
                  <c:v>1815.819563</c:v>
                </c:pt>
                <c:pt idx="102">
                  <c:v>1837.35066</c:v>
                </c:pt>
                <c:pt idx="103">
                  <c:v>1851.170045</c:v>
                </c:pt>
                <c:pt idx="104">
                  <c:v>1862.489756</c:v>
                </c:pt>
                <c:pt idx="105">
                  <c:v>1975.194223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"Li Model"</c:f>
              <c:strCache>
                <c:ptCount val="1"/>
                <c:pt idx="0">
                  <c:v>Li Model</c:v>
                </c:pt>
              </c:strCache>
            </c:strRef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Sheet3!$J$3:$J$108</c:f>
              <c:numCache>
                <c:formatCode>General</c:formatCode>
                <c:ptCount val="106"/>
                <c:pt idx="0">
                  <c:v>108</c:v>
                </c:pt>
                <c:pt idx="1">
                  <c:v>210</c:v>
                </c:pt>
                <c:pt idx="2">
                  <c:v>280</c:v>
                </c:pt>
                <c:pt idx="3">
                  <c:v>315</c:v>
                </c:pt>
                <c:pt idx="4">
                  <c:v>400</c:v>
                </c:pt>
                <c:pt idx="5">
                  <c:v>422</c:v>
                </c:pt>
                <c:pt idx="6">
                  <c:v>450</c:v>
                </c:pt>
                <c:pt idx="7">
                  <c:v>459</c:v>
                </c:pt>
                <c:pt idx="8">
                  <c:v>484</c:v>
                </c:pt>
                <c:pt idx="9">
                  <c:v>500</c:v>
                </c:pt>
                <c:pt idx="10">
                  <c:v>500</c:v>
                </c:pt>
                <c:pt idx="11">
                  <c:v>540</c:v>
                </c:pt>
                <c:pt idx="12">
                  <c:v>552</c:v>
                </c:pt>
                <c:pt idx="13">
                  <c:v>660</c:v>
                </c:pt>
                <c:pt idx="14">
                  <c:v>704</c:v>
                </c:pt>
                <c:pt idx="15">
                  <c:v>725</c:v>
                </c:pt>
                <c:pt idx="16">
                  <c:v>760</c:v>
                </c:pt>
                <c:pt idx="17">
                  <c:v>822</c:v>
                </c:pt>
                <c:pt idx="18">
                  <c:v>1102</c:v>
                </c:pt>
                <c:pt idx="19">
                  <c:v>1117</c:v>
                </c:pt>
                <c:pt idx="20">
                  <c:v>1184</c:v>
                </c:pt>
                <c:pt idx="21">
                  <c:v>1245</c:v>
                </c:pt>
                <c:pt idx="22">
                  <c:v>1246</c:v>
                </c:pt>
                <c:pt idx="23">
                  <c:v>1480</c:v>
                </c:pt>
                <c:pt idx="24">
                  <c:v>1509</c:v>
                </c:pt>
                <c:pt idx="25">
                  <c:v>1520</c:v>
                </c:pt>
                <c:pt idx="26">
                  <c:v>1550</c:v>
                </c:pt>
                <c:pt idx="27">
                  <c:v>1575</c:v>
                </c:pt>
                <c:pt idx="28">
                  <c:v>1590</c:v>
                </c:pt>
                <c:pt idx="29">
                  <c:v>1600</c:v>
                </c:pt>
                <c:pt idx="30">
                  <c:v>1680</c:v>
                </c:pt>
                <c:pt idx="31">
                  <c:v>1737</c:v>
                </c:pt>
                <c:pt idx="32">
                  <c:v>1765</c:v>
                </c:pt>
                <c:pt idx="33">
                  <c:v>1784</c:v>
                </c:pt>
                <c:pt idx="34">
                  <c:v>1818</c:v>
                </c:pt>
                <c:pt idx="35">
                  <c:v>1835</c:v>
                </c:pt>
                <c:pt idx="36">
                  <c:v>1839</c:v>
                </c:pt>
                <c:pt idx="37">
                  <c:v>1861</c:v>
                </c:pt>
                <c:pt idx="38">
                  <c:v>1895</c:v>
                </c:pt>
                <c:pt idx="39">
                  <c:v>1902</c:v>
                </c:pt>
                <c:pt idx="40">
                  <c:v>1913</c:v>
                </c:pt>
                <c:pt idx="41">
                  <c:v>1938</c:v>
                </c:pt>
                <c:pt idx="42">
                  <c:v>1953</c:v>
                </c:pt>
                <c:pt idx="43">
                  <c:v>1958</c:v>
                </c:pt>
                <c:pt idx="44">
                  <c:v>1993</c:v>
                </c:pt>
                <c:pt idx="45">
                  <c:v>2003</c:v>
                </c:pt>
                <c:pt idx="46">
                  <c:v>2040</c:v>
                </c:pt>
                <c:pt idx="47">
                  <c:v>2042</c:v>
                </c:pt>
                <c:pt idx="48">
                  <c:v>2104</c:v>
                </c:pt>
                <c:pt idx="49">
                  <c:v>2149</c:v>
                </c:pt>
                <c:pt idx="50">
                  <c:v>2169</c:v>
                </c:pt>
                <c:pt idx="51">
                  <c:v>2175</c:v>
                </c:pt>
                <c:pt idx="52">
                  <c:v>2182</c:v>
                </c:pt>
                <c:pt idx="53">
                  <c:v>2205</c:v>
                </c:pt>
                <c:pt idx="54">
                  <c:v>2223</c:v>
                </c:pt>
                <c:pt idx="55">
                  <c:v>2224</c:v>
                </c:pt>
                <c:pt idx="56">
                  <c:v>2226</c:v>
                </c:pt>
                <c:pt idx="57">
                  <c:v>2256</c:v>
                </c:pt>
                <c:pt idx="58">
                  <c:v>2271</c:v>
                </c:pt>
                <c:pt idx="59">
                  <c:v>2284</c:v>
                </c:pt>
                <c:pt idx="60">
                  <c:v>2335</c:v>
                </c:pt>
                <c:pt idx="61">
                  <c:v>2338</c:v>
                </c:pt>
                <c:pt idx="62">
                  <c:v>2352</c:v>
                </c:pt>
                <c:pt idx="63">
                  <c:v>2406</c:v>
                </c:pt>
                <c:pt idx="64">
                  <c:v>2415</c:v>
                </c:pt>
                <c:pt idx="65">
                  <c:v>2421</c:v>
                </c:pt>
                <c:pt idx="66">
                  <c:v>2527</c:v>
                </c:pt>
                <c:pt idx="67">
                  <c:v>2556</c:v>
                </c:pt>
                <c:pt idx="68">
                  <c:v>2574</c:v>
                </c:pt>
                <c:pt idx="69">
                  <c:v>2582</c:v>
                </c:pt>
                <c:pt idx="70">
                  <c:v>2611</c:v>
                </c:pt>
                <c:pt idx="71">
                  <c:v>2655</c:v>
                </c:pt>
                <c:pt idx="72">
                  <c:v>2705</c:v>
                </c:pt>
                <c:pt idx="73">
                  <c:v>2783</c:v>
                </c:pt>
                <c:pt idx="74">
                  <c:v>2814</c:v>
                </c:pt>
                <c:pt idx="75">
                  <c:v>2823</c:v>
                </c:pt>
                <c:pt idx="76">
                  <c:v>2862</c:v>
                </c:pt>
                <c:pt idx="77">
                  <c:v>2884</c:v>
                </c:pt>
                <c:pt idx="78">
                  <c:v>3025</c:v>
                </c:pt>
                <c:pt idx="79">
                  <c:v>3092</c:v>
                </c:pt>
                <c:pt idx="80">
                  <c:v>3212</c:v>
                </c:pt>
                <c:pt idx="81">
                  <c:v>3245</c:v>
                </c:pt>
                <c:pt idx="82">
                  <c:v>3280</c:v>
                </c:pt>
                <c:pt idx="83">
                  <c:v>3295</c:v>
                </c:pt>
                <c:pt idx="84">
                  <c:v>3330</c:v>
                </c:pt>
                <c:pt idx="85">
                  <c:v>3338</c:v>
                </c:pt>
                <c:pt idx="86">
                  <c:v>3340</c:v>
                </c:pt>
                <c:pt idx="87">
                  <c:v>3434</c:v>
                </c:pt>
                <c:pt idx="88">
                  <c:v>3455</c:v>
                </c:pt>
                <c:pt idx="89">
                  <c:v>3472</c:v>
                </c:pt>
                <c:pt idx="90">
                  <c:v>3525</c:v>
                </c:pt>
                <c:pt idx="91">
                  <c:v>3540</c:v>
                </c:pt>
                <c:pt idx="92">
                  <c:v>3556</c:v>
                </c:pt>
                <c:pt idx="93">
                  <c:v>3607</c:v>
                </c:pt>
                <c:pt idx="94">
                  <c:v>3615</c:v>
                </c:pt>
                <c:pt idx="95">
                  <c:v>3644</c:v>
                </c:pt>
                <c:pt idx="96">
                  <c:v>3660</c:v>
                </c:pt>
                <c:pt idx="97">
                  <c:v>3665</c:v>
                </c:pt>
                <c:pt idx="98">
                  <c:v>3773</c:v>
                </c:pt>
                <c:pt idx="99">
                  <c:v>4575</c:v>
                </c:pt>
                <c:pt idx="100">
                  <c:v>4786</c:v>
                </c:pt>
                <c:pt idx="101">
                  <c:v>4931</c:v>
                </c:pt>
                <c:pt idx="102">
                  <c:v>5056</c:v>
                </c:pt>
                <c:pt idx="103">
                  <c:v>7405</c:v>
                </c:pt>
                <c:pt idx="104">
                  <c:v>7950</c:v>
                </c:pt>
                <c:pt idx="105">
                  <c:v>8215</c:v>
                </c:pt>
              </c:numCache>
            </c:numRef>
          </c:xVal>
          <c:yVal>
            <c:numRef>
              <c:f>Sheet3!$B$3:$B$108</c:f>
              <c:numCache>
                <c:formatCode>General</c:formatCode>
                <c:ptCount val="106"/>
                <c:pt idx="0">
                  <c:v>699.4091215</c:v>
                </c:pt>
                <c:pt idx="1">
                  <c:v>359.6368142</c:v>
                </c:pt>
                <c:pt idx="2">
                  <c:v>2118.908919</c:v>
                </c:pt>
                <c:pt idx="3">
                  <c:v>2462.936944</c:v>
                </c:pt>
                <c:pt idx="4">
                  <c:v>2572.339805</c:v>
                </c:pt>
                <c:pt idx="5">
                  <c:v>2644.010978</c:v>
                </c:pt>
                <c:pt idx="6">
                  <c:v>332.9551895</c:v>
                </c:pt>
                <c:pt idx="7">
                  <c:v>202.0876575</c:v>
                </c:pt>
                <c:pt idx="8">
                  <c:v>1265.103589</c:v>
                </c:pt>
                <c:pt idx="9">
                  <c:v>512.5407015</c:v>
                </c:pt>
                <c:pt idx="10">
                  <c:v>533.7705151</c:v>
                </c:pt>
                <c:pt idx="11">
                  <c:v>556.5083356</c:v>
                </c:pt>
                <c:pt idx="12">
                  <c:v>651.0725861</c:v>
                </c:pt>
                <c:pt idx="13">
                  <c:v>849.0393442</c:v>
                </c:pt>
                <c:pt idx="14">
                  <c:v>871.8746529</c:v>
                </c:pt>
                <c:pt idx="15">
                  <c:v>1417.688544</c:v>
                </c:pt>
                <c:pt idx="16">
                  <c:v>1100.566301</c:v>
                </c:pt>
                <c:pt idx="17">
                  <c:v>1122.729251</c:v>
                </c:pt>
                <c:pt idx="18">
                  <c:v>290.9181632</c:v>
                </c:pt>
                <c:pt idx="19">
                  <c:v>300.2324567</c:v>
                </c:pt>
                <c:pt idx="20">
                  <c:v>778.9730088</c:v>
                </c:pt>
                <c:pt idx="21">
                  <c:v>789.411588</c:v>
                </c:pt>
                <c:pt idx="22">
                  <c:v>799.768578</c:v>
                </c:pt>
                <c:pt idx="23">
                  <c:v>740.5246871</c:v>
                </c:pt>
                <c:pt idx="24">
                  <c:v>750.4774926</c:v>
                </c:pt>
                <c:pt idx="25">
                  <c:v>1127.752536</c:v>
                </c:pt>
                <c:pt idx="26">
                  <c:v>510.4162589</c:v>
                </c:pt>
                <c:pt idx="27">
                  <c:v>765.1843916</c:v>
                </c:pt>
                <c:pt idx="28">
                  <c:v>514.1588825</c:v>
                </c:pt>
                <c:pt idx="29">
                  <c:v>773.5731771</c:v>
                </c:pt>
                <c:pt idx="30">
                  <c:v>910.0832924</c:v>
                </c:pt>
                <c:pt idx="31">
                  <c:v>136.6487472</c:v>
                </c:pt>
                <c:pt idx="32">
                  <c:v>254.6612526</c:v>
                </c:pt>
                <c:pt idx="33">
                  <c:v>185.7565004</c:v>
                </c:pt>
                <c:pt idx="34">
                  <c:v>297.7395319</c:v>
                </c:pt>
                <c:pt idx="35">
                  <c:v>450.9070705</c:v>
                </c:pt>
                <c:pt idx="36">
                  <c:v>356.5982659</c:v>
                </c:pt>
                <c:pt idx="37">
                  <c:v>1399.141035</c:v>
                </c:pt>
                <c:pt idx="38">
                  <c:v>274.7512183</c:v>
                </c:pt>
                <c:pt idx="39">
                  <c:v>1095.037664</c:v>
                </c:pt>
                <c:pt idx="40">
                  <c:v>1110.124946</c:v>
                </c:pt>
                <c:pt idx="41">
                  <c:v>299.7808064</c:v>
                </c:pt>
                <c:pt idx="42">
                  <c:v>776.9387388</c:v>
                </c:pt>
                <c:pt idx="43">
                  <c:v>434.714034</c:v>
                </c:pt>
                <c:pt idx="44">
                  <c:v>787.2900433</c:v>
                </c:pt>
                <c:pt idx="45">
                  <c:v>743.1923023</c:v>
                </c:pt>
                <c:pt idx="46">
                  <c:v>1120.7564</c:v>
                </c:pt>
                <c:pt idx="47">
                  <c:v>1122.525143</c:v>
                </c:pt>
                <c:pt idx="48">
                  <c:v>749.8640298</c:v>
                </c:pt>
                <c:pt idx="49">
                  <c:v>511.8490824</c:v>
                </c:pt>
                <c:pt idx="50">
                  <c:v>772.1999559</c:v>
                </c:pt>
                <c:pt idx="51">
                  <c:v>521.2849112</c:v>
                </c:pt>
                <c:pt idx="52">
                  <c:v>906.3740504</c:v>
                </c:pt>
                <c:pt idx="53">
                  <c:v>823.3000487</c:v>
                </c:pt>
                <c:pt idx="54">
                  <c:v>317.051904</c:v>
                </c:pt>
                <c:pt idx="55">
                  <c:v>347.0319721</c:v>
                </c:pt>
                <c:pt idx="56">
                  <c:v>396.0331763</c:v>
                </c:pt>
                <c:pt idx="57">
                  <c:v>1385.031745</c:v>
                </c:pt>
                <c:pt idx="58">
                  <c:v>405.1319773</c:v>
                </c:pt>
                <c:pt idx="59">
                  <c:v>257.464428</c:v>
                </c:pt>
                <c:pt idx="60">
                  <c:v>370.5014663</c:v>
                </c:pt>
                <c:pt idx="61">
                  <c:v>376.8453131</c:v>
                </c:pt>
                <c:pt idx="62">
                  <c:v>379.9067787</c:v>
                </c:pt>
                <c:pt idx="63">
                  <c:v>381.9637827</c:v>
                </c:pt>
                <c:pt idx="64">
                  <c:v>570.3090674</c:v>
                </c:pt>
                <c:pt idx="65">
                  <c:v>439.3267218</c:v>
                </c:pt>
                <c:pt idx="66">
                  <c:v>390.1324084</c:v>
                </c:pt>
                <c:pt idx="67">
                  <c:v>393.6544503</c:v>
                </c:pt>
                <c:pt idx="68">
                  <c:v>394.3731698</c:v>
                </c:pt>
                <c:pt idx="69">
                  <c:v>1088.058447</c:v>
                </c:pt>
                <c:pt idx="70">
                  <c:v>1099.188691</c:v>
                </c:pt>
                <c:pt idx="71">
                  <c:v>732.1496788</c:v>
                </c:pt>
                <c:pt idx="72">
                  <c:v>470.2398351</c:v>
                </c:pt>
                <c:pt idx="73">
                  <c:v>418.3594754</c:v>
                </c:pt>
                <c:pt idx="74">
                  <c:v>299.3925111</c:v>
                </c:pt>
                <c:pt idx="75">
                  <c:v>325.8187734</c:v>
                </c:pt>
                <c:pt idx="76">
                  <c:v>769.3187759</c:v>
                </c:pt>
                <c:pt idx="77">
                  <c:v>483.1548332</c:v>
                </c:pt>
                <c:pt idx="78">
                  <c:v>425.3032698</c:v>
                </c:pt>
                <c:pt idx="79">
                  <c:v>774.5759431</c:v>
                </c:pt>
                <c:pt idx="80">
                  <c:v>339.0168546</c:v>
                </c:pt>
                <c:pt idx="81">
                  <c:v>441.3164356</c:v>
                </c:pt>
                <c:pt idx="82">
                  <c:v>653.633251</c:v>
                </c:pt>
                <c:pt idx="83">
                  <c:v>450.1400415</c:v>
                </c:pt>
                <c:pt idx="84">
                  <c:v>452.3468883</c:v>
                </c:pt>
                <c:pt idx="85">
                  <c:v>517.1644348</c:v>
                </c:pt>
                <c:pt idx="86">
                  <c:v>517.8808064</c:v>
                </c:pt>
                <c:pt idx="87">
                  <c:v>456.4463974</c:v>
                </c:pt>
                <c:pt idx="88">
                  <c:v>353.6829155</c:v>
                </c:pt>
                <c:pt idx="89">
                  <c:v>686.9283921</c:v>
                </c:pt>
                <c:pt idx="90">
                  <c:v>360.5449216</c:v>
                </c:pt>
                <c:pt idx="91">
                  <c:v>537.5436438</c:v>
                </c:pt>
                <c:pt idx="92">
                  <c:v>804.1004949</c:v>
                </c:pt>
                <c:pt idx="93">
                  <c:v>705.8110894</c:v>
                </c:pt>
                <c:pt idx="94">
                  <c:v>724.545081</c:v>
                </c:pt>
                <c:pt idx="95">
                  <c:v>730.4436077</c:v>
                </c:pt>
                <c:pt idx="96">
                  <c:v>506.0805299</c:v>
                </c:pt>
                <c:pt idx="97">
                  <c:v>507.0985587</c:v>
                </c:pt>
                <c:pt idx="98">
                  <c:v>507.9149264</c:v>
                </c:pt>
                <c:pt idx="99">
                  <c:v>770.279937</c:v>
                </c:pt>
                <c:pt idx="100">
                  <c:v>516.4981552</c:v>
                </c:pt>
                <c:pt idx="101">
                  <c:v>825.382891</c:v>
                </c:pt>
                <c:pt idx="102">
                  <c:v>835.1698762</c:v>
                </c:pt>
                <c:pt idx="103">
                  <c:v>841.4514938</c:v>
                </c:pt>
                <c:pt idx="104">
                  <c:v>846.5968816</c:v>
                </c:pt>
                <c:pt idx="105">
                  <c:v>897.8268281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"Actual"</c:f>
              <c:strCache>
                <c:ptCount val="1"/>
                <c:pt idx="0">
                  <c:v>Actual</c:v>
                </c:pt>
              </c:strCache>
            </c:strRef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Sheet3!$J$3:$J$108</c:f>
              <c:numCache>
                <c:formatCode>General</c:formatCode>
                <c:ptCount val="106"/>
                <c:pt idx="0">
                  <c:v>108</c:v>
                </c:pt>
                <c:pt idx="1">
                  <c:v>210</c:v>
                </c:pt>
                <c:pt idx="2">
                  <c:v>280</c:v>
                </c:pt>
                <c:pt idx="3">
                  <c:v>315</c:v>
                </c:pt>
                <c:pt idx="4">
                  <c:v>400</c:v>
                </c:pt>
                <c:pt idx="5">
                  <c:v>422</c:v>
                </c:pt>
                <c:pt idx="6">
                  <c:v>450</c:v>
                </c:pt>
                <c:pt idx="7">
                  <c:v>459</c:v>
                </c:pt>
                <c:pt idx="8">
                  <c:v>484</c:v>
                </c:pt>
                <c:pt idx="9">
                  <c:v>500</c:v>
                </c:pt>
                <c:pt idx="10">
                  <c:v>500</c:v>
                </c:pt>
                <c:pt idx="11">
                  <c:v>540</c:v>
                </c:pt>
                <c:pt idx="12">
                  <c:v>552</c:v>
                </c:pt>
                <c:pt idx="13">
                  <c:v>660</c:v>
                </c:pt>
                <c:pt idx="14">
                  <c:v>704</c:v>
                </c:pt>
                <c:pt idx="15">
                  <c:v>725</c:v>
                </c:pt>
                <c:pt idx="16">
                  <c:v>760</c:v>
                </c:pt>
                <c:pt idx="17">
                  <c:v>822</c:v>
                </c:pt>
                <c:pt idx="18">
                  <c:v>1102</c:v>
                </c:pt>
                <c:pt idx="19">
                  <c:v>1117</c:v>
                </c:pt>
                <c:pt idx="20">
                  <c:v>1184</c:v>
                </c:pt>
                <c:pt idx="21">
                  <c:v>1245</c:v>
                </c:pt>
                <c:pt idx="22">
                  <c:v>1246</c:v>
                </c:pt>
                <c:pt idx="23">
                  <c:v>1480</c:v>
                </c:pt>
                <c:pt idx="24">
                  <c:v>1509</c:v>
                </c:pt>
                <c:pt idx="25">
                  <c:v>1520</c:v>
                </c:pt>
                <c:pt idx="26">
                  <c:v>1550</c:v>
                </c:pt>
                <c:pt idx="27">
                  <c:v>1575</c:v>
                </c:pt>
                <c:pt idx="28">
                  <c:v>1590</c:v>
                </c:pt>
                <c:pt idx="29">
                  <c:v>1600</c:v>
                </c:pt>
                <c:pt idx="30">
                  <c:v>1680</c:v>
                </c:pt>
                <c:pt idx="31">
                  <c:v>1737</c:v>
                </c:pt>
                <c:pt idx="32">
                  <c:v>1765</c:v>
                </c:pt>
                <c:pt idx="33">
                  <c:v>1784</c:v>
                </c:pt>
                <c:pt idx="34">
                  <c:v>1818</c:v>
                </c:pt>
                <c:pt idx="35">
                  <c:v>1835</c:v>
                </c:pt>
                <c:pt idx="36">
                  <c:v>1839</c:v>
                </c:pt>
                <c:pt idx="37">
                  <c:v>1861</c:v>
                </c:pt>
                <c:pt idx="38">
                  <c:v>1895</c:v>
                </c:pt>
                <c:pt idx="39">
                  <c:v>1902</c:v>
                </c:pt>
                <c:pt idx="40">
                  <c:v>1913</c:v>
                </c:pt>
                <c:pt idx="41">
                  <c:v>1938</c:v>
                </c:pt>
                <c:pt idx="42">
                  <c:v>1953</c:v>
                </c:pt>
                <c:pt idx="43">
                  <c:v>1958</c:v>
                </c:pt>
                <c:pt idx="44">
                  <c:v>1993</c:v>
                </c:pt>
                <c:pt idx="45">
                  <c:v>2003</c:v>
                </c:pt>
                <c:pt idx="46">
                  <c:v>2040</c:v>
                </c:pt>
                <c:pt idx="47">
                  <c:v>2042</c:v>
                </c:pt>
                <c:pt idx="48">
                  <c:v>2104</c:v>
                </c:pt>
                <c:pt idx="49">
                  <c:v>2149</c:v>
                </c:pt>
                <c:pt idx="50">
                  <c:v>2169</c:v>
                </c:pt>
                <c:pt idx="51">
                  <c:v>2175</c:v>
                </c:pt>
                <c:pt idx="52">
                  <c:v>2182</c:v>
                </c:pt>
                <c:pt idx="53">
                  <c:v>2205</c:v>
                </c:pt>
                <c:pt idx="54">
                  <c:v>2223</c:v>
                </c:pt>
                <c:pt idx="55">
                  <c:v>2224</c:v>
                </c:pt>
                <c:pt idx="56">
                  <c:v>2226</c:v>
                </c:pt>
                <c:pt idx="57">
                  <c:v>2256</c:v>
                </c:pt>
                <c:pt idx="58">
                  <c:v>2271</c:v>
                </c:pt>
                <c:pt idx="59">
                  <c:v>2284</c:v>
                </c:pt>
                <c:pt idx="60">
                  <c:v>2335</c:v>
                </c:pt>
                <c:pt idx="61">
                  <c:v>2338</c:v>
                </c:pt>
                <c:pt idx="62">
                  <c:v>2352</c:v>
                </c:pt>
                <c:pt idx="63">
                  <c:v>2406</c:v>
                </c:pt>
                <c:pt idx="64">
                  <c:v>2415</c:v>
                </c:pt>
                <c:pt idx="65">
                  <c:v>2421</c:v>
                </c:pt>
                <c:pt idx="66">
                  <c:v>2527</c:v>
                </c:pt>
                <c:pt idx="67">
                  <c:v>2556</c:v>
                </c:pt>
                <c:pt idx="68">
                  <c:v>2574</c:v>
                </c:pt>
                <c:pt idx="69">
                  <c:v>2582</c:v>
                </c:pt>
                <c:pt idx="70">
                  <c:v>2611</c:v>
                </c:pt>
                <c:pt idx="71">
                  <c:v>2655</c:v>
                </c:pt>
                <c:pt idx="72">
                  <c:v>2705</c:v>
                </c:pt>
                <c:pt idx="73">
                  <c:v>2783</c:v>
                </c:pt>
                <c:pt idx="74">
                  <c:v>2814</c:v>
                </c:pt>
                <c:pt idx="75">
                  <c:v>2823</c:v>
                </c:pt>
                <c:pt idx="76">
                  <c:v>2862</c:v>
                </c:pt>
                <c:pt idx="77">
                  <c:v>2884</c:v>
                </c:pt>
                <c:pt idx="78">
                  <c:v>3025</c:v>
                </c:pt>
                <c:pt idx="79">
                  <c:v>3092</c:v>
                </c:pt>
                <c:pt idx="80">
                  <c:v>3212</c:v>
                </c:pt>
                <c:pt idx="81">
                  <c:v>3245</c:v>
                </c:pt>
                <c:pt idx="82">
                  <c:v>3280</c:v>
                </c:pt>
                <c:pt idx="83">
                  <c:v>3295</c:v>
                </c:pt>
                <c:pt idx="84">
                  <c:v>3330</c:v>
                </c:pt>
                <c:pt idx="85">
                  <c:v>3338</c:v>
                </c:pt>
                <c:pt idx="86">
                  <c:v>3340</c:v>
                </c:pt>
                <c:pt idx="87">
                  <c:v>3434</c:v>
                </c:pt>
                <c:pt idx="88">
                  <c:v>3455</c:v>
                </c:pt>
                <c:pt idx="89">
                  <c:v>3472</c:v>
                </c:pt>
                <c:pt idx="90">
                  <c:v>3525</c:v>
                </c:pt>
                <c:pt idx="91">
                  <c:v>3540</c:v>
                </c:pt>
                <c:pt idx="92">
                  <c:v>3556</c:v>
                </c:pt>
                <c:pt idx="93">
                  <c:v>3607</c:v>
                </c:pt>
                <c:pt idx="94">
                  <c:v>3615</c:v>
                </c:pt>
                <c:pt idx="95">
                  <c:v>3644</c:v>
                </c:pt>
                <c:pt idx="96">
                  <c:v>3660</c:v>
                </c:pt>
                <c:pt idx="97">
                  <c:v>3665</c:v>
                </c:pt>
                <c:pt idx="98">
                  <c:v>3773</c:v>
                </c:pt>
                <c:pt idx="99">
                  <c:v>4575</c:v>
                </c:pt>
                <c:pt idx="100">
                  <c:v>4786</c:v>
                </c:pt>
                <c:pt idx="101">
                  <c:v>4931</c:v>
                </c:pt>
                <c:pt idx="102">
                  <c:v>5056</c:v>
                </c:pt>
                <c:pt idx="103">
                  <c:v>7405</c:v>
                </c:pt>
                <c:pt idx="104">
                  <c:v>7950</c:v>
                </c:pt>
                <c:pt idx="105">
                  <c:v>8215</c:v>
                </c:pt>
              </c:numCache>
            </c:numRef>
          </c:xVal>
          <c:yVal>
            <c:numRef>
              <c:f>Sheet3!$K$3:$K$108</c:f>
              <c:numCache>
                <c:formatCode>General</c:formatCode>
                <c:ptCount val="106"/>
                <c:pt idx="0">
                  <c:v>568</c:v>
                </c:pt>
                <c:pt idx="1">
                  <c:v>470</c:v>
                </c:pt>
                <c:pt idx="2">
                  <c:v>500</c:v>
                </c:pt>
                <c:pt idx="3">
                  <c:v>5740</c:v>
                </c:pt>
                <c:pt idx="4">
                  <c:v>417</c:v>
                </c:pt>
                <c:pt idx="5">
                  <c:v>3890</c:v>
                </c:pt>
                <c:pt idx="6">
                  <c:v>442</c:v>
                </c:pt>
                <c:pt idx="7">
                  <c:v>2780</c:v>
                </c:pt>
                <c:pt idx="8">
                  <c:v>1638</c:v>
                </c:pt>
                <c:pt idx="9">
                  <c:v>400</c:v>
                </c:pt>
                <c:pt idx="10">
                  <c:v>800</c:v>
                </c:pt>
                <c:pt idx="11">
                  <c:v>712</c:v>
                </c:pt>
                <c:pt idx="12">
                  <c:v>1607</c:v>
                </c:pt>
                <c:pt idx="13">
                  <c:v>4300</c:v>
                </c:pt>
                <c:pt idx="14">
                  <c:v>1313</c:v>
                </c:pt>
                <c:pt idx="15">
                  <c:v>775</c:v>
                </c:pt>
                <c:pt idx="16">
                  <c:v>1247</c:v>
                </c:pt>
                <c:pt idx="17">
                  <c:v>1356</c:v>
                </c:pt>
                <c:pt idx="18">
                  <c:v>1365</c:v>
                </c:pt>
                <c:pt idx="19">
                  <c:v>5513</c:v>
                </c:pt>
                <c:pt idx="20">
                  <c:v>4843</c:v>
                </c:pt>
                <c:pt idx="21">
                  <c:v>4441</c:v>
                </c:pt>
                <c:pt idx="22">
                  <c:v>2965</c:v>
                </c:pt>
                <c:pt idx="23">
                  <c:v>2473</c:v>
                </c:pt>
                <c:pt idx="24">
                  <c:v>4485</c:v>
                </c:pt>
                <c:pt idx="25">
                  <c:v>4150</c:v>
                </c:pt>
                <c:pt idx="26">
                  <c:v>3551</c:v>
                </c:pt>
                <c:pt idx="27">
                  <c:v>4410</c:v>
                </c:pt>
                <c:pt idx="28">
                  <c:v>3009</c:v>
                </c:pt>
                <c:pt idx="29">
                  <c:v>6423</c:v>
                </c:pt>
                <c:pt idx="30">
                  <c:v>4439</c:v>
                </c:pt>
                <c:pt idx="31">
                  <c:v>1712</c:v>
                </c:pt>
                <c:pt idx="32">
                  <c:v>2949</c:v>
                </c:pt>
                <c:pt idx="33">
                  <c:v>3460</c:v>
                </c:pt>
                <c:pt idx="34">
                  <c:v>4998</c:v>
                </c:pt>
                <c:pt idx="35">
                  <c:v>8672</c:v>
                </c:pt>
                <c:pt idx="36">
                  <c:v>3742</c:v>
                </c:pt>
                <c:pt idx="37">
                  <c:v>2502</c:v>
                </c:pt>
                <c:pt idx="38">
                  <c:v>1797</c:v>
                </c:pt>
                <c:pt idx="39">
                  <c:v>1138</c:v>
                </c:pt>
                <c:pt idx="40">
                  <c:v>9897</c:v>
                </c:pt>
                <c:pt idx="41">
                  <c:v>9039</c:v>
                </c:pt>
                <c:pt idx="42">
                  <c:v>9289</c:v>
                </c:pt>
                <c:pt idx="43">
                  <c:v>8185</c:v>
                </c:pt>
                <c:pt idx="44">
                  <c:v>8210</c:v>
                </c:pt>
                <c:pt idx="45" c:formatCode="#,##0">
                  <c:v>11767</c:v>
                </c:pt>
                <c:pt idx="46">
                  <c:v>6702</c:v>
                </c:pt>
                <c:pt idx="47">
                  <c:v>4124</c:v>
                </c:pt>
                <c:pt idx="48">
                  <c:v>3598</c:v>
                </c:pt>
                <c:pt idx="49">
                  <c:v>2385</c:v>
                </c:pt>
                <c:pt idx="50">
                  <c:v>7504</c:v>
                </c:pt>
                <c:pt idx="51">
                  <c:v>6405</c:v>
                </c:pt>
                <c:pt idx="52">
                  <c:v>5501</c:v>
                </c:pt>
                <c:pt idx="53">
                  <c:v>6871</c:v>
                </c:pt>
                <c:pt idx="54">
                  <c:v>9860</c:v>
                </c:pt>
                <c:pt idx="55">
                  <c:v>2910</c:v>
                </c:pt>
                <c:pt idx="56">
                  <c:v>1959</c:v>
                </c:pt>
                <c:pt idx="57">
                  <c:v>9747</c:v>
                </c:pt>
                <c:pt idx="58">
                  <c:v>8406</c:v>
                </c:pt>
                <c:pt idx="59">
                  <c:v>7109</c:v>
                </c:pt>
                <c:pt idx="60">
                  <c:v>1116</c:v>
                </c:pt>
                <c:pt idx="61">
                  <c:v>8057</c:v>
                </c:pt>
                <c:pt idx="62">
                  <c:v>6361</c:v>
                </c:pt>
                <c:pt idx="63">
                  <c:v>5820</c:v>
                </c:pt>
                <c:pt idx="64">
                  <c:v>1804</c:v>
                </c:pt>
                <c:pt idx="65">
                  <c:v>6654</c:v>
                </c:pt>
                <c:pt idx="66">
                  <c:v>4471</c:v>
                </c:pt>
                <c:pt idx="67">
                  <c:v>1550</c:v>
                </c:pt>
                <c:pt idx="68">
                  <c:v>1943</c:v>
                </c:pt>
                <c:pt idx="69">
                  <c:v>2423</c:v>
                </c:pt>
                <c:pt idx="70">
                  <c:v>3436</c:v>
                </c:pt>
                <c:pt idx="71">
                  <c:v>4140</c:v>
                </c:pt>
                <c:pt idx="72">
                  <c:v>5136</c:v>
                </c:pt>
                <c:pt idx="73">
                  <c:v>2939</c:v>
                </c:pt>
                <c:pt idx="74">
                  <c:v>1596</c:v>
                </c:pt>
                <c:pt idx="75">
                  <c:v>3863</c:v>
                </c:pt>
                <c:pt idx="76">
                  <c:v>3024</c:v>
                </c:pt>
                <c:pt idx="77">
                  <c:v>3917</c:v>
                </c:pt>
                <c:pt idx="78">
                  <c:v>3517</c:v>
                </c:pt>
                <c:pt idx="79">
                  <c:v>3351</c:v>
                </c:pt>
                <c:pt idx="80">
                  <c:v>2547</c:v>
                </c:pt>
                <c:pt idx="81">
                  <c:v>2503</c:v>
                </c:pt>
                <c:pt idx="82">
                  <c:v>4095</c:v>
                </c:pt>
                <c:pt idx="83">
                  <c:v>3264</c:v>
                </c:pt>
                <c:pt idx="84">
                  <c:v>2915</c:v>
                </c:pt>
                <c:pt idx="85">
                  <c:v>2261</c:v>
                </c:pt>
                <c:pt idx="86">
                  <c:v>2611</c:v>
                </c:pt>
                <c:pt idx="87">
                  <c:v>2926</c:v>
                </c:pt>
                <c:pt idx="88">
                  <c:v>2769</c:v>
                </c:pt>
                <c:pt idx="89">
                  <c:v>2572</c:v>
                </c:pt>
                <c:pt idx="90">
                  <c:v>1792</c:v>
                </c:pt>
                <c:pt idx="91">
                  <c:v>1814</c:v>
                </c:pt>
                <c:pt idx="92">
                  <c:v>2069</c:v>
                </c:pt>
                <c:pt idx="93">
                  <c:v>1525</c:v>
                </c:pt>
                <c:pt idx="94">
                  <c:v>3890</c:v>
                </c:pt>
                <c:pt idx="95">
                  <c:v>3182</c:v>
                </c:pt>
                <c:pt idx="96">
                  <c:v>3726</c:v>
                </c:pt>
                <c:pt idx="97">
                  <c:v>2542</c:v>
                </c:pt>
                <c:pt idx="98">
                  <c:v>2494</c:v>
                </c:pt>
                <c:pt idx="99">
                  <c:v>7792</c:v>
                </c:pt>
                <c:pt idx="100">
                  <c:v>6221</c:v>
                </c:pt>
                <c:pt idx="101">
                  <c:v>4830</c:v>
                </c:pt>
                <c:pt idx="102">
                  <c:v>3376</c:v>
                </c:pt>
                <c:pt idx="103">
                  <c:v>6946</c:v>
                </c:pt>
                <c:pt idx="104">
                  <c:v>4896</c:v>
                </c:pt>
                <c:pt idx="105">
                  <c:v>3472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22248"/>
        <c:axId val="168221856"/>
      </c:scatterChart>
      <c:valAx>
        <c:axId val="168222248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Wellhead Pressure(psi)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solidFill>
              <a:schemeClr val="dk1">
                <a:lumMod val="20000"/>
                <a:lumOff val="8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21856"/>
        <c:crosses val="autoZero"/>
        <c:crossBetween val="midCat"/>
      </c:valAx>
      <c:valAx>
        <c:axId val="1682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flow rate(MCF/D)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solidFill>
              <a:schemeClr val="dk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2224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5215545159"/>
          <c:y val="0.0798600174978128"/>
          <c:w val="0.198241439014971"/>
          <c:h val="0.274252764422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571497</xdr:colOff>
      <xdr:row>8</xdr:row>
      <xdr:rowOff>9524</xdr:rowOff>
    </xdr:from>
    <xdr:to>
      <xdr:col>29</xdr:col>
      <xdr:colOff>119061</xdr:colOff>
      <xdr:row>24</xdr:row>
      <xdr:rowOff>87312</xdr:rowOff>
    </xdr:to>
    <xdr:graphicFrame>
      <xdr:nvGraphicFramePr>
        <xdr:cNvPr id="2" name="Chart 1"/>
        <xdr:cNvGraphicFramePr/>
      </xdr:nvGraphicFramePr>
      <xdr:xfrm>
        <a:off x="16055340" y="1818640"/>
        <a:ext cx="9789160" cy="2922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N108" totalsRowShown="0">
  <autoFilter ref="A1:N108"/>
  <tableColumns count="14">
    <tableColumn id="1" name="Depth (ft)" dataDxfId="0"/>
    <tableColumn id="2" name="Pressure(Psi)"/>
    <tableColumn id="3" name="Condensate Gravity(API)"/>
    <tableColumn id="4" name="Condensate make(bbl/MM)"/>
    <tableColumn id="5" name="Water make(bbl/MM)"/>
    <tableColumn id="6" name="Tubing ID(in)"/>
    <tableColumn id="7" name=" Tubing OD(in)"/>
    <tableColumn id="8" name="Casing ID(in)"/>
    <tableColumn id="9" name=" Test flow rate(MCF/D)"/>
    <tableColumn id="10" name="Well status" dataDxfId="1"/>
    <tableColumn id="11" name="Flow Area" dataDxfId="2"/>
    <tableColumn id="12" name="Compressibility"/>
    <tableColumn id="13" name="Density of gas" dataDxfId="3"/>
    <tableColumn id="14" name="Condensate density" dataDxfId="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3:J13">
  <autoFilter ref="C3:J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arameter" totalsRowLabel="Total" dataDxfId="5"/>
    <tableColumn id="2" name="Production depth(ft)" dataDxfId="6"/>
    <tableColumn id="3" name="Wellhead pressure(psi)" dataDxfId="7"/>
    <tableColumn id="4" name="Condensate yield(bbl/MM)" dataDxfId="8"/>
    <tableColumn id="5" name="Water yield(bbl/MM)" dataDxfId="9"/>
    <tableColumn id="7" name="Test flow(MCF/D)" totalsRowFunction="sum" dataDxfId="10"/>
    <tableColumn id="8" name="Condensate Gravity(API)" dataDxfId="11"/>
    <tableColumn id="9" name="Flow area (ft^2)" dataDxfId="12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8"/>
  <sheetViews>
    <sheetView zoomScale="80" zoomScaleNormal="80" topLeftCell="B99" workbookViewId="0">
      <selection activeCell="N3" sqref="N3:N108"/>
    </sheetView>
  </sheetViews>
  <sheetFormatPr defaultColWidth="9" defaultRowHeight="14"/>
  <cols>
    <col min="1" max="1" width="9.2890625" customWidth="1"/>
    <col min="2" max="2" width="8.4296875" customWidth="1"/>
    <col min="3" max="3" width="15" customWidth="1"/>
    <col min="4" max="4" width="17.7109375" customWidth="1"/>
    <col min="5" max="5" width="15.5703125" customWidth="1"/>
    <col min="6" max="6" width="12" customWidth="1"/>
    <col min="7" max="7" width="10.2890625" customWidth="1"/>
    <col min="8" max="8" width="10.140625" customWidth="1"/>
    <col min="9" max="9" width="14.5703125" customWidth="1"/>
    <col min="10" max="10" width="14" customWidth="1"/>
    <col min="11" max="11" width="13.2890625" customWidth="1"/>
    <col min="18" max="18" width="11.7109375" customWidth="1"/>
  </cols>
  <sheetData>
    <row r="1" ht="28" spans="1:16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0:10">
      <c r="J2" s="34"/>
    </row>
    <row r="3" spans="1:17">
      <c r="A3">
        <v>6529</v>
      </c>
      <c r="B3">
        <v>108</v>
      </c>
      <c r="C3">
        <v>64.3</v>
      </c>
      <c r="D3">
        <v>9.6</v>
      </c>
      <c r="E3">
        <v>12.4</v>
      </c>
      <c r="F3">
        <v>2.041</v>
      </c>
      <c r="I3">
        <v>568</v>
      </c>
      <c r="J3" s="34" t="s">
        <v>16</v>
      </c>
      <c r="K3">
        <f t="shared" ref="K3:K33" si="0">(3.142*((F3/12)^2)/4)+(3.142*(((H3/12)^2)-((G3/12)^2))/4)</f>
        <v>0.0227232112881944</v>
      </c>
      <c r="L3">
        <v>0.137384792761115</v>
      </c>
      <c r="M3">
        <f>(2.7*0.6*Table1[[#This Row],[Pressure(Psi)]])/(580*Table1[[#This Row],[Compressibility]])</f>
        <v>2.19569550858742</v>
      </c>
      <c r="N3">
        <f>62.4*(141.5/(131.5+Table1[[#This Row],[Condensate Gravity(API)]]))</f>
        <v>45.0949948927477</v>
      </c>
      <c r="O3">
        <v>1</v>
      </c>
      <c r="P3">
        <v>0</v>
      </c>
      <c r="Q3">
        <f>(1.593*((60)^(0.25))*(67-M3)^(0.25))/((M3)^(0.5))</f>
        <v>8.48923381132309</v>
      </c>
    </row>
    <row r="4" spans="1:17">
      <c r="A4">
        <v>2250</v>
      </c>
      <c r="B4">
        <v>210</v>
      </c>
      <c r="C4">
        <v>0</v>
      </c>
      <c r="D4">
        <v>0</v>
      </c>
      <c r="E4">
        <v>24</v>
      </c>
      <c r="G4">
        <v>2.375</v>
      </c>
      <c r="H4">
        <v>6.276</v>
      </c>
      <c r="I4">
        <v>470</v>
      </c>
      <c r="J4" s="34" t="s">
        <v>17</v>
      </c>
      <c r="K4">
        <f t="shared" si="0"/>
        <v>0.184088203545139</v>
      </c>
      <c r="L4">
        <v>3.62750681247746</v>
      </c>
      <c r="M4">
        <f>(2.7*0.6*Table1[[#This Row],[Pressure(Psi)]])/(580*0.978)</f>
        <v>0.599746139200339</v>
      </c>
      <c r="O4">
        <v>1</v>
      </c>
      <c r="P4">
        <v>0</v>
      </c>
      <c r="Q4">
        <f>(1.593*((60)^(0.25))*(67-M4)^(0.25))/((M4)^(0.5))</f>
        <v>16.3422666669538</v>
      </c>
    </row>
    <row r="5" spans="1:17">
      <c r="A5">
        <v>3077</v>
      </c>
      <c r="B5">
        <v>280</v>
      </c>
      <c r="C5">
        <v>0</v>
      </c>
      <c r="D5">
        <v>0</v>
      </c>
      <c r="E5">
        <v>28</v>
      </c>
      <c r="G5">
        <v>2.375</v>
      </c>
      <c r="H5">
        <v>4.974</v>
      </c>
      <c r="I5">
        <v>500</v>
      </c>
      <c r="J5" s="34" t="s">
        <v>17</v>
      </c>
      <c r="K5">
        <f t="shared" si="0"/>
        <v>0.104188125420139</v>
      </c>
      <c r="L5">
        <v>0.300084456404637</v>
      </c>
      <c r="M5" s="33">
        <f>(2.7*0.6*Table1[[#This Row],[Pressure(Psi)]])/(580*Table1[[#This Row],[Compressibility]])</f>
        <v>2.60616286124028</v>
      </c>
      <c r="O5">
        <v>1</v>
      </c>
      <c r="P5">
        <v>0</v>
      </c>
      <c r="Q5">
        <f>(1.593*((60)^(0.25))*(67-M5)^(0.25))/((M5)^(0.5))</f>
        <v>7.77971860669148</v>
      </c>
    </row>
    <row r="6" s="33" customFormat="1" spans="1:18">
      <c r="A6" s="33">
        <v>3278</v>
      </c>
      <c r="B6" s="33">
        <v>315</v>
      </c>
      <c r="C6" s="33">
        <v>50</v>
      </c>
      <c r="D6" s="33">
        <v>10</v>
      </c>
      <c r="E6" s="33">
        <v>0</v>
      </c>
      <c r="F6" s="33">
        <v>7.386</v>
      </c>
      <c r="I6" s="33">
        <v>5740</v>
      </c>
      <c r="J6" s="35" t="s">
        <v>17</v>
      </c>
      <c r="K6" s="33">
        <f t="shared" si="0"/>
        <v>0.297579016375</v>
      </c>
      <c r="L6" s="33">
        <v>0.711037119500641</v>
      </c>
      <c r="M6" s="33">
        <f>(2.7*0.6*Table1[[#This Row],[Pressure(Psi)]])/(580*Table1[[#This Row],[Compressibility]])</f>
        <v>1.23738629401626</v>
      </c>
      <c r="N6" s="33">
        <f>62.4*(141.5/(131.5+Table1[[#This Row],[Condensate Gravity(API)]]))</f>
        <v>48.6479338842975</v>
      </c>
      <c r="O6" s="33">
        <v>0</v>
      </c>
      <c r="P6" s="33">
        <v>1</v>
      </c>
      <c r="Q6"/>
      <c r="R6"/>
    </row>
    <row r="7" spans="1:17">
      <c r="A7">
        <v>6739</v>
      </c>
      <c r="B7">
        <v>400</v>
      </c>
      <c r="D7">
        <v>0</v>
      </c>
      <c r="E7">
        <v>18</v>
      </c>
      <c r="F7">
        <v>1.995</v>
      </c>
      <c r="I7">
        <v>417</v>
      </c>
      <c r="J7" s="34" t="s">
        <v>16</v>
      </c>
      <c r="K7">
        <f t="shared" si="0"/>
        <v>0.02171048359375</v>
      </c>
      <c r="L7">
        <v>0.0603103589137767</v>
      </c>
      <c r="M7">
        <f>(2.7*0.6*Table1[[#This Row],[Pressure(Psi)]])/(580*Table1[[#This Row],[Compressibility]])</f>
        <v>18.5248670283594</v>
      </c>
      <c r="O7">
        <v>1</v>
      </c>
      <c r="P7">
        <v>0</v>
      </c>
      <c r="Q7">
        <f t="shared" ref="Q7:Q17" si="1">(1.593*((60)^(0.25))*(67-M7)^(0.25))/((M7)^(0.5))</f>
        <v>2.71803967007028</v>
      </c>
    </row>
    <row r="8" s="33" customFormat="1" spans="1:18">
      <c r="A8" s="33">
        <v>3278</v>
      </c>
      <c r="B8" s="33">
        <v>422</v>
      </c>
      <c r="C8" s="33">
        <v>50</v>
      </c>
      <c r="D8" s="33">
        <v>10</v>
      </c>
      <c r="E8" s="33">
        <v>0</v>
      </c>
      <c r="F8" s="33">
        <v>7.386</v>
      </c>
      <c r="I8" s="33">
        <v>3890</v>
      </c>
      <c r="J8" s="35" t="s">
        <v>17</v>
      </c>
      <c r="K8" s="33">
        <f t="shared" si="0"/>
        <v>0.297579016375</v>
      </c>
      <c r="L8" s="33">
        <v>0.824747285225832</v>
      </c>
      <c r="M8" s="33">
        <f>(2.7*0.6*Table1[[#This Row],[Pressure(Psi)]])/(580*Table1[[#This Row],[Compressibility]])</f>
        <v>1.42915251288116</v>
      </c>
      <c r="N8" s="33">
        <f>62.4*(141.5/(131.5+Table1[[#This Row],[Condensate Gravity(API)]]))</f>
        <v>48.6479338842975</v>
      </c>
      <c r="O8" s="33">
        <v>0</v>
      </c>
      <c r="P8" s="33">
        <v>1</v>
      </c>
      <c r="Q8"/>
      <c r="R8"/>
    </row>
    <row r="9" s="33" customFormat="1" spans="1:18">
      <c r="A9" s="33">
        <v>6770</v>
      </c>
      <c r="B9" s="33">
        <v>450</v>
      </c>
      <c r="C9" s="33">
        <v>61</v>
      </c>
      <c r="D9" s="33">
        <v>11.3</v>
      </c>
      <c r="E9" s="33">
        <v>0</v>
      </c>
      <c r="F9" s="33">
        <v>1.995</v>
      </c>
      <c r="I9" s="33">
        <v>442</v>
      </c>
      <c r="J9" s="35" t="s">
        <v>16</v>
      </c>
      <c r="K9" s="33">
        <f t="shared" si="0"/>
        <v>0.02171048359375</v>
      </c>
      <c r="L9" s="33">
        <v>0.500712296105929</v>
      </c>
      <c r="M9" s="33">
        <f>(2.7*0.6*Table1[[#This Row],[Pressure(Psi)]])/(580*0.96)</f>
        <v>1.30926724137931</v>
      </c>
      <c r="N9" s="33">
        <f>62.4*(141.5/(131.5+Table1[[#This Row],[Condensate Gravity(API)]]))</f>
        <v>45.8680519480519</v>
      </c>
      <c r="O9" s="33">
        <v>0</v>
      </c>
      <c r="P9" s="33">
        <v>1</v>
      </c>
      <c r="Q9">
        <f>(1.593*((20)^(0.25))*(45-M9)^(0.25))/((M9)^(0.5))</f>
        <v>7.56931285702704</v>
      </c>
      <c r="R9"/>
    </row>
    <row r="10" s="33" customFormat="1" spans="1:18">
      <c r="A10" s="33">
        <v>3278</v>
      </c>
      <c r="B10" s="33">
        <v>459</v>
      </c>
      <c r="C10" s="33">
        <v>50</v>
      </c>
      <c r="D10" s="33">
        <v>10</v>
      </c>
      <c r="F10" s="33">
        <v>7.386</v>
      </c>
      <c r="I10" s="33">
        <v>2780</v>
      </c>
      <c r="J10" s="35" t="s">
        <v>17</v>
      </c>
      <c r="K10" s="33">
        <f t="shared" si="0"/>
        <v>0.297579016375</v>
      </c>
      <c r="L10" s="33">
        <v>16.8138693536435</v>
      </c>
      <c r="M10" s="33">
        <f>(2.7*0.6*Table1[[#This Row],[Pressure(Psi)]])/(580*Table1[[#This Row],[Compressibility]])</f>
        <v>0.0762486287834041</v>
      </c>
      <c r="N10" s="33">
        <f>62.4*(141.5/(131.5+Table1[[#This Row],[Condensate Gravity(API)]]))</f>
        <v>48.6479338842975</v>
      </c>
      <c r="O10" s="33">
        <v>0</v>
      </c>
      <c r="P10" s="33">
        <v>1</v>
      </c>
      <c r="Q10"/>
      <c r="R10"/>
    </row>
    <row r="11" s="33" customFormat="1" spans="1:18">
      <c r="A11" s="33">
        <v>3278</v>
      </c>
      <c r="B11" s="33">
        <v>484</v>
      </c>
      <c r="C11" s="33">
        <v>50</v>
      </c>
      <c r="D11" s="33">
        <v>10</v>
      </c>
      <c r="E11" s="33">
        <v>0</v>
      </c>
      <c r="F11" s="33">
        <v>7.386</v>
      </c>
      <c r="I11" s="33">
        <v>1638</v>
      </c>
      <c r="J11" s="35" t="s">
        <v>17</v>
      </c>
      <c r="K11" s="33">
        <f t="shared" si="0"/>
        <v>0.297579016375</v>
      </c>
      <c r="L11" s="33">
        <v>2.43850038597376</v>
      </c>
      <c r="M11" s="33">
        <f>(2.7*0.6*Table1[[#This Row],[Pressure(Psi)]])/(580*Table1[[#This Row],[Compressibility]])</f>
        <v>0.554382552794094</v>
      </c>
      <c r="N11" s="33">
        <f>62.4*(141.5/(131.5+Table1[[#This Row],[Condensate Gravity(API)]]))</f>
        <v>48.6479338842975</v>
      </c>
      <c r="O11" s="33">
        <v>0</v>
      </c>
      <c r="P11" s="33">
        <v>1</v>
      </c>
      <c r="Q11"/>
      <c r="R11"/>
    </row>
    <row r="12" s="33" customFormat="1" spans="1:18">
      <c r="A12" s="33">
        <v>5080</v>
      </c>
      <c r="B12" s="33">
        <v>500</v>
      </c>
      <c r="C12" s="33">
        <v>50</v>
      </c>
      <c r="D12" s="33">
        <v>14</v>
      </c>
      <c r="E12" s="33">
        <v>0</v>
      </c>
      <c r="G12" s="33">
        <v>2.375</v>
      </c>
      <c r="H12" s="33">
        <v>4.974</v>
      </c>
      <c r="I12" s="33">
        <v>400</v>
      </c>
      <c r="J12" s="35" t="s">
        <v>17</v>
      </c>
      <c r="K12" s="33">
        <f t="shared" si="0"/>
        <v>0.104188125420139</v>
      </c>
      <c r="L12" s="33">
        <v>2.10167475061915</v>
      </c>
      <c r="M12" s="33">
        <f>(2.7*0.6*Table1[[#This Row],[Pressure(Psi)]])/(580*Table1[[#This Row],[Compressibility]])</f>
        <v>0.664494695826036</v>
      </c>
      <c r="N12" s="33">
        <f>62.4*(141.5/(131.5+Table1[[#This Row],[Condensate Gravity(API)]]))</f>
        <v>48.6479338842975</v>
      </c>
      <c r="O12" s="33">
        <v>0</v>
      </c>
      <c r="P12" s="33">
        <v>1</v>
      </c>
      <c r="Q12"/>
      <c r="R12"/>
    </row>
    <row r="13" spans="1:17">
      <c r="A13">
        <v>7200</v>
      </c>
      <c r="B13">
        <v>500</v>
      </c>
      <c r="C13">
        <v>0</v>
      </c>
      <c r="D13">
        <v>0</v>
      </c>
      <c r="E13">
        <v>5</v>
      </c>
      <c r="G13">
        <v>2.375</v>
      </c>
      <c r="H13">
        <v>4.052</v>
      </c>
      <c r="I13">
        <v>800</v>
      </c>
      <c r="J13" s="34" t="s">
        <v>17</v>
      </c>
      <c r="K13">
        <f t="shared" si="0"/>
        <v>0.0587929239895833</v>
      </c>
      <c r="L13">
        <v>1.09195651752362</v>
      </c>
      <c r="M13">
        <f>(2.7*0.6*Table1[[#This Row],[Pressure(Psi)]])/(580*Table1[[#This Row],[Compressibility]])</f>
        <v>1.27894444671211</v>
      </c>
      <c r="O13" s="19">
        <v>1</v>
      </c>
      <c r="P13">
        <v>0</v>
      </c>
      <c r="Q13">
        <f t="shared" si="1"/>
        <v>11.1623048870845</v>
      </c>
    </row>
    <row r="14" spans="1:17">
      <c r="A14">
        <v>6700</v>
      </c>
      <c r="B14">
        <v>540</v>
      </c>
      <c r="C14">
        <v>70.8</v>
      </c>
      <c r="D14">
        <v>10.5</v>
      </c>
      <c r="E14">
        <v>10.5</v>
      </c>
      <c r="F14">
        <v>1.995</v>
      </c>
      <c r="I14">
        <v>712</v>
      </c>
      <c r="J14" s="34" t="s">
        <v>16</v>
      </c>
      <c r="K14">
        <f t="shared" si="0"/>
        <v>0.02171048359375</v>
      </c>
      <c r="L14">
        <v>0.399990146802678</v>
      </c>
      <c r="M14">
        <f>(2.7*0.6*Table1[[#This Row],[Pressure(Psi)]])/(580*Table1[[#This Row],[Compressibility]])</f>
        <v>3.7707825408335</v>
      </c>
      <c r="N14">
        <f>62.4*(141.5/(131.5+Table1[[#This Row],[Condensate Gravity(API)]]))</f>
        <v>43.646070192783</v>
      </c>
      <c r="O14" s="19">
        <v>1</v>
      </c>
      <c r="P14">
        <v>0</v>
      </c>
      <c r="Q14">
        <f t="shared" si="1"/>
        <v>6.43824199199527</v>
      </c>
    </row>
    <row r="15" spans="1:17">
      <c r="A15">
        <v>7531</v>
      </c>
      <c r="B15">
        <v>552</v>
      </c>
      <c r="C15">
        <v>54.9</v>
      </c>
      <c r="D15">
        <v>25.1</v>
      </c>
      <c r="E15">
        <v>22.3</v>
      </c>
      <c r="F15">
        <v>2.441</v>
      </c>
      <c r="I15">
        <v>1607</v>
      </c>
      <c r="J15" s="34" t="s">
        <v>16</v>
      </c>
      <c r="K15">
        <f t="shared" si="0"/>
        <v>0.0325026862881944</v>
      </c>
      <c r="L15">
        <v>0.443906382469716</v>
      </c>
      <c r="M15">
        <f>(2.7*0.6*Table1[[#This Row],[Pressure(Psi)]])/(580*Table1[[#This Row],[Compressibility]])</f>
        <v>3.47323932327884</v>
      </c>
      <c r="N15">
        <f>62.4*(141.5/(131.5+Table1[[#This Row],[Condensate Gravity(API)]]))</f>
        <v>47.3690987124464</v>
      </c>
      <c r="O15" s="19">
        <v>1</v>
      </c>
      <c r="P15">
        <v>0</v>
      </c>
      <c r="Q15">
        <f t="shared" si="1"/>
        <v>6.7162276965129</v>
      </c>
    </row>
    <row r="16" spans="1:17">
      <c r="A16">
        <v>6776</v>
      </c>
      <c r="B16">
        <v>660</v>
      </c>
      <c r="C16">
        <v>0</v>
      </c>
      <c r="D16">
        <v>0</v>
      </c>
      <c r="E16">
        <v>3.5</v>
      </c>
      <c r="G16">
        <v>2.375</v>
      </c>
      <c r="H16">
        <v>6.276</v>
      </c>
      <c r="I16">
        <v>4300</v>
      </c>
      <c r="J16" s="34" t="s">
        <v>17</v>
      </c>
      <c r="K16">
        <f t="shared" si="0"/>
        <v>0.184088203545139</v>
      </c>
      <c r="L16">
        <v>1.51107622139439</v>
      </c>
      <c r="M16">
        <f>(2.7*0.6*Table1[[#This Row],[Pressure(Psi)]])/(580*Table1[[#This Row],[Compressibility]])</f>
        <v>1.21995717341179</v>
      </c>
      <c r="O16" s="19">
        <v>1</v>
      </c>
      <c r="P16">
        <v>0</v>
      </c>
      <c r="Q16">
        <f t="shared" si="1"/>
        <v>11.4315424619495</v>
      </c>
    </row>
    <row r="17" spans="1:17">
      <c r="A17">
        <v>7531</v>
      </c>
      <c r="B17">
        <v>704</v>
      </c>
      <c r="C17">
        <v>54.9</v>
      </c>
      <c r="D17">
        <v>31.6</v>
      </c>
      <c r="E17">
        <v>40.8</v>
      </c>
      <c r="F17">
        <v>2.441</v>
      </c>
      <c r="I17">
        <v>1313</v>
      </c>
      <c r="J17" s="34" t="s">
        <v>17</v>
      </c>
      <c r="K17">
        <f t="shared" si="0"/>
        <v>0.0325026862881944</v>
      </c>
      <c r="L17">
        <v>0.269165429299584</v>
      </c>
      <c r="M17">
        <f>(2.7*0.6*Table1[[#This Row],[Pressure(Psi)]])/(580*Table1[[#This Row],[Compressibility]])</f>
        <v>7.30533944386165</v>
      </c>
      <c r="N17">
        <f>62.4*(141.5/(131.5+Table1[[#This Row],[Condensate Gravity(API)]]))</f>
        <v>47.3690987124464</v>
      </c>
      <c r="O17" s="19">
        <v>1</v>
      </c>
      <c r="P17">
        <v>0</v>
      </c>
      <c r="Q17">
        <f t="shared" si="1"/>
        <v>4.55950041939989</v>
      </c>
    </row>
    <row r="18" s="33" customFormat="1" spans="1:16">
      <c r="A18" s="33">
        <v>6404</v>
      </c>
      <c r="B18" s="33">
        <v>725</v>
      </c>
      <c r="C18" s="33">
        <v>63.8</v>
      </c>
      <c r="D18" s="33">
        <v>6</v>
      </c>
      <c r="E18" s="33">
        <v>0</v>
      </c>
      <c r="F18" s="33">
        <v>2.441</v>
      </c>
      <c r="I18" s="33">
        <v>775</v>
      </c>
      <c r="J18" s="35" t="s">
        <v>16</v>
      </c>
      <c r="K18" s="33">
        <f t="shared" si="0"/>
        <v>0.0325026862881944</v>
      </c>
      <c r="L18" s="33">
        <v>0.147718167353794</v>
      </c>
      <c r="M18" s="33">
        <f>(2.7*0.6*Table1[[#This Row],[Pressure(Psi)]])/(580*Table1[[#This Row],[Compressibility]])</f>
        <v>13.7085372522257</v>
      </c>
      <c r="N18" s="33">
        <f>62.4*(141.5/(131.5+Table1[[#This Row],[Condensate Gravity(API)]]))</f>
        <v>45.21044546851</v>
      </c>
      <c r="O18" s="33">
        <v>0</v>
      </c>
      <c r="P18" s="33">
        <v>1</v>
      </c>
    </row>
    <row r="19" spans="1:16">
      <c r="A19">
        <v>7531</v>
      </c>
      <c r="B19">
        <v>760</v>
      </c>
      <c r="C19">
        <v>54.9</v>
      </c>
      <c r="D19">
        <v>46.1</v>
      </c>
      <c r="E19">
        <v>45.1</v>
      </c>
      <c r="F19">
        <v>2.441</v>
      </c>
      <c r="I19">
        <v>1247</v>
      </c>
      <c r="J19" s="34" t="s">
        <v>17</v>
      </c>
      <c r="K19">
        <f t="shared" si="0"/>
        <v>0.0325026862881944</v>
      </c>
      <c r="L19">
        <v>0.17656700968719</v>
      </c>
      <c r="M19">
        <f>(2.7*0.6*Table1[[#This Row],[Pressure(Psi)]])/(580*Table1[[#This Row],[Compressibility]])</f>
        <v>12.0223966212622</v>
      </c>
      <c r="N19">
        <f>62.4*(141.5/(131.5+Table1[[#This Row],[Condensate Gravity(API)]]))</f>
        <v>47.3690987124464</v>
      </c>
      <c r="O19" s="19">
        <v>1</v>
      </c>
      <c r="P19">
        <v>0</v>
      </c>
    </row>
    <row r="20" spans="1:16">
      <c r="A20">
        <v>7531</v>
      </c>
      <c r="B20">
        <v>822</v>
      </c>
      <c r="C20">
        <v>54.9</v>
      </c>
      <c r="D20">
        <v>26.7</v>
      </c>
      <c r="E20">
        <v>26.3</v>
      </c>
      <c r="F20">
        <v>2.441</v>
      </c>
      <c r="I20">
        <v>1356</v>
      </c>
      <c r="J20" s="34" t="s">
        <v>17</v>
      </c>
      <c r="K20">
        <f t="shared" si="0"/>
        <v>0.0325026862881944</v>
      </c>
      <c r="L20">
        <v>0.182807819752497</v>
      </c>
      <c r="M20">
        <f>(2.7*0.6*Table1[[#This Row],[Pressure(Psi)]])/(580*Table1[[#This Row],[Compressibility]])</f>
        <v>12.5592605261154</v>
      </c>
      <c r="N20">
        <f>62.4*(141.5/(131.5+Table1[[#This Row],[Condensate Gravity(API)]]))</f>
        <v>47.3690987124464</v>
      </c>
      <c r="O20" s="19">
        <v>1</v>
      </c>
      <c r="P20">
        <v>0</v>
      </c>
    </row>
    <row r="21" spans="1:16">
      <c r="A21">
        <v>7531</v>
      </c>
      <c r="B21">
        <v>1102</v>
      </c>
      <c r="C21">
        <v>54.9</v>
      </c>
      <c r="D21">
        <v>26.1</v>
      </c>
      <c r="E21">
        <v>23.8</v>
      </c>
      <c r="F21">
        <v>2.441</v>
      </c>
      <c r="I21">
        <v>1365</v>
      </c>
      <c r="J21" s="34" t="s">
        <v>17</v>
      </c>
      <c r="K21">
        <f t="shared" si="0"/>
        <v>0.0325026862881944</v>
      </c>
      <c r="L21">
        <v>0.945285993910434</v>
      </c>
      <c r="M21">
        <f>(2.7*0.6*Table1[[#This Row],[Pressure(Psi)]])/(580*Table1[[#This Row],[Compressibility]])</f>
        <v>3.25615741672741</v>
      </c>
      <c r="N21">
        <f>62.4*(141.5/(131.5+Table1[[#This Row],[Condensate Gravity(API)]]))</f>
        <v>47.3690987124464</v>
      </c>
      <c r="O21" s="19">
        <v>1</v>
      </c>
      <c r="P21">
        <v>0</v>
      </c>
    </row>
    <row r="22" s="33" customFormat="1" spans="1:16">
      <c r="A22" s="33">
        <v>6180</v>
      </c>
      <c r="B22" s="33">
        <v>1117</v>
      </c>
      <c r="C22" s="33">
        <v>67</v>
      </c>
      <c r="D22" s="33">
        <v>10.3</v>
      </c>
      <c r="E22" s="33">
        <v>0</v>
      </c>
      <c r="G22" s="33">
        <v>2.875</v>
      </c>
      <c r="H22" s="33">
        <v>6.184</v>
      </c>
      <c r="I22" s="33">
        <v>5513</v>
      </c>
      <c r="J22" s="35" t="s">
        <v>18</v>
      </c>
      <c r="K22" s="33">
        <f t="shared" si="0"/>
        <v>0.163516176739583</v>
      </c>
      <c r="L22" s="33">
        <v>4.49657872549755</v>
      </c>
      <c r="M22" s="33">
        <f>(2.7*0.6*Table1[[#This Row],[Pressure(Psi)]])/(580*Table1[[#This Row],[Compressibility]])</f>
        <v>0.693837858110428</v>
      </c>
      <c r="N22" s="33">
        <f>62.4*(141.5/(131.5+Table1[[#This Row],[Condensate Gravity(API)]]))</f>
        <v>44.4816120906801</v>
      </c>
      <c r="O22" s="33">
        <v>0</v>
      </c>
      <c r="P22" s="33">
        <v>1</v>
      </c>
    </row>
    <row r="23" s="33" customFormat="1" spans="1:16">
      <c r="A23" s="33">
        <v>6180</v>
      </c>
      <c r="B23" s="33">
        <v>1184</v>
      </c>
      <c r="C23" s="33">
        <v>67</v>
      </c>
      <c r="D23" s="33">
        <v>10.3</v>
      </c>
      <c r="E23" s="33">
        <v>0</v>
      </c>
      <c r="G23" s="33">
        <v>2.875</v>
      </c>
      <c r="H23" s="33">
        <v>6.184</v>
      </c>
      <c r="I23" s="33">
        <v>4843</v>
      </c>
      <c r="J23" s="35" t="s">
        <v>17</v>
      </c>
      <c r="K23" s="33">
        <f t="shared" si="0"/>
        <v>0.163516176739583</v>
      </c>
      <c r="L23" s="33">
        <v>1.79014600621271</v>
      </c>
      <c r="M23" s="33">
        <f>(2.7*0.6*Table1[[#This Row],[Pressure(Psi)]])/(580*Table1[[#This Row],[Compressibility]])</f>
        <v>1.84735461313297</v>
      </c>
      <c r="N23" s="37">
        <f>62.4*(141.5/(131.5+Table1[[#This Row],[Condensate Gravity(API)]]))</f>
        <v>44.4816120906801</v>
      </c>
      <c r="O23" s="33">
        <v>0</v>
      </c>
      <c r="P23" s="33">
        <v>1</v>
      </c>
    </row>
    <row r="24" s="33" customFormat="1" spans="1:16">
      <c r="A24" s="33">
        <v>6180</v>
      </c>
      <c r="B24" s="33">
        <v>1245</v>
      </c>
      <c r="C24" s="33">
        <v>67</v>
      </c>
      <c r="D24" s="33">
        <v>10.3</v>
      </c>
      <c r="E24" s="33">
        <v>0</v>
      </c>
      <c r="G24" s="33">
        <v>2.875</v>
      </c>
      <c r="H24" s="33">
        <v>6.184</v>
      </c>
      <c r="I24" s="33">
        <v>4441</v>
      </c>
      <c r="J24" s="35" t="s">
        <v>17</v>
      </c>
      <c r="K24" s="33">
        <f t="shared" si="0"/>
        <v>0.163516176739583</v>
      </c>
      <c r="L24" s="33">
        <v>1.82721508712013</v>
      </c>
      <c r="M24" s="33">
        <f>(2.7*0.6*Table1[[#This Row],[Pressure(Psi)]])/(580*Table1[[#This Row],[Compressibility]])</f>
        <v>1.90312230761196</v>
      </c>
      <c r="N24" s="33">
        <f>62.4*(141.5/(131.5+Table1[[#This Row],[Condensate Gravity(API)]]))</f>
        <v>44.4816120906801</v>
      </c>
      <c r="O24" s="33">
        <v>0</v>
      </c>
      <c r="P24" s="33">
        <v>1</v>
      </c>
    </row>
    <row r="25" s="33" customFormat="1" spans="1:16">
      <c r="A25" s="33">
        <v>5294</v>
      </c>
      <c r="B25" s="33">
        <v>1246</v>
      </c>
      <c r="C25" s="33">
        <v>71</v>
      </c>
      <c r="D25" s="33">
        <v>0.9</v>
      </c>
      <c r="E25" s="33">
        <v>0</v>
      </c>
      <c r="F25" s="33">
        <v>1.995</v>
      </c>
      <c r="I25" s="33">
        <v>2965</v>
      </c>
      <c r="J25" s="35" t="s">
        <v>18</v>
      </c>
      <c r="K25" s="33">
        <f t="shared" si="0"/>
        <v>0.02171048359375</v>
      </c>
      <c r="L25" s="33">
        <v>0.21720929943947</v>
      </c>
      <c r="M25" s="33">
        <f>(2.7*0.6*Table1[[#This Row],[Pressure(Psi)]])/(580*Table1[[#This Row],[Compressibility]])</f>
        <v>16.0223660107221</v>
      </c>
      <c r="N25" s="33">
        <f>62.4*(141.5/(131.5+Table1[[#This Row],[Condensate Gravity(API)]]))</f>
        <v>43.602962962963</v>
      </c>
      <c r="O25" s="33">
        <v>0</v>
      </c>
      <c r="P25" s="33">
        <v>1</v>
      </c>
    </row>
    <row r="26" s="33" customFormat="1" spans="1:16">
      <c r="A26" s="33">
        <v>5294</v>
      </c>
      <c r="B26" s="33">
        <v>1480</v>
      </c>
      <c r="C26" s="33">
        <v>71</v>
      </c>
      <c r="D26" s="33">
        <v>0.9</v>
      </c>
      <c r="E26" s="33">
        <v>0</v>
      </c>
      <c r="F26" s="33">
        <v>1.995</v>
      </c>
      <c r="I26" s="33">
        <v>2473</v>
      </c>
      <c r="J26" s="35" t="s">
        <v>18</v>
      </c>
      <c r="K26" s="33">
        <f t="shared" si="0"/>
        <v>0.02171048359375</v>
      </c>
      <c r="L26" s="33">
        <v>0.261205332001768</v>
      </c>
      <c r="M26" s="33">
        <f>(2.7*0.6*Table1[[#This Row],[Pressure(Psi)]])/(580*Table1[[#This Row],[Compressibility]])</f>
        <v>15.8258373662154</v>
      </c>
      <c r="N26" s="33">
        <f>62.4*(141.5/(131.5+Table1[[#This Row],[Condensate Gravity(API)]]))</f>
        <v>43.602962962963</v>
      </c>
      <c r="O26" s="33">
        <v>0</v>
      </c>
      <c r="P26" s="33">
        <v>1</v>
      </c>
    </row>
    <row r="27" spans="1:16">
      <c r="A27">
        <v>7546</v>
      </c>
      <c r="B27">
        <v>1509</v>
      </c>
      <c r="C27">
        <v>52.2</v>
      </c>
      <c r="D27">
        <v>4.1</v>
      </c>
      <c r="E27">
        <v>0.6</v>
      </c>
      <c r="F27">
        <v>1.75</v>
      </c>
      <c r="I27">
        <v>4485</v>
      </c>
      <c r="J27" s="34" t="s">
        <v>18</v>
      </c>
      <c r="K27">
        <f t="shared" si="0"/>
        <v>0.0167055121527778</v>
      </c>
      <c r="L27">
        <v>0.198540400604966</v>
      </c>
      <c r="M27">
        <f>(2.7*0.6*Table1[[#This Row],[Pressure(Psi)]])/(580*Table1[[#This Row],[Compressibility]])</f>
        <v>21.2288939208621</v>
      </c>
      <c r="N27">
        <f>62.4*(141.5/(131.5+Table1[[#This Row],[Condensate Gravity(API)]]))</f>
        <v>48.0653238976592</v>
      </c>
      <c r="O27" s="38">
        <v>1</v>
      </c>
      <c r="P27" s="19">
        <v>0</v>
      </c>
    </row>
    <row r="28" spans="1:16">
      <c r="A28" s="33">
        <v>5515</v>
      </c>
      <c r="B28" s="33">
        <v>1520</v>
      </c>
      <c r="C28" s="33">
        <v>65</v>
      </c>
      <c r="D28" s="33">
        <v>13.1</v>
      </c>
      <c r="E28" s="33">
        <v>0</v>
      </c>
      <c r="F28" s="33">
        <v>3.958</v>
      </c>
      <c r="G28" s="33"/>
      <c r="H28" s="33"/>
      <c r="I28" s="33">
        <v>4150</v>
      </c>
      <c r="J28" s="35" t="s">
        <v>18</v>
      </c>
      <c r="K28" s="33">
        <f t="shared" si="0"/>
        <v>0.0854545668194445</v>
      </c>
      <c r="L28" s="33">
        <v>0.680581801938546</v>
      </c>
      <c r="M28" s="33">
        <f>(2.7*0.6*Table1[[#This Row],[Pressure(Psi)]])/(580*Table1[[#This Row],[Compressibility]])</f>
        <v>6.23807047042181</v>
      </c>
      <c r="N28">
        <f>62.4*(141.5/(131.5+Table1[[#This Row],[Condensate Gravity(API)]]))</f>
        <v>44.9343511450382</v>
      </c>
      <c r="O28" s="38">
        <v>1</v>
      </c>
      <c r="P28" s="19">
        <v>0</v>
      </c>
    </row>
    <row r="29" spans="1:16">
      <c r="A29" s="33">
        <v>5515</v>
      </c>
      <c r="B29" s="33">
        <v>1550</v>
      </c>
      <c r="C29" s="33">
        <v>65</v>
      </c>
      <c r="D29" s="33">
        <v>13.1</v>
      </c>
      <c r="E29" s="33">
        <v>0</v>
      </c>
      <c r="F29" s="33">
        <v>3.958</v>
      </c>
      <c r="G29" s="33"/>
      <c r="H29" s="33"/>
      <c r="I29" s="33">
        <v>3551</v>
      </c>
      <c r="J29" s="35" t="s">
        <v>19</v>
      </c>
      <c r="K29" s="33">
        <f t="shared" si="0"/>
        <v>0.0854545668194445</v>
      </c>
      <c r="L29" s="33">
        <v>1.49573318076172</v>
      </c>
      <c r="M29" s="33">
        <f>(2.7*0.6*Table1[[#This Row],[Pressure(Psi)]])/(580*Table1[[#This Row],[Compressibility]])</f>
        <v>2.89444026549095</v>
      </c>
      <c r="N29">
        <f>62.4*(141.5/(131.5+Table1[[#This Row],[Condensate Gravity(API)]]))</f>
        <v>44.9343511450382</v>
      </c>
      <c r="O29" s="38">
        <v>1</v>
      </c>
      <c r="P29" s="19">
        <v>0</v>
      </c>
    </row>
    <row r="30" spans="1:16">
      <c r="A30">
        <v>7639</v>
      </c>
      <c r="B30">
        <v>1575</v>
      </c>
      <c r="C30">
        <v>53.5</v>
      </c>
      <c r="D30">
        <v>3.3</v>
      </c>
      <c r="E30">
        <v>1</v>
      </c>
      <c r="F30">
        <v>1.75</v>
      </c>
      <c r="I30">
        <v>4410</v>
      </c>
      <c r="J30" s="34" t="s">
        <v>18</v>
      </c>
      <c r="K30">
        <f t="shared" si="0"/>
        <v>0.0167055121527778</v>
      </c>
      <c r="L30">
        <v>0.197811685176477</v>
      </c>
      <c r="M30">
        <f>(2.7*0.6*Table1[[#This Row],[Pressure(Psi)]])/(580*Table1[[#This Row],[Compressibility]])</f>
        <v>22.2390195357256</v>
      </c>
      <c r="N30">
        <f>62.4*(141.5/(131.5+Table1[[#This Row],[Condensate Gravity(API)]]))</f>
        <v>47.7275675675676</v>
      </c>
      <c r="O30" s="38">
        <v>1</v>
      </c>
      <c r="P30" s="19">
        <v>0</v>
      </c>
    </row>
    <row r="31" s="33" customFormat="1" spans="1:16">
      <c r="A31" s="33">
        <v>5515</v>
      </c>
      <c r="B31" s="33">
        <v>1590</v>
      </c>
      <c r="C31" s="33">
        <v>65</v>
      </c>
      <c r="D31" s="33">
        <v>13.1</v>
      </c>
      <c r="E31" s="33">
        <v>0</v>
      </c>
      <c r="F31" s="33">
        <v>3.958</v>
      </c>
      <c r="I31" s="33">
        <v>3009</v>
      </c>
      <c r="J31" s="35" t="s">
        <v>17</v>
      </c>
      <c r="K31" s="33">
        <f t="shared" si="0"/>
        <v>0.0854545668194445</v>
      </c>
      <c r="L31" s="33">
        <v>1.50751172562838</v>
      </c>
      <c r="M31" s="33">
        <f>(2.7*0.6*Table1[[#This Row],[Pressure(Psi)]])/(580*Table1[[#This Row],[Compressibility]])</f>
        <v>2.94593694182209</v>
      </c>
      <c r="N31" s="33">
        <f>62.4*(141.5/(131.5+Table1[[#This Row],[Condensate Gravity(API)]]))</f>
        <v>44.9343511450382</v>
      </c>
      <c r="O31" s="33">
        <v>0</v>
      </c>
      <c r="P31" s="33">
        <v>1</v>
      </c>
    </row>
    <row r="32" s="33" customFormat="1" spans="1:16">
      <c r="A32" s="33">
        <v>6850</v>
      </c>
      <c r="B32" s="33">
        <v>1600</v>
      </c>
      <c r="C32" s="33">
        <v>65</v>
      </c>
      <c r="D32" s="33">
        <v>26.7</v>
      </c>
      <c r="E32" s="33">
        <v>0</v>
      </c>
      <c r="G32" s="33">
        <v>4.5</v>
      </c>
      <c r="H32" s="33">
        <v>6.184</v>
      </c>
      <c r="I32" s="33">
        <v>6423</v>
      </c>
      <c r="J32" s="35" t="s">
        <v>18</v>
      </c>
      <c r="K32" s="33">
        <f t="shared" si="0"/>
        <v>0.0981430756111111</v>
      </c>
      <c r="L32" s="33">
        <v>1.14983676432848</v>
      </c>
      <c r="M32" s="33">
        <f>(2.7*0.6*Table1[[#This Row],[Pressure(Psi)]])/(580*Table1[[#This Row],[Compressibility]])</f>
        <v>3.88660865253453</v>
      </c>
      <c r="N32" s="33">
        <f>62.4*(141.5/(131.5+Table1[[#This Row],[Condensate Gravity(API)]]))</f>
        <v>44.9343511450382</v>
      </c>
      <c r="O32" s="33">
        <v>0</v>
      </c>
      <c r="P32" s="33">
        <v>1</v>
      </c>
    </row>
    <row r="33" s="33" customFormat="1" spans="1:16">
      <c r="A33" s="33">
        <v>5234</v>
      </c>
      <c r="B33" s="33">
        <v>1680</v>
      </c>
      <c r="C33" s="33">
        <v>71.7</v>
      </c>
      <c r="D33" s="33">
        <v>54.1</v>
      </c>
      <c r="E33" s="33">
        <v>0</v>
      </c>
      <c r="F33" s="33">
        <v>1.995</v>
      </c>
      <c r="I33" s="33">
        <v>4439</v>
      </c>
      <c r="J33" s="35" t="s">
        <v>18</v>
      </c>
      <c r="K33" s="33">
        <f t="shared" si="0"/>
        <v>0.02171048359375</v>
      </c>
      <c r="L33" s="33">
        <v>0.173717455333763</v>
      </c>
      <c r="M33" s="33">
        <f>(2.7*0.6*Table1[[#This Row],[Pressure(Psi)]])/(580*Table1[[#This Row],[Compressibility]])</f>
        <v>27.0117575927412</v>
      </c>
      <c r="N33" s="33">
        <f>62.4*(141.5/(131.5+Table1[[#This Row],[Condensate Gravity(API)]]))</f>
        <v>43.4527559055118</v>
      </c>
      <c r="O33" s="33">
        <v>0</v>
      </c>
      <c r="P33" s="33">
        <v>1</v>
      </c>
    </row>
    <row r="34" s="33" customFormat="1" spans="1:16">
      <c r="A34" s="33">
        <v>5294</v>
      </c>
      <c r="B34" s="33">
        <v>1737</v>
      </c>
      <c r="C34" s="33">
        <v>71</v>
      </c>
      <c r="D34" s="33">
        <v>0.9</v>
      </c>
      <c r="E34" s="33">
        <v>0</v>
      </c>
      <c r="F34" s="33">
        <v>1.995</v>
      </c>
      <c r="I34" s="33">
        <v>1712</v>
      </c>
      <c r="J34" s="35" t="s">
        <v>18</v>
      </c>
      <c r="K34" s="33">
        <f t="shared" ref="K34:K65" si="2">(3.142*((F34/12)^2)/4)+(3.142*(((H34/12)^2)-((G34/12)^2))/4)</f>
        <v>0.02171048359375</v>
      </c>
      <c r="L34" s="33">
        <v>15.1727392575561</v>
      </c>
      <c r="M34" s="33">
        <f>(2.7*0.6*Table1[[#This Row],[Pressure(Psi)]])/(580*Table1[[#This Row],[Compressibility]])</f>
        <v>0.319759049918363</v>
      </c>
      <c r="N34" s="33">
        <f>62.4*(141.5/(131.5+Table1[[#This Row],[Condensate Gravity(API)]]))</f>
        <v>43.602962962963</v>
      </c>
      <c r="O34" s="33">
        <v>0</v>
      </c>
      <c r="P34" s="33">
        <v>1</v>
      </c>
    </row>
    <row r="35" s="33" customFormat="1" spans="1:16">
      <c r="A35" s="33">
        <v>8162</v>
      </c>
      <c r="B35" s="33">
        <v>1765</v>
      </c>
      <c r="C35" s="33">
        <v>56.7</v>
      </c>
      <c r="D35" s="33">
        <v>7.7</v>
      </c>
      <c r="E35" s="33">
        <v>0</v>
      </c>
      <c r="F35" s="33">
        <v>1.995</v>
      </c>
      <c r="I35" s="33">
        <v>2949</v>
      </c>
      <c r="J35" s="35" t="s">
        <v>18</v>
      </c>
      <c r="K35" s="33">
        <f t="shared" si="2"/>
        <v>0.02171048359375</v>
      </c>
      <c r="L35" s="33">
        <v>4.21368544562874</v>
      </c>
      <c r="M35" s="33">
        <f>(2.7*0.6*Table1[[#This Row],[Pressure(Psi)]])/(580*Table1[[#This Row],[Compressibility]])</f>
        <v>1.16995624135187</v>
      </c>
      <c r="N35" s="33">
        <f>62.4*(141.5/(131.5+Table1[[#This Row],[Condensate Gravity(API)]]))</f>
        <v>46.9160467587673</v>
      </c>
      <c r="O35" s="33">
        <v>0</v>
      </c>
      <c r="P35" s="33">
        <v>1</v>
      </c>
    </row>
    <row r="36" s="33" customFormat="1" spans="1:16">
      <c r="A36" s="33">
        <v>5234</v>
      </c>
      <c r="B36" s="33">
        <v>1784</v>
      </c>
      <c r="C36" s="33">
        <v>71.7</v>
      </c>
      <c r="D36" s="33">
        <v>54.1</v>
      </c>
      <c r="E36" s="33">
        <v>0</v>
      </c>
      <c r="F36" s="33">
        <v>1.995</v>
      </c>
      <c r="I36" s="33">
        <v>3460</v>
      </c>
      <c r="J36" s="35" t="s">
        <v>18</v>
      </c>
      <c r="K36" s="33">
        <f t="shared" si="2"/>
        <v>0.02171048359375</v>
      </c>
      <c r="L36" s="33">
        <v>3.76444580374033</v>
      </c>
      <c r="M36" s="33">
        <f>(2.7*0.6*Table1[[#This Row],[Pressure(Psi)]])/(580*Table1[[#This Row],[Compressibility]])</f>
        <v>1.32367334038205</v>
      </c>
      <c r="N36" s="33">
        <f>62.4*(141.5/(131.5+Table1[[#This Row],[Condensate Gravity(API)]]))</f>
        <v>43.4527559055118</v>
      </c>
      <c r="O36" s="33">
        <v>0</v>
      </c>
      <c r="P36" s="33">
        <v>1</v>
      </c>
    </row>
    <row r="37" s="33" customFormat="1" spans="1:16">
      <c r="A37" s="33">
        <v>6850</v>
      </c>
      <c r="B37" s="33">
        <v>1818</v>
      </c>
      <c r="C37" s="33">
        <v>65</v>
      </c>
      <c r="D37" s="33">
        <v>26.7</v>
      </c>
      <c r="E37" s="33">
        <v>0</v>
      </c>
      <c r="G37" s="33">
        <v>4.5</v>
      </c>
      <c r="H37" s="33">
        <v>6.184</v>
      </c>
      <c r="I37" s="33">
        <v>4998</v>
      </c>
      <c r="J37" s="35" t="s">
        <v>19</v>
      </c>
      <c r="K37" s="33">
        <f t="shared" si="2"/>
        <v>0.0981430756111111</v>
      </c>
      <c r="L37" s="33">
        <v>14.3059355116255</v>
      </c>
      <c r="M37" s="33">
        <f>(2.7*0.6*Table1[[#This Row],[Pressure(Psi)]])/(580*Table1[[#This Row],[Compressibility]])</f>
        <v>0.354947921080663</v>
      </c>
      <c r="N37" s="33">
        <f>62.4*(141.5/(131.5+Table1[[#This Row],[Condensate Gravity(API)]]))</f>
        <v>44.9343511450382</v>
      </c>
      <c r="O37" s="33">
        <v>0</v>
      </c>
      <c r="P37" s="33">
        <v>1</v>
      </c>
    </row>
    <row r="38" spans="1:16">
      <c r="A38">
        <v>7346</v>
      </c>
      <c r="B38">
        <v>1835</v>
      </c>
      <c r="C38">
        <v>52.7</v>
      </c>
      <c r="D38">
        <v>27.8</v>
      </c>
      <c r="E38">
        <v>0.4</v>
      </c>
      <c r="F38">
        <v>1.995</v>
      </c>
      <c r="I38">
        <v>8672</v>
      </c>
      <c r="J38" s="34" t="s">
        <v>18</v>
      </c>
      <c r="K38">
        <f t="shared" si="2"/>
        <v>0.02171048359375</v>
      </c>
      <c r="L38">
        <v>2.08444890138937</v>
      </c>
      <c r="M38">
        <f>(2.7*0.6*Table1[[#This Row],[Pressure(Psi)]])/(580*Table1[[#This Row],[Compressibility]])</f>
        <v>2.458848870879</v>
      </c>
      <c r="N38">
        <f>62.4*(141.5/(131.5+Table1[[#This Row],[Condensate Gravity(API)]]))</f>
        <v>47.9348534201954</v>
      </c>
      <c r="O38" s="19">
        <v>1</v>
      </c>
      <c r="P38" s="33">
        <v>0</v>
      </c>
    </row>
    <row r="39" spans="1:16">
      <c r="A39">
        <v>7546</v>
      </c>
      <c r="B39">
        <v>1839</v>
      </c>
      <c r="C39">
        <v>52.2</v>
      </c>
      <c r="D39">
        <v>4.1</v>
      </c>
      <c r="E39">
        <v>0.6</v>
      </c>
      <c r="F39">
        <v>1.75</v>
      </c>
      <c r="I39">
        <v>3742</v>
      </c>
      <c r="J39" s="34" t="s">
        <v>18</v>
      </c>
      <c r="K39">
        <f t="shared" si="2"/>
        <v>0.0167055121527778</v>
      </c>
      <c r="L39">
        <v>1.20078373778554</v>
      </c>
      <c r="M39">
        <f>(2.7*0.6*Table1[[#This Row],[Pressure(Psi)]])/(580*Table1[[#This Row],[Compressibility]])</f>
        <v>4.27763724619718</v>
      </c>
      <c r="N39">
        <f>62.4*(141.5/(131.5+Table1[[#This Row],[Condensate Gravity(API)]]))</f>
        <v>48.0653238976592</v>
      </c>
      <c r="O39" s="19">
        <v>1</v>
      </c>
      <c r="P39" s="33">
        <v>0</v>
      </c>
    </row>
    <row r="40" s="33" customFormat="1" spans="1:16">
      <c r="A40" s="33">
        <v>5234</v>
      </c>
      <c r="B40" s="33">
        <v>1861</v>
      </c>
      <c r="C40" s="33">
        <v>71.7</v>
      </c>
      <c r="D40" s="33">
        <v>54.1</v>
      </c>
      <c r="E40" s="33">
        <v>0</v>
      </c>
      <c r="F40" s="33">
        <v>1.995</v>
      </c>
      <c r="I40" s="33">
        <v>2502</v>
      </c>
      <c r="J40" s="35" t="s">
        <v>18</v>
      </c>
      <c r="K40" s="33">
        <f t="shared" si="2"/>
        <v>0.02171048359375</v>
      </c>
      <c r="L40" s="33">
        <v>0.260507080506329</v>
      </c>
      <c r="M40" s="33">
        <f>(2.7*0.6*Table1[[#This Row],[Pressure(Psi)]])/(580*Table1[[#This Row],[Compressibility]])</f>
        <v>19.9532600309307</v>
      </c>
      <c r="N40" s="33">
        <f>62.4*(141.5/(131.5+Table1[[#This Row],[Condensate Gravity(API)]]))</f>
        <v>43.4527559055118</v>
      </c>
      <c r="O40" s="33">
        <v>0</v>
      </c>
      <c r="P40" s="33">
        <v>1</v>
      </c>
    </row>
    <row r="41" s="33" customFormat="1" spans="1:16">
      <c r="A41" s="33">
        <v>5234</v>
      </c>
      <c r="B41" s="33">
        <v>1895</v>
      </c>
      <c r="C41" s="33">
        <v>71.7</v>
      </c>
      <c r="D41" s="33">
        <v>54.1</v>
      </c>
      <c r="E41" s="33">
        <v>0</v>
      </c>
      <c r="F41" s="33">
        <v>1.995</v>
      </c>
      <c r="I41" s="33">
        <v>1797</v>
      </c>
      <c r="J41" s="35" t="s">
        <v>18</v>
      </c>
      <c r="K41" s="33">
        <f t="shared" si="2"/>
        <v>0.02171048359375</v>
      </c>
      <c r="L41" s="33">
        <v>1.23004511531586</v>
      </c>
      <c r="M41" s="33">
        <f>(2.7*0.6*Table1[[#This Row],[Pressure(Psi)]])/(580*Table1[[#This Row],[Compressibility]])</f>
        <v>4.30303813134823</v>
      </c>
      <c r="N41" s="33">
        <f>62.4*(141.5/(131.5+Table1[[#This Row],[Condensate Gravity(API)]]))</f>
        <v>43.4527559055118</v>
      </c>
      <c r="O41" s="33">
        <v>0</v>
      </c>
      <c r="P41" s="33">
        <v>1</v>
      </c>
    </row>
    <row r="42" s="33" customFormat="1" spans="1:16">
      <c r="A42" s="33">
        <v>5294</v>
      </c>
      <c r="B42" s="33">
        <v>1902</v>
      </c>
      <c r="C42" s="33">
        <v>71</v>
      </c>
      <c r="D42" s="33">
        <v>30.9</v>
      </c>
      <c r="E42" s="33">
        <v>0</v>
      </c>
      <c r="F42" s="33">
        <v>1.995</v>
      </c>
      <c r="I42" s="33">
        <v>1138</v>
      </c>
      <c r="J42" s="35" t="s">
        <v>18</v>
      </c>
      <c r="K42" s="33">
        <f t="shared" si="2"/>
        <v>0.02171048359375</v>
      </c>
      <c r="L42" s="33">
        <v>0.298424660740622</v>
      </c>
      <c r="M42" s="33">
        <f>(2.7*0.6*Table1[[#This Row],[Pressure(Psi)]])/(580*Table1[[#This Row],[Compressibility]])</f>
        <v>17.8017552082871</v>
      </c>
      <c r="N42" s="33">
        <f>62.4*(141.5/(131.5+Table1[[#This Row],[Condensate Gravity(API)]]))</f>
        <v>43.602962962963</v>
      </c>
      <c r="O42" s="33">
        <v>0</v>
      </c>
      <c r="P42" s="33">
        <v>1</v>
      </c>
    </row>
    <row r="43" s="33" customFormat="1" spans="1:16">
      <c r="A43" s="33">
        <v>6031</v>
      </c>
      <c r="B43" s="33">
        <v>1913</v>
      </c>
      <c r="C43" s="33">
        <v>62.5</v>
      </c>
      <c r="D43" s="33">
        <v>24.8</v>
      </c>
      <c r="E43" s="33">
        <v>0</v>
      </c>
      <c r="G43" s="33">
        <v>2.875</v>
      </c>
      <c r="H43" s="33">
        <v>6.184</v>
      </c>
      <c r="I43" s="33">
        <v>9897</v>
      </c>
      <c r="J43" s="35" t="s">
        <v>18</v>
      </c>
      <c r="K43" s="33">
        <f t="shared" si="2"/>
        <v>0.163516176739583</v>
      </c>
      <c r="L43" s="33">
        <v>2.19398937973043</v>
      </c>
      <c r="M43" s="33">
        <f>(2.7*0.6*Table1[[#This Row],[Pressure(Psi)]])/(580*Table1[[#This Row],[Compressibility]])</f>
        <v>2.4353841207783</v>
      </c>
      <c r="N43" s="33">
        <f>62.4*(141.5/(131.5+Table1[[#This Row],[Condensate Gravity(API)]]))</f>
        <v>45.5134020618557</v>
      </c>
      <c r="O43" s="33">
        <v>0</v>
      </c>
      <c r="P43" s="33">
        <v>1</v>
      </c>
    </row>
    <row r="44" s="33" customFormat="1" spans="1:16">
      <c r="A44" s="33">
        <v>6031</v>
      </c>
      <c r="B44" s="33">
        <v>1938</v>
      </c>
      <c r="C44" s="33">
        <v>62.5</v>
      </c>
      <c r="D44" s="33">
        <v>24.8</v>
      </c>
      <c r="E44" s="33">
        <v>0</v>
      </c>
      <c r="G44" s="33">
        <v>2.875</v>
      </c>
      <c r="H44" s="33">
        <v>6.184</v>
      </c>
      <c r="I44" s="33">
        <v>9039</v>
      </c>
      <c r="J44" s="35" t="s">
        <v>19</v>
      </c>
      <c r="K44" s="33">
        <f t="shared" si="2"/>
        <v>0.163516176739583</v>
      </c>
      <c r="L44" s="33">
        <v>7.82764484744733</v>
      </c>
      <c r="M44" s="33">
        <f>(2.7*0.6*Table1[[#This Row],[Pressure(Psi)]])/(580*Table1[[#This Row],[Compressibility]])</f>
        <v>0.69152785904995</v>
      </c>
      <c r="N44" s="33">
        <f>62.4*(141.5/(131.5+Table1[[#This Row],[Condensate Gravity(API)]]))</f>
        <v>45.5134020618557</v>
      </c>
      <c r="O44" s="33">
        <v>0</v>
      </c>
      <c r="P44" s="33">
        <v>1</v>
      </c>
    </row>
    <row r="45" s="33" customFormat="1" spans="1:16">
      <c r="A45" s="33">
        <v>5962</v>
      </c>
      <c r="B45" s="33">
        <v>1953</v>
      </c>
      <c r="C45" s="33">
        <v>65</v>
      </c>
      <c r="D45" s="33">
        <v>31.8</v>
      </c>
      <c r="E45" s="33">
        <v>0</v>
      </c>
      <c r="G45" s="33">
        <v>2.875</v>
      </c>
      <c r="H45" s="33">
        <v>6.184</v>
      </c>
      <c r="I45" s="33">
        <v>9289</v>
      </c>
      <c r="J45" s="35" t="s">
        <v>18</v>
      </c>
      <c r="K45" s="33">
        <f t="shared" si="2"/>
        <v>0.163516176739583</v>
      </c>
      <c r="L45" s="33">
        <v>2.97009250171729</v>
      </c>
      <c r="M45" s="33">
        <f>(2.7*0.6*Table1[[#This Row],[Pressure(Psi)]])/(580*Table1[[#This Row],[Compressibility]])</f>
        <v>1.83661991380024</v>
      </c>
      <c r="N45" s="33">
        <f>62.4*(141.5/(131.5+Table1[[#This Row],[Condensate Gravity(API)]]))</f>
        <v>44.9343511450382</v>
      </c>
      <c r="O45" s="33">
        <v>0</v>
      </c>
      <c r="P45" s="33">
        <v>1</v>
      </c>
    </row>
    <row r="46" s="33" customFormat="1" spans="1:16">
      <c r="A46" s="33">
        <v>6031</v>
      </c>
      <c r="B46" s="33">
        <v>1958</v>
      </c>
      <c r="C46" s="33">
        <v>62.5</v>
      </c>
      <c r="D46" s="33">
        <v>24.8</v>
      </c>
      <c r="E46" s="33">
        <v>0</v>
      </c>
      <c r="G46" s="33">
        <v>2.875</v>
      </c>
      <c r="H46" s="33">
        <v>6.184</v>
      </c>
      <c r="I46" s="33">
        <v>8185</v>
      </c>
      <c r="J46" s="35" t="s">
        <v>17</v>
      </c>
      <c r="K46" s="33">
        <f t="shared" si="2"/>
        <v>0.163516176739583</v>
      </c>
      <c r="L46" s="33">
        <v>5.23951771877156</v>
      </c>
      <c r="M46" s="33">
        <f>(2.7*0.6*Table1[[#This Row],[Pressure(Psi)]])/(580*Table1[[#This Row],[Compressibility]])</f>
        <v>1.04377861575518</v>
      </c>
      <c r="N46" s="33">
        <f>62.4*(141.5/(131.5+Table1[[#This Row],[Condensate Gravity(API)]]))</f>
        <v>45.5134020618557</v>
      </c>
      <c r="O46" s="33">
        <v>0</v>
      </c>
      <c r="P46" s="33">
        <v>1</v>
      </c>
    </row>
    <row r="47" s="33" customFormat="1" spans="1:16">
      <c r="A47" s="33">
        <v>5962</v>
      </c>
      <c r="B47" s="33">
        <v>1993</v>
      </c>
      <c r="C47" s="33">
        <v>65</v>
      </c>
      <c r="D47" s="33">
        <v>31.8</v>
      </c>
      <c r="E47" s="33">
        <v>0</v>
      </c>
      <c r="G47" s="33">
        <v>2.875</v>
      </c>
      <c r="H47" s="33">
        <v>6.184</v>
      </c>
      <c r="I47" s="33">
        <v>8210</v>
      </c>
      <c r="J47" s="35" t="s">
        <v>19</v>
      </c>
      <c r="K47" s="33">
        <f t="shared" si="2"/>
        <v>0.163516176739583</v>
      </c>
      <c r="L47" s="33">
        <v>2.94268173696172</v>
      </c>
      <c r="M47" s="33">
        <f>(2.7*0.6*Table1[[#This Row],[Pressure(Psi)]])/(580*Table1[[#This Row],[Compressibility]])</f>
        <v>1.89169460716513</v>
      </c>
      <c r="N47" s="33">
        <f>62.4*(141.5/(131.5+Table1[[#This Row],[Condensate Gravity(API)]]))</f>
        <v>44.9343511450382</v>
      </c>
      <c r="O47" s="33">
        <v>0</v>
      </c>
      <c r="P47" s="33">
        <v>1</v>
      </c>
    </row>
    <row r="48" s="33" customFormat="1" spans="1:16">
      <c r="A48" s="33">
        <v>5934</v>
      </c>
      <c r="B48" s="33">
        <v>2003</v>
      </c>
      <c r="C48" s="33">
        <v>70</v>
      </c>
      <c r="D48" s="33">
        <v>3.7</v>
      </c>
      <c r="E48" s="33">
        <v>0</v>
      </c>
      <c r="G48" s="33">
        <v>3.5</v>
      </c>
      <c r="H48" s="33">
        <v>6.184</v>
      </c>
      <c r="I48" s="36">
        <v>11767</v>
      </c>
      <c r="J48" s="35" t="s">
        <v>18</v>
      </c>
      <c r="K48" s="33">
        <f t="shared" si="2"/>
        <v>0.1417819645</v>
      </c>
      <c r="L48" s="33">
        <v>2.28907219745171</v>
      </c>
      <c r="M48" s="33">
        <f>(2.7*0.6*Table1[[#This Row],[Pressure(Psi)]])/(580*Table1[[#This Row],[Compressibility]])</f>
        <v>2.44404095822084</v>
      </c>
      <c r="N48" s="33">
        <f>62.4*(141.5/(131.5+Table1[[#This Row],[Condensate Gravity(API)]]))</f>
        <v>43.8193548387097</v>
      </c>
      <c r="O48" s="33">
        <v>0</v>
      </c>
      <c r="P48" s="33">
        <v>1</v>
      </c>
    </row>
    <row r="49" s="33" customFormat="1" spans="1:16">
      <c r="A49" s="33">
        <v>5962</v>
      </c>
      <c r="B49" s="33">
        <v>2040</v>
      </c>
      <c r="C49" s="33">
        <v>65</v>
      </c>
      <c r="D49" s="33">
        <v>31.8</v>
      </c>
      <c r="E49" s="33">
        <v>0</v>
      </c>
      <c r="G49" s="33">
        <v>2.875</v>
      </c>
      <c r="H49" s="33">
        <v>6.184</v>
      </c>
      <c r="I49" s="33">
        <v>6702</v>
      </c>
      <c r="J49" s="35" t="s">
        <v>17</v>
      </c>
      <c r="K49" s="33">
        <f t="shared" si="2"/>
        <v>0.163516176739583</v>
      </c>
      <c r="L49" s="33">
        <v>1.7738458150017</v>
      </c>
      <c r="M49" s="33">
        <f>(2.7*0.6*Table1[[#This Row],[Pressure(Psi)]])/(580*Table1[[#This Row],[Compressibility]])</f>
        <v>3.21219070242432</v>
      </c>
      <c r="N49" s="33">
        <f>62.4*(141.5/(131.5+Table1[[#This Row],[Condensate Gravity(API)]]))</f>
        <v>44.9343511450382</v>
      </c>
      <c r="O49" s="33">
        <v>0</v>
      </c>
      <c r="P49" s="33">
        <v>1</v>
      </c>
    </row>
    <row r="50" s="33" customFormat="1" spans="1:16">
      <c r="A50" s="33">
        <v>6850</v>
      </c>
      <c r="B50" s="33">
        <v>2042</v>
      </c>
      <c r="C50" s="33">
        <v>65</v>
      </c>
      <c r="D50" s="33">
        <v>26.7</v>
      </c>
      <c r="E50" s="33">
        <v>0</v>
      </c>
      <c r="G50" s="33">
        <v>4.5</v>
      </c>
      <c r="H50" s="33">
        <v>6.184</v>
      </c>
      <c r="I50" s="33">
        <v>4124</v>
      </c>
      <c r="J50" s="35" t="s">
        <v>17</v>
      </c>
      <c r="K50" s="33">
        <f t="shared" si="2"/>
        <v>0.0981430756111111</v>
      </c>
      <c r="L50" s="33">
        <v>1.06173185969966</v>
      </c>
      <c r="M50" s="33">
        <f>(2.7*0.6*Table1[[#This Row],[Pressure(Psi)]])/(580*Table1[[#This Row],[Compressibility]])</f>
        <v>5.37189987215108</v>
      </c>
      <c r="N50" s="33">
        <f>62.4*(141.5/(131.5+Table1[[#This Row],[Condensate Gravity(API)]]))</f>
        <v>44.9343511450382</v>
      </c>
      <c r="O50" s="33">
        <v>0</v>
      </c>
      <c r="P50" s="33">
        <v>1</v>
      </c>
    </row>
    <row r="51" spans="1:16">
      <c r="A51">
        <v>7639</v>
      </c>
      <c r="B51">
        <v>2104</v>
      </c>
      <c r="C51">
        <v>53.5</v>
      </c>
      <c r="D51">
        <v>3.3</v>
      </c>
      <c r="E51">
        <v>1</v>
      </c>
      <c r="F51">
        <v>1.75</v>
      </c>
      <c r="I51">
        <v>3598</v>
      </c>
      <c r="J51" s="34" t="s">
        <v>18</v>
      </c>
      <c r="K51">
        <f t="shared" si="2"/>
        <v>0.0167055121527778</v>
      </c>
      <c r="L51">
        <v>0.277364426829334</v>
      </c>
      <c r="M51">
        <f>(2.7*0.6*Table1[[#This Row],[Pressure(Psi)]])/(580*Table1[[#This Row],[Compressibility]])</f>
        <v>21.1876112677868</v>
      </c>
      <c r="N51">
        <f>62.4*(141.5/(131.5+Table1[[#This Row],[Condensate Gravity(API)]]))</f>
        <v>47.7275675675676</v>
      </c>
      <c r="O51" s="19">
        <v>1</v>
      </c>
      <c r="P51" s="33">
        <v>0</v>
      </c>
    </row>
    <row r="52" s="33" customFormat="1" spans="1:16">
      <c r="A52" s="33">
        <v>8162</v>
      </c>
      <c r="B52" s="33">
        <v>2149</v>
      </c>
      <c r="C52" s="33">
        <v>56.7</v>
      </c>
      <c r="D52" s="33">
        <v>7.7</v>
      </c>
      <c r="E52" s="33">
        <v>0</v>
      </c>
      <c r="F52" s="33">
        <v>1.99</v>
      </c>
      <c r="I52" s="33">
        <v>2385</v>
      </c>
      <c r="J52" s="35" t="s">
        <v>18</v>
      </c>
      <c r="K52" s="33">
        <f t="shared" si="2"/>
        <v>0.0216017954861111</v>
      </c>
      <c r="L52" s="33">
        <v>0.520689864165328</v>
      </c>
      <c r="M52" s="33">
        <f>(2.7*0.6*Table1[[#This Row],[Pressure(Psi)]])/(580*Table1[[#This Row],[Compressibility]])</f>
        <v>11.5277437173983</v>
      </c>
      <c r="N52" s="33">
        <f>62.4*(141.5/(131.5+Table1[[#This Row],[Condensate Gravity(API)]]))</f>
        <v>46.9160467587673</v>
      </c>
      <c r="O52" s="33">
        <v>0</v>
      </c>
      <c r="P52" s="33">
        <v>1</v>
      </c>
    </row>
    <row r="53" s="33" customFormat="1" spans="1:16">
      <c r="A53" s="33">
        <v>5725</v>
      </c>
      <c r="B53" s="33">
        <v>2169</v>
      </c>
      <c r="C53" s="33">
        <v>70</v>
      </c>
      <c r="D53" s="33">
        <v>2.5</v>
      </c>
      <c r="E53" s="33">
        <v>0</v>
      </c>
      <c r="G53" s="33">
        <v>4.5</v>
      </c>
      <c r="H53" s="33">
        <v>6.184</v>
      </c>
      <c r="I53" s="33">
        <v>7504</v>
      </c>
      <c r="J53" s="35" t="s">
        <v>18</v>
      </c>
      <c r="K53" s="33">
        <f t="shared" si="2"/>
        <v>0.0981430756111111</v>
      </c>
      <c r="L53" s="33">
        <v>1.56548261239129</v>
      </c>
      <c r="M53" s="33">
        <f>(2.7*0.6*Table1[[#This Row],[Pressure(Psi)]])/(580*Table1[[#This Row],[Compressibility]])</f>
        <v>3.86988736339671</v>
      </c>
      <c r="N53" s="33">
        <f>62.4*(141.5/(131.5+Table1[[#This Row],[Condensate Gravity(API)]]))</f>
        <v>43.8193548387097</v>
      </c>
      <c r="O53" s="33">
        <v>0</v>
      </c>
      <c r="P53" s="33">
        <v>1</v>
      </c>
    </row>
    <row r="54" s="33" customFormat="1" spans="1:16">
      <c r="A54" s="33">
        <v>5725</v>
      </c>
      <c r="B54" s="33">
        <v>2175</v>
      </c>
      <c r="C54" s="33">
        <v>70</v>
      </c>
      <c r="D54" s="33">
        <v>2.5</v>
      </c>
      <c r="E54" s="33">
        <v>0</v>
      </c>
      <c r="G54" s="33">
        <v>4.5</v>
      </c>
      <c r="H54" s="33">
        <v>6.184</v>
      </c>
      <c r="I54" s="33">
        <v>6405</v>
      </c>
      <c r="J54" s="35" t="s">
        <v>19</v>
      </c>
      <c r="K54" s="33">
        <f t="shared" si="2"/>
        <v>0.0981430756111111</v>
      </c>
      <c r="L54" s="33">
        <v>2.29040239537936</v>
      </c>
      <c r="M54" s="33">
        <f>(2.7*0.6*Table1[[#This Row],[Pressure(Psi)]])/(580*Table1[[#This Row],[Compressibility]])</f>
        <v>2.65237235703895</v>
      </c>
      <c r="N54" s="33">
        <f>62.4*(141.5/(131.5+Table1[[#This Row],[Condensate Gravity(API)]]))</f>
        <v>43.8193548387097</v>
      </c>
      <c r="O54" s="33">
        <v>0</v>
      </c>
      <c r="P54" s="33">
        <v>1</v>
      </c>
    </row>
    <row r="55" s="33" customFormat="1" spans="1:16">
      <c r="A55" s="33">
        <v>5725</v>
      </c>
      <c r="B55" s="33">
        <v>2182</v>
      </c>
      <c r="C55" s="33">
        <v>70</v>
      </c>
      <c r="D55" s="33">
        <v>2.5</v>
      </c>
      <c r="E55" s="33">
        <v>0</v>
      </c>
      <c r="G55" s="33">
        <v>4.5</v>
      </c>
      <c r="H55" s="33">
        <v>6.184</v>
      </c>
      <c r="I55" s="33">
        <v>5501</v>
      </c>
      <c r="J55" s="35" t="s">
        <v>17</v>
      </c>
      <c r="K55" s="33">
        <f t="shared" si="2"/>
        <v>0.0981430756111111</v>
      </c>
      <c r="L55" s="33">
        <v>1.0324821874413</v>
      </c>
      <c r="M55" s="33">
        <f>(2.7*0.6*Table1[[#This Row],[Pressure(Psi)]])/(580*Table1[[#This Row],[Compressibility]])</f>
        <v>5.9028153688941</v>
      </c>
      <c r="N55" s="33">
        <f>62.4*(141.5/(131.5+Table1[[#This Row],[Condensate Gravity(API)]]))</f>
        <v>43.8193548387097</v>
      </c>
      <c r="O55" s="33">
        <v>0</v>
      </c>
      <c r="P55" s="33">
        <v>1</v>
      </c>
    </row>
    <row r="56" s="33" customFormat="1" spans="1:16">
      <c r="A56" s="33">
        <v>7475</v>
      </c>
      <c r="B56" s="33">
        <v>2205</v>
      </c>
      <c r="C56" s="33">
        <v>52.4</v>
      </c>
      <c r="D56" s="33">
        <v>3.4</v>
      </c>
      <c r="E56" s="33">
        <v>0</v>
      </c>
      <c r="F56" s="33">
        <v>1.75</v>
      </c>
      <c r="I56" s="33">
        <v>6871</v>
      </c>
      <c r="J56" s="35" t="s">
        <v>18</v>
      </c>
      <c r="K56" s="33">
        <f t="shared" si="2"/>
        <v>0.0167055121527778</v>
      </c>
      <c r="L56" s="33">
        <v>0.488602017104733</v>
      </c>
      <c r="M56" s="33">
        <f>(2.7*0.6*Table1[[#This Row],[Pressure(Psi)]])/(580*Table1[[#This Row],[Compressibility]])</f>
        <v>12.6049277077138</v>
      </c>
      <c r="N56" s="33">
        <f>62.4*(141.5/(131.5+Table1[[#This Row],[Condensate Gravity(API)]]))</f>
        <v>48.0130505709625</v>
      </c>
      <c r="O56" s="33">
        <v>0</v>
      </c>
      <c r="P56" s="33">
        <v>1</v>
      </c>
    </row>
    <row r="57" s="33" customFormat="1" spans="1:16">
      <c r="A57" s="33">
        <v>5934</v>
      </c>
      <c r="B57" s="33">
        <v>2223</v>
      </c>
      <c r="C57" s="33">
        <v>70</v>
      </c>
      <c r="D57" s="33">
        <v>3.7</v>
      </c>
      <c r="E57" s="33">
        <v>0</v>
      </c>
      <c r="G57" s="33">
        <v>3.5</v>
      </c>
      <c r="H57" s="33">
        <v>6.184</v>
      </c>
      <c r="I57" s="33">
        <v>9860</v>
      </c>
      <c r="J57" s="35" t="s">
        <v>18</v>
      </c>
      <c r="K57" s="33">
        <f t="shared" si="2"/>
        <v>0.1417819645</v>
      </c>
      <c r="L57" s="33">
        <v>10.1908100936389</v>
      </c>
      <c r="M57" s="33">
        <f>(2.7*0.6*Table1[[#This Row],[Pressure(Psi)]])/(580*Table1[[#This Row],[Compressibility]])</f>
        <v>0.609281196339134</v>
      </c>
      <c r="N57" s="33">
        <f>62.4*(141.5/(131.5+Table1[[#This Row],[Condensate Gravity(API)]]))</f>
        <v>43.8193548387097</v>
      </c>
      <c r="O57" s="33">
        <v>0</v>
      </c>
      <c r="P57" s="33">
        <v>1</v>
      </c>
    </row>
    <row r="58" spans="1:16">
      <c r="A58">
        <v>7546</v>
      </c>
      <c r="B58">
        <v>2224</v>
      </c>
      <c r="C58">
        <v>52.2</v>
      </c>
      <c r="D58">
        <v>4.1</v>
      </c>
      <c r="E58">
        <v>0.6</v>
      </c>
      <c r="F58">
        <v>1.75</v>
      </c>
      <c r="I58">
        <v>2910</v>
      </c>
      <c r="J58" s="34" t="s">
        <v>18</v>
      </c>
      <c r="K58">
        <f t="shared" si="2"/>
        <v>0.0167055121527778</v>
      </c>
      <c r="L58">
        <v>0.992400224366918</v>
      </c>
      <c r="M58">
        <f>(2.7*0.6*Table1[[#This Row],[Pressure(Psi)]])/(580*Table1[[#This Row],[Compressibility]])</f>
        <v>6.25943235041916</v>
      </c>
      <c r="N58">
        <f>62.4*(141.5/(131.5+Table1[[#This Row],[Condensate Gravity(API)]]))</f>
        <v>48.0653238976592</v>
      </c>
      <c r="O58" s="19">
        <v>1</v>
      </c>
      <c r="P58" s="33">
        <v>0</v>
      </c>
    </row>
    <row r="59" s="33" customFormat="1" spans="1:16">
      <c r="A59" s="33">
        <v>6995</v>
      </c>
      <c r="B59" s="33">
        <v>2226</v>
      </c>
      <c r="C59" s="33">
        <v>65</v>
      </c>
      <c r="D59" s="33">
        <v>17.9</v>
      </c>
      <c r="E59" s="33">
        <v>0</v>
      </c>
      <c r="F59" s="33">
        <v>1.995</v>
      </c>
      <c r="I59" s="33">
        <v>1959</v>
      </c>
      <c r="J59" s="35" t="s">
        <v>18</v>
      </c>
      <c r="K59" s="33">
        <f t="shared" si="2"/>
        <v>0.02171048359375</v>
      </c>
      <c r="L59" s="33">
        <v>1.64194654203523</v>
      </c>
      <c r="M59" s="33">
        <f>(2.7*0.6*Table1[[#This Row],[Pressure(Psi)]])/(580*Table1[[#This Row],[Compressibility]])</f>
        <v>3.78663258315061</v>
      </c>
      <c r="N59" s="33">
        <f>62.4*(141.5/(131.5+Table1[[#This Row],[Condensate Gravity(API)]]))</f>
        <v>44.9343511450382</v>
      </c>
      <c r="O59" s="33">
        <v>0</v>
      </c>
      <c r="P59" s="33">
        <v>1</v>
      </c>
    </row>
    <row r="60" s="33" customFormat="1" spans="1:16">
      <c r="A60" s="33">
        <v>5906</v>
      </c>
      <c r="B60" s="33">
        <v>2256</v>
      </c>
      <c r="C60" s="33">
        <v>67.5</v>
      </c>
      <c r="D60" s="33">
        <v>15.1</v>
      </c>
      <c r="E60" s="33">
        <v>0</v>
      </c>
      <c r="G60" s="33">
        <v>3.5</v>
      </c>
      <c r="H60" s="33">
        <v>6.184</v>
      </c>
      <c r="I60" s="33">
        <v>9747</v>
      </c>
      <c r="J60" s="35" t="s">
        <v>18</v>
      </c>
      <c r="K60" s="33">
        <f t="shared" si="2"/>
        <v>0.1417819645</v>
      </c>
      <c r="L60" s="33">
        <v>2.10744422177065</v>
      </c>
      <c r="M60" s="33">
        <f>(2.7*0.6*Table1[[#This Row],[Pressure(Psi)]])/(580*Table1[[#This Row],[Compressibility]])</f>
        <v>2.98999200748294</v>
      </c>
      <c r="N60" s="33">
        <f>62.4*(141.5/(131.5+Table1[[#This Row],[Condensate Gravity(API)]]))</f>
        <v>44.3698492462312</v>
      </c>
      <c r="O60" s="33">
        <v>0</v>
      </c>
      <c r="P60" s="33">
        <v>1</v>
      </c>
    </row>
    <row r="61" s="33" customFormat="1" spans="1:16">
      <c r="A61" s="33">
        <v>5906</v>
      </c>
      <c r="B61" s="33">
        <v>2271</v>
      </c>
      <c r="C61" s="33">
        <v>67.5</v>
      </c>
      <c r="D61" s="33">
        <v>15.1</v>
      </c>
      <c r="E61" s="33">
        <v>0</v>
      </c>
      <c r="G61" s="33">
        <v>3.5</v>
      </c>
      <c r="H61" s="33">
        <v>6.184</v>
      </c>
      <c r="I61" s="33">
        <v>8406</v>
      </c>
      <c r="J61" s="35" t="s">
        <v>19</v>
      </c>
      <c r="K61" s="33">
        <f t="shared" si="2"/>
        <v>0.1417819645</v>
      </c>
      <c r="L61" s="33">
        <v>10.4336543641169</v>
      </c>
      <c r="M61" s="33">
        <f>(2.7*0.6*Table1[[#This Row],[Pressure(Psi)]])/(580*Table1[[#This Row],[Compressibility]])</f>
        <v>0.607949785345544</v>
      </c>
      <c r="N61" s="33">
        <f>62.4*(141.5/(131.5+Table1[[#This Row],[Condensate Gravity(API)]]))</f>
        <v>44.3698492462312</v>
      </c>
      <c r="O61" s="33">
        <v>0</v>
      </c>
      <c r="P61" s="33">
        <v>1</v>
      </c>
    </row>
    <row r="62" s="33" customFormat="1" spans="1:16">
      <c r="A62" s="33">
        <v>5906</v>
      </c>
      <c r="B62" s="33">
        <v>2284</v>
      </c>
      <c r="C62" s="33">
        <v>67.5</v>
      </c>
      <c r="D62" s="33">
        <v>15.1</v>
      </c>
      <c r="E62" s="33">
        <v>0</v>
      </c>
      <c r="G62" s="33">
        <v>3.5</v>
      </c>
      <c r="H62" s="33">
        <v>6.184</v>
      </c>
      <c r="I62" s="33">
        <v>7109</v>
      </c>
      <c r="J62" s="35" t="s">
        <v>17</v>
      </c>
      <c r="K62" s="33">
        <f t="shared" si="2"/>
        <v>0.1417819645</v>
      </c>
      <c r="L62" s="33">
        <v>11.1366837888178</v>
      </c>
      <c r="M62" s="33">
        <f>(2.7*0.6*Table1[[#This Row],[Pressure(Psi)]])/(580*Table1[[#This Row],[Compressibility]])</f>
        <v>0.572831948615405</v>
      </c>
      <c r="N62" s="33">
        <f>62.4*(141.5/(131.5+Table1[[#This Row],[Condensate Gravity(API)]]))</f>
        <v>44.3698492462312</v>
      </c>
      <c r="O62" s="33">
        <v>0</v>
      </c>
      <c r="P62" s="33">
        <v>1</v>
      </c>
    </row>
    <row r="63" s="33" customFormat="1" spans="1:16">
      <c r="A63" s="33">
        <v>6995</v>
      </c>
      <c r="B63" s="33">
        <v>2335</v>
      </c>
      <c r="C63" s="33">
        <v>65</v>
      </c>
      <c r="D63" s="33">
        <v>17.9</v>
      </c>
      <c r="E63" s="33">
        <v>0</v>
      </c>
      <c r="F63" s="33">
        <v>1.995</v>
      </c>
      <c r="I63" s="33">
        <v>1116</v>
      </c>
      <c r="J63" s="35" t="s">
        <v>19</v>
      </c>
      <c r="K63" s="33">
        <f t="shared" si="2"/>
        <v>0.02171048359375</v>
      </c>
      <c r="L63" s="33">
        <v>1.17723510495268</v>
      </c>
      <c r="M63" s="33">
        <f>(2.7*0.6*Table1[[#This Row],[Pressure(Psi)]])/(580*Table1[[#This Row],[Compressibility]])</f>
        <v>5.5400119519765</v>
      </c>
      <c r="N63" s="33">
        <f>62.4*(141.5/(131.5+Table1[[#This Row],[Condensate Gravity(API)]]))</f>
        <v>44.9343511450382</v>
      </c>
      <c r="O63" s="33">
        <v>0</v>
      </c>
      <c r="P63" s="33">
        <v>1</v>
      </c>
    </row>
    <row r="64" s="33" customFormat="1" spans="1:16">
      <c r="A64" s="33">
        <v>5934</v>
      </c>
      <c r="B64" s="33">
        <v>2338</v>
      </c>
      <c r="C64" s="33">
        <v>70</v>
      </c>
      <c r="D64" s="33">
        <v>3.7</v>
      </c>
      <c r="E64" s="33">
        <v>0</v>
      </c>
      <c r="G64" s="33">
        <v>3.5</v>
      </c>
      <c r="H64" s="33">
        <v>6.18</v>
      </c>
      <c r="I64" s="33">
        <v>8057</v>
      </c>
      <c r="J64" s="35" t="s">
        <v>19</v>
      </c>
      <c r="K64" s="33">
        <f t="shared" si="2"/>
        <v>0.141512188888889</v>
      </c>
      <c r="L64" s="33">
        <v>7.40730899772265</v>
      </c>
      <c r="M64" s="33">
        <f>(2.7*0.6*Table1[[#This Row],[Pressure(Psi)]])/(580*Table1[[#This Row],[Compressibility]])</f>
        <v>0.881598953692451</v>
      </c>
      <c r="N64" s="33">
        <f>62.4*(141.5/(131.5+Table1[[#This Row],[Condensate Gravity(API)]]))</f>
        <v>43.8193548387097</v>
      </c>
      <c r="O64" s="33">
        <v>0</v>
      </c>
      <c r="P64" s="33">
        <v>1</v>
      </c>
    </row>
    <row r="65" s="33" customFormat="1" spans="1:16">
      <c r="A65" s="33">
        <v>5934</v>
      </c>
      <c r="B65" s="33">
        <v>2352</v>
      </c>
      <c r="C65" s="33">
        <v>70</v>
      </c>
      <c r="D65" s="33">
        <v>3.7</v>
      </c>
      <c r="E65" s="33">
        <v>0</v>
      </c>
      <c r="G65" s="33">
        <v>3.5</v>
      </c>
      <c r="H65" s="33">
        <v>6.184</v>
      </c>
      <c r="I65" s="33">
        <v>6361</v>
      </c>
      <c r="J65" s="35" t="s">
        <v>17</v>
      </c>
      <c r="K65" s="33">
        <f t="shared" si="2"/>
        <v>0.1417819645</v>
      </c>
      <c r="L65" s="33">
        <v>7.33654643351425</v>
      </c>
      <c r="M65" s="33">
        <f>(2.7*0.6*Table1[[#This Row],[Pressure(Psi)]])/(580*Table1[[#This Row],[Compressibility]])</f>
        <v>0.895432117806151</v>
      </c>
      <c r="N65" s="33">
        <f>62.4*(141.5/(131.5+Table1[[#This Row],[Condensate Gravity(API)]]))</f>
        <v>43.8193548387097</v>
      </c>
      <c r="O65" s="33">
        <v>0</v>
      </c>
      <c r="P65" s="33">
        <v>1</v>
      </c>
    </row>
    <row r="66" s="33" customFormat="1" spans="1:16">
      <c r="A66" s="33">
        <v>7475</v>
      </c>
      <c r="B66" s="33">
        <v>2406</v>
      </c>
      <c r="C66" s="33">
        <v>52.4</v>
      </c>
      <c r="D66" s="33">
        <v>3.4</v>
      </c>
      <c r="E66" s="33">
        <v>0</v>
      </c>
      <c r="F66" s="33">
        <v>1.75</v>
      </c>
      <c r="I66" s="33">
        <v>5820</v>
      </c>
      <c r="J66" s="35" t="s">
        <v>18</v>
      </c>
      <c r="K66" s="33">
        <f t="shared" ref="K66:K97" si="3">(3.142*((F66/12)^2)/4)+(3.142*(((H66/12)^2)-((G66/12)^2))/4)</f>
        <v>0.0167055121527778</v>
      </c>
      <c r="L66" s="33">
        <v>0.874011870763479</v>
      </c>
      <c r="M66" s="33">
        <f>(2.7*0.6*Table1[[#This Row],[Pressure(Psi)]])/(580*Table1[[#This Row],[Compressibility]])</f>
        <v>7.68891947735377</v>
      </c>
      <c r="N66" s="33">
        <f>62.4*(141.5/(131.5+Table1[[#This Row],[Condensate Gravity(API)]]))</f>
        <v>48.0130505709625</v>
      </c>
      <c r="O66" s="33">
        <v>0</v>
      </c>
      <c r="P66" s="33">
        <v>1</v>
      </c>
    </row>
    <row r="67" s="33" customFormat="1" spans="1:16">
      <c r="A67" s="33">
        <v>8162</v>
      </c>
      <c r="B67" s="33">
        <v>2415</v>
      </c>
      <c r="C67" s="33">
        <v>56.7</v>
      </c>
      <c r="D67" s="33">
        <v>7.7</v>
      </c>
      <c r="E67" s="33">
        <v>0</v>
      </c>
      <c r="F67" s="33">
        <v>1.995</v>
      </c>
      <c r="I67" s="33">
        <v>1804</v>
      </c>
      <c r="J67" s="35" t="s">
        <v>18</v>
      </c>
      <c r="K67" s="33">
        <f t="shared" si="3"/>
        <v>0.02171048359375</v>
      </c>
      <c r="L67" s="33">
        <v>1.105705406687</v>
      </c>
      <c r="M67" s="33">
        <f>(2.7*0.6*Table1[[#This Row],[Pressure(Psi)]])/(580*Table1[[#This Row],[Compressibility]])</f>
        <v>6.10049004625663</v>
      </c>
      <c r="N67" s="33">
        <f>62.4*(141.5/(131.5+Table1[[#This Row],[Condensate Gravity(API)]]))</f>
        <v>46.9160467587673</v>
      </c>
      <c r="O67" s="33">
        <v>0</v>
      </c>
      <c r="P67" s="33">
        <v>1</v>
      </c>
    </row>
    <row r="68" spans="1:16">
      <c r="A68">
        <v>7346</v>
      </c>
      <c r="B68">
        <v>2421</v>
      </c>
      <c r="C68">
        <v>52.7</v>
      </c>
      <c r="D68">
        <v>27.8</v>
      </c>
      <c r="E68">
        <v>0.4</v>
      </c>
      <c r="F68">
        <v>1.995</v>
      </c>
      <c r="I68">
        <v>6654</v>
      </c>
      <c r="J68" s="34" t="s">
        <v>18</v>
      </c>
      <c r="K68">
        <f t="shared" si="3"/>
        <v>0.02171048359375</v>
      </c>
      <c r="L68">
        <v>1.43714729824019</v>
      </c>
      <c r="M68">
        <f>(2.7*0.6*Table1[[#This Row],[Pressure(Psi)]])/(580*Table1[[#This Row],[Compressibility]])</f>
        <v>4.70522642776853</v>
      </c>
      <c r="N68">
        <f>62.4*(141.5/(131.5+Table1[[#This Row],[Condensate Gravity(API)]]))</f>
        <v>47.9348534201954</v>
      </c>
      <c r="O68" s="19">
        <v>1</v>
      </c>
      <c r="P68" s="33">
        <v>0</v>
      </c>
    </row>
    <row r="69" s="33" customFormat="1" spans="1:16">
      <c r="A69" s="33">
        <v>7753</v>
      </c>
      <c r="B69" s="33">
        <v>2527</v>
      </c>
      <c r="C69" s="33">
        <v>52.6</v>
      </c>
      <c r="D69" s="33">
        <v>5.5</v>
      </c>
      <c r="E69" s="33">
        <v>0</v>
      </c>
      <c r="F69" s="33">
        <v>1.995</v>
      </c>
      <c r="I69" s="33">
        <v>4471</v>
      </c>
      <c r="J69" s="35" t="s">
        <v>18</v>
      </c>
      <c r="K69" s="33">
        <f t="shared" si="3"/>
        <v>0.02171048359375</v>
      </c>
      <c r="L69" s="33">
        <v>1.1394846090429</v>
      </c>
      <c r="M69" s="33">
        <f>(2.7*0.6*Table1[[#This Row],[Pressure(Psi)]])/(580*Table1[[#This Row],[Compressibility]])</f>
        <v>6.1941796824457</v>
      </c>
      <c r="N69" s="33">
        <f>62.4*(141.5/(131.5+Table1[[#This Row],[Condensate Gravity(API)]]))</f>
        <v>47.9608908202064</v>
      </c>
      <c r="O69" s="33">
        <v>0</v>
      </c>
      <c r="P69" s="33">
        <v>1</v>
      </c>
    </row>
    <row r="70" s="33" customFormat="1" spans="1:16">
      <c r="A70" s="33">
        <v>8162</v>
      </c>
      <c r="B70" s="33">
        <v>2556</v>
      </c>
      <c r="C70" s="33">
        <v>56.7</v>
      </c>
      <c r="D70" s="33">
        <v>7.7</v>
      </c>
      <c r="E70" s="33">
        <v>0</v>
      </c>
      <c r="F70" s="33">
        <v>1.995</v>
      </c>
      <c r="I70" s="33">
        <v>1550</v>
      </c>
      <c r="J70" s="35" t="s">
        <v>18</v>
      </c>
      <c r="K70" s="33">
        <f t="shared" si="3"/>
        <v>0.02171048359375</v>
      </c>
      <c r="L70" s="33">
        <v>1.13024490610208</v>
      </c>
      <c r="M70" s="33">
        <f>(2.7*0.6*Table1[[#This Row],[Pressure(Psi)]])/(580*Table1[[#This Row],[Compressibility]])</f>
        <v>6.31648271560388</v>
      </c>
      <c r="N70" s="33">
        <f>62.4*(141.5/(131.5+Table1[[#This Row],[Condensate Gravity(API)]]))</f>
        <v>46.9160467587673</v>
      </c>
      <c r="O70" s="33">
        <v>0</v>
      </c>
      <c r="P70" s="33">
        <v>1</v>
      </c>
    </row>
    <row r="71" spans="1:16">
      <c r="A71">
        <v>7546</v>
      </c>
      <c r="B71">
        <v>2574</v>
      </c>
      <c r="C71">
        <v>52.2</v>
      </c>
      <c r="D71">
        <v>4.1</v>
      </c>
      <c r="E71">
        <v>0.6</v>
      </c>
      <c r="F71">
        <v>1.75</v>
      </c>
      <c r="I71">
        <v>1943</v>
      </c>
      <c r="J71" s="34" t="s">
        <v>18</v>
      </c>
      <c r="K71">
        <f t="shared" si="3"/>
        <v>0.0167055121527778</v>
      </c>
      <c r="L71">
        <v>0.872338413133848</v>
      </c>
      <c r="M71">
        <f>(2.7*0.6*Table1[[#This Row],[Pressure(Psi)]])/(580*Table1[[#This Row],[Compressibility]])</f>
        <v>8.24158167016193</v>
      </c>
      <c r="N71">
        <f>62.4*(141.5/(131.5+Table1[[#This Row],[Condensate Gravity(API)]]))</f>
        <v>48.0653238976592</v>
      </c>
      <c r="O71" s="19">
        <v>1</v>
      </c>
      <c r="P71" s="33">
        <v>0</v>
      </c>
    </row>
    <row r="72" spans="1:16">
      <c r="A72">
        <v>7639</v>
      </c>
      <c r="B72">
        <v>2582</v>
      </c>
      <c r="C72">
        <v>53.5</v>
      </c>
      <c r="D72">
        <v>3.3</v>
      </c>
      <c r="E72">
        <v>1</v>
      </c>
      <c r="F72">
        <v>1.75</v>
      </c>
      <c r="I72">
        <v>2423</v>
      </c>
      <c r="J72" s="34" t="s">
        <v>18</v>
      </c>
      <c r="K72">
        <f t="shared" si="3"/>
        <v>0.0167055121527778</v>
      </c>
      <c r="L72">
        <v>0.316103153336059</v>
      </c>
      <c r="M72">
        <f>(2.7*0.6*Table1[[#This Row],[Pressure(Psi)]])/(580*Table1[[#This Row],[Compressibility]])</f>
        <v>22.8146825722462</v>
      </c>
      <c r="N72">
        <f>62.4*(141.5/(131.5+Table1[[#This Row],[Condensate Gravity(API)]]))</f>
        <v>47.7275675675676</v>
      </c>
      <c r="O72" s="19">
        <v>1</v>
      </c>
      <c r="P72" s="33">
        <v>0</v>
      </c>
    </row>
    <row r="73" s="33" customFormat="1" spans="1:16">
      <c r="A73" s="33">
        <v>7753</v>
      </c>
      <c r="B73" s="33">
        <v>2611</v>
      </c>
      <c r="C73" s="33">
        <v>52.6</v>
      </c>
      <c r="D73" s="33">
        <v>5.5</v>
      </c>
      <c r="E73" s="33">
        <v>0</v>
      </c>
      <c r="F73" s="33">
        <v>1.995</v>
      </c>
      <c r="I73" s="33">
        <v>3436</v>
      </c>
      <c r="J73" s="35" t="s">
        <v>18</v>
      </c>
      <c r="K73" s="33">
        <f t="shared" si="3"/>
        <v>0.02171048359375</v>
      </c>
      <c r="L73" s="33">
        <v>0.406295421771433</v>
      </c>
      <c r="M73" s="33">
        <f>(2.7*0.6*Table1[[#This Row],[Pressure(Psi)]])/(580*Table1[[#This Row],[Compressibility]])</f>
        <v>17.9494838303911</v>
      </c>
      <c r="N73" s="33">
        <f>62.4*(141.5/(131.5+Table1[[#This Row],[Condensate Gravity(API)]]))</f>
        <v>47.9608908202064</v>
      </c>
      <c r="O73" s="33">
        <v>0</v>
      </c>
      <c r="P73" s="33">
        <v>1</v>
      </c>
    </row>
    <row r="74" s="33" customFormat="1" spans="1:16">
      <c r="A74" s="33">
        <v>7475</v>
      </c>
      <c r="B74" s="33">
        <v>2655</v>
      </c>
      <c r="C74" s="33">
        <v>52.4</v>
      </c>
      <c r="D74" s="33">
        <v>3.4</v>
      </c>
      <c r="E74" s="33">
        <v>0</v>
      </c>
      <c r="F74" s="33">
        <v>1.75</v>
      </c>
      <c r="I74" s="33">
        <v>4140</v>
      </c>
      <c r="J74" s="35" t="s">
        <v>18</v>
      </c>
      <c r="K74" s="33">
        <f t="shared" si="3"/>
        <v>0.0167055121527778</v>
      </c>
      <c r="L74" s="33">
        <v>0.470323542773981</v>
      </c>
      <c r="M74" s="33">
        <f>(2.7*0.6*Table1[[#This Row],[Pressure(Psi)]])/(580*Table1[[#This Row],[Compressibility]])</f>
        <v>15.7672091246687</v>
      </c>
      <c r="N74" s="33">
        <f>62.4*(141.5/(131.5+Table1[[#This Row],[Condensate Gravity(API)]]))</f>
        <v>48.0130505709625</v>
      </c>
      <c r="O74" s="33">
        <v>0</v>
      </c>
      <c r="P74" s="33">
        <v>1</v>
      </c>
    </row>
    <row r="75" spans="1:16">
      <c r="A75">
        <v>7346</v>
      </c>
      <c r="B75">
        <v>2705</v>
      </c>
      <c r="C75">
        <v>52.7</v>
      </c>
      <c r="D75">
        <v>27.8</v>
      </c>
      <c r="E75">
        <v>0.4</v>
      </c>
      <c r="F75">
        <v>1.995</v>
      </c>
      <c r="I75">
        <v>5136</v>
      </c>
      <c r="J75" s="34" t="s">
        <v>18</v>
      </c>
      <c r="K75">
        <f t="shared" si="3"/>
        <v>0.02171048359375</v>
      </c>
      <c r="L75">
        <v>1.39062896440644</v>
      </c>
      <c r="M75">
        <f>(2.7*0.6*Table1[[#This Row],[Pressure(Psi)]])/(580*Table1[[#This Row],[Compressibility]])</f>
        <v>5.43304146610454</v>
      </c>
      <c r="N75">
        <f>62.4*(141.5/(131.5+Table1[[#This Row],[Condensate Gravity(API)]]))</f>
        <v>47.9348534201954</v>
      </c>
      <c r="O75" s="19">
        <v>1</v>
      </c>
      <c r="P75" s="33">
        <v>0</v>
      </c>
    </row>
    <row r="76" s="33" customFormat="1" spans="1:16">
      <c r="A76" s="33">
        <v>7475</v>
      </c>
      <c r="B76" s="33">
        <v>2783</v>
      </c>
      <c r="C76" s="33">
        <v>52.4</v>
      </c>
      <c r="D76" s="33">
        <v>3.4</v>
      </c>
      <c r="E76" s="33">
        <v>0</v>
      </c>
      <c r="F76" s="33">
        <v>1.75</v>
      </c>
      <c r="I76" s="33">
        <v>2939</v>
      </c>
      <c r="J76" s="35" t="s">
        <v>18</v>
      </c>
      <c r="K76" s="33">
        <f t="shared" si="3"/>
        <v>0.0167055121527778</v>
      </c>
      <c r="L76" s="33">
        <v>0.828557372462002</v>
      </c>
      <c r="M76" s="33">
        <f>(2.7*0.6*Table1[[#This Row],[Pressure(Psi)]])/(580*Table1[[#This Row],[Compressibility]])</f>
        <v>9.38161575154918</v>
      </c>
      <c r="N76" s="33">
        <f>62.4*(141.5/(131.5+Table1[[#This Row],[Condensate Gravity(API)]]))</f>
        <v>48.0130505709625</v>
      </c>
      <c r="O76" s="33">
        <v>0</v>
      </c>
      <c r="P76" s="33">
        <v>1</v>
      </c>
    </row>
    <row r="77" spans="1:16">
      <c r="A77">
        <v>7639</v>
      </c>
      <c r="B77">
        <v>2814</v>
      </c>
      <c r="C77">
        <v>53.5</v>
      </c>
      <c r="D77">
        <v>3.3</v>
      </c>
      <c r="E77">
        <v>1</v>
      </c>
      <c r="F77">
        <v>1.75</v>
      </c>
      <c r="I77">
        <v>1596</v>
      </c>
      <c r="J77" s="34" t="s">
        <v>18</v>
      </c>
      <c r="K77">
        <f t="shared" si="3"/>
        <v>0.0167055121527778</v>
      </c>
      <c r="L77">
        <v>1.16451987192419</v>
      </c>
      <c r="M77">
        <f>(2.7*0.6*Table1[[#This Row],[Pressure(Psi)]])/(580*Table1[[#This Row],[Compressibility]])</f>
        <v>6.74938512681726</v>
      </c>
      <c r="N77">
        <f>62.4*(141.5/(131.5+Table1[[#This Row],[Condensate Gravity(API)]]))</f>
        <v>47.7275675675676</v>
      </c>
      <c r="O77" s="19">
        <v>1</v>
      </c>
      <c r="P77" s="33">
        <v>0</v>
      </c>
    </row>
    <row r="78" s="33" customFormat="1" spans="1:16">
      <c r="A78" s="33">
        <v>7810</v>
      </c>
      <c r="B78" s="33">
        <v>2823</v>
      </c>
      <c r="C78" s="33">
        <v>52.2</v>
      </c>
      <c r="D78" s="33">
        <v>5</v>
      </c>
      <c r="E78" s="33">
        <v>0</v>
      </c>
      <c r="G78" s="33">
        <v>2.375</v>
      </c>
      <c r="H78" s="33">
        <v>4.974</v>
      </c>
      <c r="I78" s="33">
        <v>3863</v>
      </c>
      <c r="J78" s="35" t="s">
        <v>17</v>
      </c>
      <c r="K78" s="33">
        <f t="shared" si="3"/>
        <v>0.104188125420139</v>
      </c>
      <c r="L78" s="33">
        <v>6.63270249669148</v>
      </c>
      <c r="M78" s="33">
        <f>(2.7*0.6*Table1[[#This Row],[Pressure(Psi)]])/(580*Table1[[#This Row],[Compressibility]])</f>
        <v>1.18879612622697</v>
      </c>
      <c r="N78" s="33">
        <f>62.4*(141.5/(131.5+Table1[[#This Row],[Condensate Gravity(API)]]))</f>
        <v>48.0653238976592</v>
      </c>
      <c r="O78" s="33">
        <v>0</v>
      </c>
      <c r="P78" s="33">
        <v>1</v>
      </c>
    </row>
    <row r="79" s="33" customFormat="1" spans="1:16">
      <c r="A79" s="33">
        <v>7810</v>
      </c>
      <c r="B79" s="33">
        <v>2862</v>
      </c>
      <c r="C79" s="33">
        <v>52.2</v>
      </c>
      <c r="D79" s="33">
        <v>5</v>
      </c>
      <c r="E79" s="33">
        <v>0</v>
      </c>
      <c r="G79" s="33">
        <v>2.375</v>
      </c>
      <c r="H79" s="33">
        <v>4.974</v>
      </c>
      <c r="I79" s="33">
        <v>3024</v>
      </c>
      <c r="J79" s="35" t="s">
        <v>18</v>
      </c>
      <c r="K79" s="33">
        <f t="shared" si="3"/>
        <v>0.104188125420139</v>
      </c>
      <c r="L79" s="33">
        <v>2.83476242292275</v>
      </c>
      <c r="M79" s="33">
        <f>(2.7*0.6*Table1[[#This Row],[Pressure(Psi)]])/(580*Table1[[#This Row],[Compressibility]])</f>
        <v>2.81994074858786</v>
      </c>
      <c r="N79" s="33">
        <f>62.4*(141.5/(131.5+Table1[[#This Row],[Condensate Gravity(API)]]))</f>
        <v>48.0653238976592</v>
      </c>
      <c r="O79" s="33">
        <v>0</v>
      </c>
      <c r="P79" s="33">
        <v>1</v>
      </c>
    </row>
    <row r="80" spans="1:16">
      <c r="A80">
        <v>7346</v>
      </c>
      <c r="B80">
        <v>2884</v>
      </c>
      <c r="C80">
        <v>52.7</v>
      </c>
      <c r="D80">
        <v>27.8</v>
      </c>
      <c r="E80">
        <v>0.4</v>
      </c>
      <c r="F80">
        <v>1.995</v>
      </c>
      <c r="I80">
        <v>3917</v>
      </c>
      <c r="J80" s="34" t="s">
        <v>18</v>
      </c>
      <c r="K80">
        <f t="shared" si="3"/>
        <v>0.02171048359375</v>
      </c>
      <c r="L80">
        <v>1.39952688730055</v>
      </c>
      <c r="M80">
        <f>(2.7*0.6*Table1[[#This Row],[Pressure(Psi)]])/(580*Table1[[#This Row],[Compressibility]])</f>
        <v>5.75573818404085</v>
      </c>
      <c r="N80">
        <f>62.4*(141.5/(131.5+Table1[[#This Row],[Condensate Gravity(API)]]))</f>
        <v>47.9348534201954</v>
      </c>
      <c r="O80" s="19">
        <v>1</v>
      </c>
      <c r="P80" s="33">
        <v>0</v>
      </c>
    </row>
    <row r="81" s="33" customFormat="1" spans="1:16">
      <c r="A81" s="33">
        <v>8840</v>
      </c>
      <c r="B81" s="33">
        <v>3025</v>
      </c>
      <c r="C81" s="33">
        <v>60</v>
      </c>
      <c r="D81" s="33">
        <v>54.8</v>
      </c>
      <c r="E81" s="33">
        <v>0</v>
      </c>
      <c r="F81" s="33">
        <v>2.441</v>
      </c>
      <c r="I81" s="33">
        <v>3517</v>
      </c>
      <c r="J81" s="35" t="s">
        <v>18</v>
      </c>
      <c r="K81" s="33">
        <f t="shared" si="3"/>
        <v>0.0325026862881944</v>
      </c>
      <c r="L81" s="33">
        <v>1.68946540846048</v>
      </c>
      <c r="M81" s="33">
        <f>(2.7*0.6*Table1[[#This Row],[Pressure(Psi)]])/(580*Table1[[#This Row],[Compressibility]])</f>
        <v>5.00107187085514</v>
      </c>
      <c r="N81" s="33">
        <f>62.4*(141.5/(131.5+Table1[[#This Row],[Condensate Gravity(API)]]))</f>
        <v>46.1075718015666</v>
      </c>
      <c r="O81" s="33">
        <v>0</v>
      </c>
      <c r="P81" s="33">
        <v>1</v>
      </c>
    </row>
    <row r="82" s="33" customFormat="1" spans="1:16">
      <c r="A82" s="36">
        <v>11355</v>
      </c>
      <c r="B82" s="33">
        <v>3092</v>
      </c>
      <c r="C82" s="33">
        <v>55</v>
      </c>
      <c r="D82" s="33">
        <v>117.6</v>
      </c>
      <c r="E82" s="33">
        <v>0</v>
      </c>
      <c r="F82" s="33">
        <v>2.441</v>
      </c>
      <c r="I82" s="33">
        <v>3351</v>
      </c>
      <c r="J82" s="35" t="s">
        <v>18</v>
      </c>
      <c r="K82" s="33">
        <f t="shared" si="3"/>
        <v>0.0325026862881944</v>
      </c>
      <c r="L82" s="33">
        <v>0.941046873472651</v>
      </c>
      <c r="M82" s="33">
        <f>(2.7*0.6*Table1[[#This Row],[Pressure(Psi)]])/(580*Table1[[#This Row],[Compressibility]])</f>
        <v>9.17730679046771</v>
      </c>
      <c r="N82" s="33">
        <f>62.4*(141.5/(131.5+Table1[[#This Row],[Condensate Gravity(API)]]))</f>
        <v>47.3436997319035</v>
      </c>
      <c r="O82" s="33">
        <v>0</v>
      </c>
      <c r="P82" s="33">
        <v>1</v>
      </c>
    </row>
    <row r="83" s="33" customFormat="1" spans="1:16">
      <c r="A83" s="33">
        <v>8840</v>
      </c>
      <c r="B83" s="33">
        <v>3212</v>
      </c>
      <c r="C83" s="33">
        <v>60</v>
      </c>
      <c r="D83" s="33">
        <v>54.8</v>
      </c>
      <c r="E83" s="33">
        <v>0</v>
      </c>
      <c r="F83" s="33">
        <v>2.441</v>
      </c>
      <c r="I83" s="33">
        <v>2547</v>
      </c>
      <c r="J83" s="35" t="s">
        <v>17</v>
      </c>
      <c r="K83" s="33">
        <f t="shared" si="3"/>
        <v>0.0325026862881944</v>
      </c>
      <c r="L83" s="33">
        <v>2.15456774967974</v>
      </c>
      <c r="M83" s="33">
        <f>(2.7*0.6*Table1[[#This Row],[Pressure(Psi)]])/(580*Table1[[#This Row],[Compressibility]])</f>
        <v>4.16392024673886</v>
      </c>
      <c r="N83" s="33">
        <f>62.4*(141.5/(131.5+Table1[[#This Row],[Condensate Gravity(API)]]))</f>
        <v>46.1075718015666</v>
      </c>
      <c r="O83" s="33">
        <v>0</v>
      </c>
      <c r="P83" s="33">
        <v>1</v>
      </c>
    </row>
    <row r="84" s="33" customFormat="1" spans="1:16">
      <c r="A84" s="36">
        <v>11355</v>
      </c>
      <c r="B84" s="33">
        <v>3245</v>
      </c>
      <c r="C84" s="33">
        <v>55</v>
      </c>
      <c r="D84" s="33">
        <v>117.6</v>
      </c>
      <c r="E84" s="33">
        <v>0</v>
      </c>
      <c r="F84" s="33">
        <v>2.441</v>
      </c>
      <c r="I84" s="33">
        <v>2503</v>
      </c>
      <c r="J84" s="35" t="s">
        <v>19</v>
      </c>
      <c r="K84" s="33">
        <f t="shared" si="3"/>
        <v>0.0325026862881944</v>
      </c>
      <c r="L84" s="33">
        <v>1.66868228357362</v>
      </c>
      <c r="M84" s="33">
        <f>(2.7*0.6*Table1[[#This Row],[Pressure(Psi)]])/(580*Table1[[#This Row],[Compressibility]])</f>
        <v>5.43160359457085</v>
      </c>
      <c r="N84" s="33">
        <f>62.4*(141.5/(131.5+Table1[[#This Row],[Condensate Gravity(API)]]))</f>
        <v>47.3436997319035</v>
      </c>
      <c r="O84" s="33">
        <v>0</v>
      </c>
      <c r="P84" s="33">
        <v>1</v>
      </c>
    </row>
    <row r="85" s="33" customFormat="1" spans="1:16">
      <c r="A85" s="36">
        <v>11416</v>
      </c>
      <c r="B85" s="33">
        <v>3280</v>
      </c>
      <c r="C85" s="33">
        <v>56.4</v>
      </c>
      <c r="D85" s="33">
        <v>130.8</v>
      </c>
      <c r="E85" s="33">
        <v>0</v>
      </c>
      <c r="F85" s="33">
        <v>2.992</v>
      </c>
      <c r="I85" s="33">
        <v>4095</v>
      </c>
      <c r="J85" s="35" t="s">
        <v>19</v>
      </c>
      <c r="K85" s="33">
        <f t="shared" si="3"/>
        <v>0.0488322657777778</v>
      </c>
      <c r="L85" s="33">
        <v>2.52783072744801</v>
      </c>
      <c r="M85" s="33">
        <f>(2.7*0.6*Table1[[#This Row],[Pressure(Psi)]])/(580*Table1[[#This Row],[Compressibility]])</f>
        <v>3.62420600828512</v>
      </c>
      <c r="N85" s="33">
        <f>62.4*(141.5/(131.5+Table1[[#This Row],[Condensate Gravity(API)]]))</f>
        <v>46.99095263438</v>
      </c>
      <c r="O85" s="33">
        <v>0</v>
      </c>
      <c r="P85" s="33">
        <v>1</v>
      </c>
    </row>
    <row r="86" s="33" customFormat="1" spans="1:16">
      <c r="A86" s="36">
        <v>11416</v>
      </c>
      <c r="B86" s="33">
        <v>3295</v>
      </c>
      <c r="C86" s="33">
        <v>56.4</v>
      </c>
      <c r="D86" s="33">
        <v>130.8</v>
      </c>
      <c r="E86" s="33">
        <v>0</v>
      </c>
      <c r="F86" s="33">
        <v>2.992</v>
      </c>
      <c r="I86" s="33">
        <v>3264</v>
      </c>
      <c r="J86" s="35" t="s">
        <v>19</v>
      </c>
      <c r="K86" s="33">
        <f t="shared" si="3"/>
        <v>0.0488322657777778</v>
      </c>
      <c r="L86" s="33">
        <v>2.43449839726775</v>
      </c>
      <c r="M86" s="33">
        <f>(2.7*0.6*Table1[[#This Row],[Pressure(Psi)]])/(580*Table1[[#This Row],[Compressibility]])</f>
        <v>3.78035815196997</v>
      </c>
      <c r="N86" s="33">
        <f>62.4*(141.5/(131.5+Table1[[#This Row],[Condensate Gravity(API)]]))</f>
        <v>46.99095263438</v>
      </c>
      <c r="O86" s="33">
        <v>0</v>
      </c>
      <c r="P86" s="33">
        <v>1</v>
      </c>
    </row>
    <row r="87" s="33" customFormat="1" spans="1:16">
      <c r="A87" s="36">
        <v>11417</v>
      </c>
      <c r="B87" s="33">
        <v>3330</v>
      </c>
      <c r="C87" s="33">
        <v>56.4</v>
      </c>
      <c r="D87" s="33">
        <v>113.5</v>
      </c>
      <c r="E87" s="33">
        <v>0</v>
      </c>
      <c r="F87" s="33">
        <v>2.441</v>
      </c>
      <c r="I87" s="33">
        <v>2915</v>
      </c>
      <c r="J87" s="35" t="s">
        <v>19</v>
      </c>
      <c r="K87" s="33">
        <f t="shared" si="3"/>
        <v>0.0325026862881944</v>
      </c>
      <c r="L87" s="33">
        <v>1.6195656185041</v>
      </c>
      <c r="M87" s="33">
        <f>(2.7*0.6*Table1[[#This Row],[Pressure(Psi)]])/(580*Table1[[#This Row],[Compressibility]])</f>
        <v>5.74291919789545</v>
      </c>
      <c r="N87" s="33">
        <f>62.4*(141.5/(131.5+Table1[[#This Row],[Condensate Gravity(API)]]))</f>
        <v>46.99095263438</v>
      </c>
      <c r="O87" s="33">
        <v>0</v>
      </c>
      <c r="P87" s="33">
        <v>1</v>
      </c>
    </row>
    <row r="88" s="33" customFormat="1" spans="1:16">
      <c r="A88" s="36">
        <v>11355</v>
      </c>
      <c r="B88" s="33">
        <v>3338</v>
      </c>
      <c r="C88" s="33">
        <v>55</v>
      </c>
      <c r="D88" s="33">
        <v>117.6</v>
      </c>
      <c r="E88" s="33">
        <v>0</v>
      </c>
      <c r="F88" s="33">
        <v>2.441</v>
      </c>
      <c r="I88" s="33">
        <v>2261</v>
      </c>
      <c r="J88" s="35" t="s">
        <v>17</v>
      </c>
      <c r="K88" s="33">
        <f t="shared" si="3"/>
        <v>0.0325026862881944</v>
      </c>
      <c r="L88" s="33">
        <v>2.09558473265816</v>
      </c>
      <c r="M88" s="33">
        <f>(2.7*0.6*Table1[[#This Row],[Pressure(Psi)]])/(580*Table1[[#This Row],[Compressibility]])</f>
        <v>4.44905861597805</v>
      </c>
      <c r="N88" s="33">
        <f>62.4*(141.5/(131.5+Table1[[#This Row],[Condensate Gravity(API)]]))</f>
        <v>47.3436997319035</v>
      </c>
      <c r="O88" s="33">
        <v>0</v>
      </c>
      <c r="P88" s="33">
        <v>1</v>
      </c>
    </row>
    <row r="89" s="33" customFormat="1" spans="1:16">
      <c r="A89" s="36">
        <v>11416</v>
      </c>
      <c r="B89" s="33">
        <v>3340</v>
      </c>
      <c r="C89" s="33">
        <v>56.4</v>
      </c>
      <c r="D89" s="33">
        <v>130.8</v>
      </c>
      <c r="E89" s="33">
        <v>0</v>
      </c>
      <c r="F89" s="33">
        <v>2.992</v>
      </c>
      <c r="I89" s="33">
        <v>2611</v>
      </c>
      <c r="J89" s="35" t="s">
        <v>17</v>
      </c>
      <c r="K89" s="33">
        <f t="shared" si="3"/>
        <v>0.0488322657777778</v>
      </c>
      <c r="L89" s="33">
        <v>3.14090040339742</v>
      </c>
      <c r="M89" s="33">
        <f>(2.7*0.6*Table1[[#This Row],[Pressure(Psi)]])/(580*Table1[[#This Row],[Compressibility]])</f>
        <v>2.97015642621157</v>
      </c>
      <c r="N89" s="33">
        <f>62.4*(141.5/(131.5+Table1[[#This Row],[Condensate Gravity(API)]]))</f>
        <v>46.99095263438</v>
      </c>
      <c r="O89" s="33">
        <v>0</v>
      </c>
      <c r="P89" s="33">
        <v>1</v>
      </c>
    </row>
    <row r="90" s="33" customFormat="1" spans="1:16">
      <c r="A90" s="36">
        <v>11200</v>
      </c>
      <c r="B90" s="33">
        <v>3434</v>
      </c>
      <c r="C90" s="33">
        <v>61</v>
      </c>
      <c r="D90" s="33">
        <v>37.4</v>
      </c>
      <c r="E90" s="33">
        <v>0</v>
      </c>
      <c r="F90" s="33">
        <v>1.995</v>
      </c>
      <c r="I90" s="33">
        <v>2926</v>
      </c>
      <c r="J90" s="35" t="s">
        <v>18</v>
      </c>
      <c r="K90" s="33">
        <f t="shared" si="3"/>
        <v>0.02171048359375</v>
      </c>
      <c r="L90" s="33">
        <v>1.09296011763726</v>
      </c>
      <c r="M90" s="33">
        <f>(2.7*0.6*Table1[[#This Row],[Pressure(Psi)]])/(580*Table1[[#This Row],[Compressibility]])</f>
        <v>8.77572482892976</v>
      </c>
      <c r="N90" s="33">
        <f>62.4*(141.5/(131.5+Table1[[#This Row],[Condensate Gravity(API)]]))</f>
        <v>45.8680519480519</v>
      </c>
      <c r="O90" s="33">
        <v>0</v>
      </c>
      <c r="P90" s="33">
        <v>1</v>
      </c>
    </row>
    <row r="91" s="33" customFormat="1" spans="1:16">
      <c r="A91" s="36">
        <v>11390</v>
      </c>
      <c r="B91" s="33">
        <v>3455</v>
      </c>
      <c r="C91" s="33">
        <v>55</v>
      </c>
      <c r="D91" s="33">
        <v>104.3</v>
      </c>
      <c r="E91" s="33">
        <v>0</v>
      </c>
      <c r="F91" s="33">
        <v>1.995</v>
      </c>
      <c r="I91" s="33">
        <v>2769</v>
      </c>
      <c r="J91" s="35" t="s">
        <v>18</v>
      </c>
      <c r="K91" s="33">
        <f t="shared" si="3"/>
        <v>0.02171048359375</v>
      </c>
      <c r="L91" s="33">
        <v>1.40652767767732</v>
      </c>
      <c r="M91" s="33">
        <f>(2.7*0.6*Table1[[#This Row],[Pressure(Psi)]])/(580*Table1[[#This Row],[Compressibility]])</f>
        <v>6.86099005867343</v>
      </c>
      <c r="N91" s="33">
        <f>62.4*(141.5/(131.5+Table1[[#This Row],[Condensate Gravity(API)]]))</f>
        <v>47.3436997319035</v>
      </c>
      <c r="O91" s="33">
        <v>0</v>
      </c>
      <c r="P91" s="33">
        <v>1</v>
      </c>
    </row>
    <row r="92" s="33" customFormat="1" spans="1:16">
      <c r="A92" s="36">
        <v>11426</v>
      </c>
      <c r="B92" s="33">
        <v>3472</v>
      </c>
      <c r="C92" s="33">
        <v>55</v>
      </c>
      <c r="D92" s="33">
        <v>106.9</v>
      </c>
      <c r="E92" s="33">
        <v>0</v>
      </c>
      <c r="F92" s="33">
        <v>1.995</v>
      </c>
      <c r="I92" s="33">
        <v>2572</v>
      </c>
      <c r="J92" s="35" t="s">
        <v>18</v>
      </c>
      <c r="K92" s="33">
        <f t="shared" si="3"/>
        <v>0.02171048359375</v>
      </c>
      <c r="L92" s="33">
        <v>1.06863616099178</v>
      </c>
      <c r="M92" s="33">
        <f>(2.7*0.6*Table1[[#This Row],[Pressure(Psi)]])/(580*Table1[[#This Row],[Compressibility]])</f>
        <v>9.07479601234303</v>
      </c>
      <c r="N92" s="33">
        <f>62.4*(141.5/(131.5+Table1[[#This Row],[Condensate Gravity(API)]]))</f>
        <v>47.3436997319035</v>
      </c>
      <c r="O92" s="33">
        <v>0</v>
      </c>
      <c r="P92" s="33">
        <v>1</v>
      </c>
    </row>
    <row r="93" s="33" customFormat="1" spans="1:16">
      <c r="A93" s="36">
        <v>11426</v>
      </c>
      <c r="B93" s="33">
        <v>3525</v>
      </c>
      <c r="C93" s="33">
        <v>55</v>
      </c>
      <c r="D93" s="33">
        <v>106.9</v>
      </c>
      <c r="E93" s="33">
        <v>0</v>
      </c>
      <c r="F93" s="33">
        <v>1.995</v>
      </c>
      <c r="I93" s="33">
        <v>1792</v>
      </c>
      <c r="J93" s="35" t="s">
        <v>17</v>
      </c>
      <c r="K93" s="33">
        <f t="shared" si="3"/>
        <v>0.02171048359375</v>
      </c>
      <c r="L93" s="33">
        <v>1.37322325802119</v>
      </c>
      <c r="M93" s="33">
        <f>(2.7*0.6*Table1[[#This Row],[Pressure(Psi)]])/(580*Table1[[#This Row],[Compressibility]])</f>
        <v>7.1697661670543</v>
      </c>
      <c r="N93" s="33">
        <f>62.4*(141.5/(131.5+Table1[[#This Row],[Condensate Gravity(API)]]))</f>
        <v>47.3436997319035</v>
      </c>
      <c r="O93" s="33">
        <v>0</v>
      </c>
      <c r="P93" s="33">
        <v>1</v>
      </c>
    </row>
    <row r="94" s="33" customFormat="1" spans="1:16">
      <c r="A94" s="36">
        <v>11417</v>
      </c>
      <c r="B94" s="33">
        <v>3540</v>
      </c>
      <c r="C94" s="33">
        <v>56.4</v>
      </c>
      <c r="D94" s="33">
        <v>113.5</v>
      </c>
      <c r="E94" s="33">
        <v>0</v>
      </c>
      <c r="F94" s="33">
        <v>2.441</v>
      </c>
      <c r="I94" s="33">
        <v>1814</v>
      </c>
      <c r="J94" s="35" t="s">
        <v>17</v>
      </c>
      <c r="K94" s="33">
        <f t="shared" si="3"/>
        <v>0.0325026862881944</v>
      </c>
      <c r="L94" s="33">
        <v>2.04370136993788</v>
      </c>
      <c r="M94" s="33">
        <f>(2.7*0.6*Table1[[#This Row],[Pressure(Psi)]])/(580*Table1[[#This Row],[Compressibility]])</f>
        <v>4.83807778980796</v>
      </c>
      <c r="N94" s="33">
        <f>62.4*(141.5/(131.5+Table1[[#This Row],[Condensate Gravity(API)]]))</f>
        <v>46.99095263438</v>
      </c>
      <c r="O94" s="33">
        <v>0</v>
      </c>
      <c r="P94" s="33">
        <v>1</v>
      </c>
    </row>
    <row r="95" s="33" customFormat="1" spans="1:16">
      <c r="A95" s="36">
        <v>11390</v>
      </c>
      <c r="B95" s="33">
        <v>3556</v>
      </c>
      <c r="C95" s="33">
        <v>55</v>
      </c>
      <c r="D95" s="33">
        <v>104.3</v>
      </c>
      <c r="E95" s="33">
        <v>0</v>
      </c>
      <c r="F95" s="33">
        <v>1.995</v>
      </c>
      <c r="I95" s="33">
        <v>2069</v>
      </c>
      <c r="J95" s="35" t="s">
        <v>19</v>
      </c>
      <c r="K95" s="33">
        <f t="shared" si="3"/>
        <v>0.02171048359375</v>
      </c>
      <c r="L95" s="33">
        <v>0.61221741418811</v>
      </c>
      <c r="M95" s="33">
        <f>(2.7*0.6*Table1[[#This Row],[Pressure(Psi)]])/(580*Table1[[#This Row],[Compressibility]])</f>
        <v>16.2234455144348</v>
      </c>
      <c r="N95" s="33">
        <f>62.4*(141.5/(131.5+Table1[[#This Row],[Condensate Gravity(API)]]))</f>
        <v>47.3436997319035</v>
      </c>
      <c r="O95" s="33">
        <v>0</v>
      </c>
      <c r="P95" s="33">
        <v>1</v>
      </c>
    </row>
    <row r="96" s="33" customFormat="1" spans="1:16">
      <c r="A96" s="36">
        <v>11200</v>
      </c>
      <c r="B96" s="33">
        <v>3607</v>
      </c>
      <c r="C96" s="33">
        <v>61</v>
      </c>
      <c r="D96" s="33">
        <v>37.4</v>
      </c>
      <c r="E96" s="33">
        <v>0</v>
      </c>
      <c r="F96" s="33">
        <v>1.995</v>
      </c>
      <c r="I96" s="33">
        <v>1525</v>
      </c>
      <c r="J96" s="35" t="s">
        <v>17</v>
      </c>
      <c r="K96" s="33">
        <f t="shared" si="3"/>
        <v>0.02171048359375</v>
      </c>
      <c r="L96" s="33">
        <v>1.04656166257765</v>
      </c>
      <c r="M96" s="33">
        <f>(2.7*0.6*Table1[[#This Row],[Pressure(Psi)]])/(580*Table1[[#This Row],[Compressibility]])</f>
        <v>9.62649836906623</v>
      </c>
      <c r="N96" s="33">
        <f>62.4*(141.5/(131.5+Table1[[#This Row],[Condensate Gravity(API)]]))</f>
        <v>45.8680519480519</v>
      </c>
      <c r="O96" s="33">
        <v>0</v>
      </c>
      <c r="P96" s="33">
        <v>1</v>
      </c>
    </row>
    <row r="97" s="33" customFormat="1" spans="1:16">
      <c r="A97" s="33">
        <v>8690</v>
      </c>
      <c r="B97" s="33">
        <v>3615</v>
      </c>
      <c r="C97" s="33">
        <v>60</v>
      </c>
      <c r="D97" s="33">
        <v>68.3</v>
      </c>
      <c r="E97" s="33">
        <v>0</v>
      </c>
      <c r="F97" s="33">
        <v>2.441</v>
      </c>
      <c r="I97" s="33">
        <v>3890</v>
      </c>
      <c r="J97" s="35" t="s">
        <v>18</v>
      </c>
      <c r="K97" s="33">
        <f t="shared" si="3"/>
        <v>0.0325026862881944</v>
      </c>
      <c r="L97" s="33">
        <v>1.00538001060226</v>
      </c>
      <c r="M97" s="33">
        <f>(2.7*0.6*Table1[[#This Row],[Pressure(Psi)]])/(580*Table1[[#This Row],[Compressibility]])</f>
        <v>10.0430373182661</v>
      </c>
      <c r="N97" s="33">
        <f>62.4*(141.5/(131.5+Table1[[#This Row],[Condensate Gravity(API)]]))</f>
        <v>46.1075718015666</v>
      </c>
      <c r="O97" s="33">
        <v>0</v>
      </c>
      <c r="P97" s="33">
        <v>1</v>
      </c>
    </row>
    <row r="98" s="33" customFormat="1" spans="1:16">
      <c r="A98" s="33">
        <v>8690</v>
      </c>
      <c r="B98" s="33">
        <v>3644</v>
      </c>
      <c r="C98" s="33">
        <v>60</v>
      </c>
      <c r="D98" s="33">
        <v>68.3</v>
      </c>
      <c r="E98" s="33">
        <v>0</v>
      </c>
      <c r="F98" s="33">
        <v>2.441</v>
      </c>
      <c r="I98" s="33">
        <v>3182</v>
      </c>
      <c r="J98" s="35" t="s">
        <v>19</v>
      </c>
      <c r="K98" s="33">
        <f t="shared" ref="K98:K108" si="4">(3.142*((F98/12)^2)/4)+(3.142*(((H98/12)^2)-((G98/12)^2))/4)</f>
        <v>0.0325026862881944</v>
      </c>
      <c r="L98" s="33">
        <v>0.99439707695335</v>
      </c>
      <c r="M98" s="33">
        <f>(2.7*0.6*Table1[[#This Row],[Pressure(Psi)]])/(580*Table1[[#This Row],[Compressibility]])</f>
        <v>10.2354172205544</v>
      </c>
      <c r="N98" s="33">
        <f>62.4*(141.5/(131.5+Table1[[#This Row],[Condensate Gravity(API)]]))</f>
        <v>46.1075718015666</v>
      </c>
      <c r="O98" s="33">
        <v>0</v>
      </c>
      <c r="P98" s="33">
        <v>1</v>
      </c>
    </row>
    <row r="99" s="33" customFormat="1" spans="1:16">
      <c r="A99" s="36">
        <v>11340</v>
      </c>
      <c r="B99" s="33">
        <v>3660</v>
      </c>
      <c r="C99" s="33">
        <v>58</v>
      </c>
      <c r="D99" s="33">
        <v>36.8</v>
      </c>
      <c r="E99" s="33">
        <v>0</v>
      </c>
      <c r="F99" s="33">
        <v>1.995</v>
      </c>
      <c r="I99" s="33">
        <v>3726</v>
      </c>
      <c r="J99" s="35" t="s">
        <v>18</v>
      </c>
      <c r="K99" s="33">
        <f t="shared" si="4"/>
        <v>0.02171048359375</v>
      </c>
      <c r="L99" s="33">
        <v>0.91587136343437</v>
      </c>
      <c r="M99" s="33">
        <f>(2.7*0.6*Table1[[#This Row],[Pressure(Psi)]])/(580*Table1[[#This Row],[Compressibility]])</f>
        <v>11.161784316911</v>
      </c>
      <c r="N99" s="33">
        <f>62.4*(141.5/(131.5+Table1[[#This Row],[Condensate Gravity(API)]]))</f>
        <v>46.5941952506596</v>
      </c>
      <c r="O99" s="33">
        <v>0</v>
      </c>
      <c r="P99" s="33">
        <v>1</v>
      </c>
    </row>
    <row r="100" s="33" customFormat="1" spans="1:16">
      <c r="A100" s="33">
        <v>8690</v>
      </c>
      <c r="B100" s="33">
        <v>3665</v>
      </c>
      <c r="C100" s="33">
        <v>60</v>
      </c>
      <c r="D100" s="33">
        <v>68.3</v>
      </c>
      <c r="E100" s="33">
        <v>0</v>
      </c>
      <c r="F100" s="33">
        <v>2.441</v>
      </c>
      <c r="I100" s="33">
        <v>2542</v>
      </c>
      <c r="J100" s="35" t="s">
        <v>17</v>
      </c>
      <c r="K100" s="33">
        <f t="shared" si="4"/>
        <v>0.0325026862881944</v>
      </c>
      <c r="L100" s="33">
        <v>1.36642476219076</v>
      </c>
      <c r="M100" s="33">
        <f>(2.7*0.6*Table1[[#This Row],[Pressure(Psi)]])/(580*Table1[[#This Row],[Compressibility]])</f>
        <v>7.49161199444211</v>
      </c>
      <c r="N100" s="33">
        <f>62.4*(141.5/(131.5+Table1[[#This Row],[Condensate Gravity(API)]]))</f>
        <v>46.1075718015666</v>
      </c>
      <c r="O100" s="33">
        <v>0</v>
      </c>
      <c r="P100" s="33">
        <v>1</v>
      </c>
    </row>
    <row r="101" s="33" customFormat="1" spans="1:16">
      <c r="A101" s="36">
        <v>11340</v>
      </c>
      <c r="B101" s="33">
        <v>3773</v>
      </c>
      <c r="C101" s="33">
        <v>58</v>
      </c>
      <c r="D101" s="33">
        <v>36.8</v>
      </c>
      <c r="E101" s="33">
        <v>0</v>
      </c>
      <c r="F101" s="33">
        <v>1.995</v>
      </c>
      <c r="I101" s="33">
        <v>2494</v>
      </c>
      <c r="J101" s="35" t="s">
        <v>19</v>
      </c>
      <c r="K101" s="33">
        <f t="shared" si="4"/>
        <v>0.02171048359375</v>
      </c>
      <c r="L101" s="33">
        <v>0.935993378107429</v>
      </c>
      <c r="M101" s="33">
        <f>(2.7*0.6*Table1[[#This Row],[Pressure(Psi)]])/(580*Table1[[#This Row],[Compressibility]])</f>
        <v>11.2590319085946</v>
      </c>
      <c r="N101" s="33">
        <f>62.4*(141.5/(131.5+Table1[[#This Row],[Condensate Gravity(API)]]))</f>
        <v>46.5941952506596</v>
      </c>
      <c r="O101" s="33">
        <v>0</v>
      </c>
      <c r="P101" s="33">
        <v>1</v>
      </c>
    </row>
    <row r="102" spans="1:16">
      <c r="A102">
        <v>8963</v>
      </c>
      <c r="B102">
        <v>4575</v>
      </c>
      <c r="C102">
        <v>43.9</v>
      </c>
      <c r="D102">
        <v>7.5</v>
      </c>
      <c r="E102">
        <v>1.4</v>
      </c>
      <c r="F102">
        <v>1.995</v>
      </c>
      <c r="I102">
        <v>7792</v>
      </c>
      <c r="J102" s="34" t="s">
        <v>18</v>
      </c>
      <c r="K102">
        <f t="shared" si="4"/>
        <v>0.02171048359375</v>
      </c>
      <c r="L102">
        <v>0.734868137611904</v>
      </c>
      <c r="M102">
        <f>(2.7*0.6*Table1[[#This Row],[Pressure(Psi)]])/(580*Table1[[#This Row],[Compressibility]])</f>
        <v>17.3887635370723</v>
      </c>
      <c r="N102">
        <f>62.4*(141.5/(131.5+Table1[[#This Row],[Condensate Gravity(API)]]))</f>
        <v>50.3397947548461</v>
      </c>
      <c r="O102" s="19">
        <v>1</v>
      </c>
      <c r="P102" s="19">
        <v>0</v>
      </c>
    </row>
    <row r="103" spans="1:16">
      <c r="A103">
        <v>8963</v>
      </c>
      <c r="B103">
        <v>4786</v>
      </c>
      <c r="C103">
        <v>43.9</v>
      </c>
      <c r="D103">
        <v>7.5</v>
      </c>
      <c r="E103">
        <v>1.4</v>
      </c>
      <c r="F103">
        <v>1.995</v>
      </c>
      <c r="I103">
        <v>6221</v>
      </c>
      <c r="J103" s="34" t="s">
        <v>18</v>
      </c>
      <c r="K103">
        <f t="shared" si="4"/>
        <v>0.02171048359375</v>
      </c>
      <c r="L103">
        <v>1.1402300108167</v>
      </c>
      <c r="M103">
        <f>(2.7*0.6*Table1[[#This Row],[Pressure(Psi)]])/(580*Table1[[#This Row],[Compressibility]])</f>
        <v>11.7237688682422</v>
      </c>
      <c r="N103">
        <f>62.4*(141.5/(131.5+Table1[[#This Row],[Condensate Gravity(API)]]))</f>
        <v>50.3397947548461</v>
      </c>
      <c r="O103" s="19">
        <v>1</v>
      </c>
      <c r="P103" s="19">
        <v>0</v>
      </c>
    </row>
    <row r="104" spans="1:16">
      <c r="A104">
        <v>8963</v>
      </c>
      <c r="B104">
        <v>4931</v>
      </c>
      <c r="C104">
        <v>43.9</v>
      </c>
      <c r="D104">
        <v>7.5</v>
      </c>
      <c r="E104">
        <v>1.4</v>
      </c>
      <c r="F104">
        <v>1.995</v>
      </c>
      <c r="I104">
        <v>4830</v>
      </c>
      <c r="J104" s="34" t="s">
        <v>18</v>
      </c>
      <c r="K104">
        <f t="shared" si="4"/>
        <v>0.02171048359375</v>
      </c>
      <c r="L104">
        <v>1.00885488631325</v>
      </c>
      <c r="M104">
        <f>(2.7*0.6*Table1[[#This Row],[Pressure(Psi)]])/(580*Table1[[#This Row],[Compressibility]])</f>
        <v>13.6519070188374</v>
      </c>
      <c r="N104">
        <f>62.4*(141.5/(131.5+Table1[[#This Row],[Condensate Gravity(API)]]))</f>
        <v>50.3397947548461</v>
      </c>
      <c r="O104" s="19">
        <v>1</v>
      </c>
      <c r="P104" s="19">
        <v>0</v>
      </c>
    </row>
    <row r="105" spans="1:16">
      <c r="A105">
        <v>8963</v>
      </c>
      <c r="B105">
        <v>5056</v>
      </c>
      <c r="C105">
        <v>43.9</v>
      </c>
      <c r="D105">
        <v>7.5</v>
      </c>
      <c r="E105">
        <v>1.4</v>
      </c>
      <c r="F105">
        <v>1.995</v>
      </c>
      <c r="I105">
        <v>3376</v>
      </c>
      <c r="J105" s="34" t="s">
        <v>18</v>
      </c>
      <c r="K105">
        <f t="shared" si="4"/>
        <v>0.02171048359375</v>
      </c>
      <c r="L105">
        <v>1.00677072479487</v>
      </c>
      <c r="M105">
        <f>(2.7*0.6*Table1[[#This Row],[Pressure(Psi)]])/(580*Table1[[#This Row],[Compressibility]])</f>
        <v>14.0269583597199</v>
      </c>
      <c r="N105">
        <f>62.4*(141.5/(131.5+Table1[[#This Row],[Condensate Gravity(API)]]))</f>
        <v>50.3397947548461</v>
      </c>
      <c r="O105" s="19">
        <v>1</v>
      </c>
      <c r="P105" s="19">
        <v>0</v>
      </c>
    </row>
    <row r="106" spans="1:16">
      <c r="A106" s="36">
        <v>11850</v>
      </c>
      <c r="B106" s="33">
        <v>7405</v>
      </c>
      <c r="C106" s="33">
        <v>67.5</v>
      </c>
      <c r="D106" s="33">
        <v>10.8</v>
      </c>
      <c r="E106" s="33">
        <v>0</v>
      </c>
      <c r="F106" s="33">
        <v>2.441</v>
      </c>
      <c r="G106" s="33"/>
      <c r="H106" s="33"/>
      <c r="I106" s="33">
        <v>6946</v>
      </c>
      <c r="J106" s="35" t="s">
        <v>18</v>
      </c>
      <c r="K106" s="33">
        <f t="shared" si="4"/>
        <v>0.0325026862881944</v>
      </c>
      <c r="L106" s="33">
        <v>2.16962332257803</v>
      </c>
      <c r="M106" s="33">
        <f>(2.7*0.6*Table1[[#This Row],[Pressure(Psi)]])/(580*Table1[[#This Row],[Compressibility]])</f>
        <v>9.53295939403272</v>
      </c>
      <c r="N106">
        <f>62.4*(141.5/(131.5+Table1[[#This Row],[Condensate Gravity(API)]]))</f>
        <v>44.3698492462312</v>
      </c>
      <c r="O106">
        <v>0</v>
      </c>
      <c r="P106" s="19">
        <v>1</v>
      </c>
    </row>
    <row r="107" spans="1:16">
      <c r="A107" s="36">
        <v>11850</v>
      </c>
      <c r="B107" s="33">
        <v>7950</v>
      </c>
      <c r="C107" s="33">
        <v>67.5</v>
      </c>
      <c r="D107" s="33">
        <v>10.8</v>
      </c>
      <c r="E107" s="33">
        <v>0</v>
      </c>
      <c r="F107" s="33">
        <v>2.441</v>
      </c>
      <c r="G107" s="33"/>
      <c r="H107" s="33"/>
      <c r="I107" s="33">
        <v>4896</v>
      </c>
      <c r="J107" s="35" t="s">
        <v>19</v>
      </c>
      <c r="K107" s="33">
        <f t="shared" si="4"/>
        <v>0.0325026862881944</v>
      </c>
      <c r="L107" s="33">
        <v>2.29664643655513</v>
      </c>
      <c r="M107" s="33">
        <f>(2.7*0.6*Table1[[#This Row],[Pressure(Psi)]])/(580*Table1[[#This Row],[Compressibility]])</f>
        <v>9.66852017809927</v>
      </c>
      <c r="N107">
        <f>62.4*(141.5/(131.5+Table1[[#This Row],[Condensate Gravity(API)]]))</f>
        <v>44.3698492462312</v>
      </c>
      <c r="O107">
        <v>0</v>
      </c>
      <c r="P107" s="19">
        <v>1</v>
      </c>
    </row>
    <row r="108" spans="1:16">
      <c r="A108" s="36">
        <v>11850</v>
      </c>
      <c r="B108" s="33">
        <v>8215</v>
      </c>
      <c r="C108" s="33">
        <v>67.5</v>
      </c>
      <c r="D108" s="33">
        <v>10.8</v>
      </c>
      <c r="E108" s="33">
        <v>0</v>
      </c>
      <c r="F108" s="33">
        <v>2.441</v>
      </c>
      <c r="G108" s="33"/>
      <c r="H108" s="33"/>
      <c r="I108" s="33">
        <v>3472</v>
      </c>
      <c r="J108" s="35" t="s">
        <v>17</v>
      </c>
      <c r="K108" s="33">
        <f t="shared" si="4"/>
        <v>0.0325026862881944</v>
      </c>
      <c r="L108" s="33">
        <v>1.32374477501421</v>
      </c>
      <c r="M108" s="33">
        <f>(2.7*0.6*Table1[[#This Row],[Pressure(Psi)]])/(580*Table1[[#This Row],[Compressibility]])</f>
        <v>17.3336622441739</v>
      </c>
      <c r="N108">
        <f>62.4*(141.5/(131.5+Table1[[#This Row],[Condensate Gravity(API)]]))</f>
        <v>44.3698492462312</v>
      </c>
      <c r="O108">
        <v>0</v>
      </c>
      <c r="P108" s="19">
        <v>1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14"/>
  <sheetViews>
    <sheetView workbookViewId="0">
      <selection activeCell="E14" sqref="E14"/>
    </sheetView>
  </sheetViews>
  <sheetFormatPr defaultColWidth="9" defaultRowHeight="14"/>
  <cols>
    <col min="2" max="2" width="7.4296875" customWidth="1"/>
    <col min="3" max="3" width="12.2890625" customWidth="1"/>
    <col min="4" max="4" width="11.2890625" customWidth="1"/>
    <col min="5" max="5" width="15.5703125" customWidth="1"/>
    <col min="6" max="6" width="13.2890625" customWidth="1"/>
    <col min="7" max="7" width="11.5703125" customWidth="1"/>
    <col min="8" max="8" width="13.5703125" customWidth="1"/>
    <col min="9" max="9" width="15.5703125" customWidth="1"/>
    <col min="10" max="10" width="12.4296875" customWidth="1"/>
  </cols>
  <sheetData>
    <row r="1" spans="3:10">
      <c r="C1" s="22"/>
      <c r="D1" s="22"/>
      <c r="E1" s="22"/>
      <c r="F1" s="22"/>
      <c r="G1" s="22"/>
      <c r="H1" s="22"/>
      <c r="I1" s="22"/>
      <c r="J1" s="22"/>
    </row>
    <row r="2" ht="14.75" spans="3:10">
      <c r="C2" s="22"/>
      <c r="D2" s="22"/>
      <c r="E2" s="22"/>
      <c r="F2" s="22"/>
      <c r="G2" s="22"/>
      <c r="H2" s="22"/>
      <c r="I2" s="22"/>
      <c r="J2" s="22"/>
    </row>
    <row r="3" ht="35.25" customHeight="1" spans="3:10">
      <c r="C3" s="23" t="s">
        <v>20</v>
      </c>
      <c r="D3" s="24" t="s">
        <v>21</v>
      </c>
      <c r="E3" s="24" t="s">
        <v>22</v>
      </c>
      <c r="F3" s="24" t="s">
        <v>23</v>
      </c>
      <c r="G3" s="24" t="s">
        <v>24</v>
      </c>
      <c r="H3" s="24" t="s">
        <v>25</v>
      </c>
      <c r="I3" s="29" t="s">
        <v>2</v>
      </c>
      <c r="J3" s="30" t="s">
        <v>26</v>
      </c>
    </row>
    <row r="4" spans="3:10">
      <c r="C4" s="23" t="s">
        <v>27</v>
      </c>
      <c r="D4" s="25">
        <v>7503.547</v>
      </c>
      <c r="E4" s="25">
        <v>2336.764</v>
      </c>
      <c r="F4" s="25">
        <v>28.7415094</v>
      </c>
      <c r="G4" s="25">
        <v>2.578302</v>
      </c>
      <c r="H4" s="25">
        <v>3920.83</v>
      </c>
      <c r="I4" s="25">
        <v>57.275</v>
      </c>
      <c r="J4" s="31">
        <v>0.0835</v>
      </c>
    </row>
    <row r="5" spans="3:10">
      <c r="C5" s="23" t="s">
        <v>28</v>
      </c>
      <c r="D5" s="25">
        <v>7410.5</v>
      </c>
      <c r="E5" s="25">
        <v>2193.5</v>
      </c>
      <c r="F5" s="25">
        <v>12.2</v>
      </c>
      <c r="G5" s="25">
        <v>0</v>
      </c>
      <c r="H5" s="25">
        <v>3406</v>
      </c>
      <c r="I5" s="25">
        <v>56.7</v>
      </c>
      <c r="J5" s="31">
        <v>0.0325</v>
      </c>
    </row>
    <row r="6" spans="3:10">
      <c r="C6" s="23" t="s">
        <v>29</v>
      </c>
      <c r="D6" s="25">
        <v>2273.762</v>
      </c>
      <c r="E6" s="25">
        <v>1452.935</v>
      </c>
      <c r="F6" s="25">
        <v>35.6342769</v>
      </c>
      <c r="G6" s="25">
        <v>8.017006</v>
      </c>
      <c r="H6" s="25">
        <v>2531.341</v>
      </c>
      <c r="I6" s="25">
        <v>13.6328349452599</v>
      </c>
      <c r="J6" s="31">
        <v>0.0692</v>
      </c>
    </row>
    <row r="7" ht="24.75" customHeight="1" spans="3:10">
      <c r="C7" s="23" t="s">
        <v>30</v>
      </c>
      <c r="D7" s="25">
        <v>5169992</v>
      </c>
      <c r="E7" s="25">
        <v>2091104.89720541</v>
      </c>
      <c r="F7" s="25">
        <v>1257.82242791029</v>
      </c>
      <c r="G7" s="25">
        <v>64.27238</v>
      </c>
      <c r="H7" s="27">
        <v>6347238.80135279</v>
      </c>
      <c r="I7" s="25">
        <v>184.084148752844</v>
      </c>
      <c r="J7" s="31">
        <v>0.00475</v>
      </c>
    </row>
    <row r="8" ht="21.75" customHeight="1" spans="3:10">
      <c r="C8" s="23" t="s">
        <v>31</v>
      </c>
      <c r="D8" s="25">
        <v>2250</v>
      </c>
      <c r="E8" s="25">
        <v>108</v>
      </c>
      <c r="F8" s="25">
        <v>0</v>
      </c>
      <c r="G8" s="25">
        <v>0</v>
      </c>
      <c r="H8" s="25">
        <v>400</v>
      </c>
      <c r="I8" s="25">
        <v>0</v>
      </c>
      <c r="J8" s="31">
        <v>0.0167</v>
      </c>
    </row>
    <row r="9" ht="20.25" customHeight="1" spans="3:10">
      <c r="C9" s="23" t="s">
        <v>32</v>
      </c>
      <c r="D9" s="25">
        <v>11850</v>
      </c>
      <c r="E9" s="25">
        <v>8215</v>
      </c>
      <c r="F9" s="25">
        <v>130.8</v>
      </c>
      <c r="G9" s="25">
        <v>45.1</v>
      </c>
      <c r="H9" s="25">
        <v>11767</v>
      </c>
      <c r="I9" s="25">
        <v>71.7</v>
      </c>
      <c r="J9" s="31">
        <v>0.2976</v>
      </c>
    </row>
    <row r="10" ht="30.75" customHeight="1" spans="3:10">
      <c r="C10" s="23" t="s">
        <v>33</v>
      </c>
      <c r="D10" s="25">
        <v>5934</v>
      </c>
      <c r="E10" s="25">
        <v>1542.5</v>
      </c>
      <c r="F10" s="25">
        <v>4.1</v>
      </c>
      <c r="G10" s="25">
        <v>0</v>
      </c>
      <c r="H10" s="25">
        <v>1955</v>
      </c>
      <c r="I10" s="25">
        <v>52.7</v>
      </c>
      <c r="J10" s="31">
        <v>0.0217</v>
      </c>
    </row>
    <row r="11" ht="30.75" customHeight="1" spans="3:10">
      <c r="C11" s="23" t="s">
        <v>34</v>
      </c>
      <c r="D11" s="25">
        <v>7410.5</v>
      </c>
      <c r="E11" s="25">
        <v>2193.5</v>
      </c>
      <c r="F11" s="25">
        <v>12.2</v>
      </c>
      <c r="G11" s="25">
        <v>0</v>
      </c>
      <c r="H11" s="25">
        <v>3406</v>
      </c>
      <c r="I11" s="25">
        <v>56.7</v>
      </c>
      <c r="J11" s="31">
        <v>0.0325</v>
      </c>
    </row>
    <row r="12" ht="35.25" customHeight="1" spans="3:10">
      <c r="C12" s="23" t="s">
        <v>35</v>
      </c>
      <c r="D12" s="25">
        <v>8690</v>
      </c>
      <c r="E12" s="25">
        <v>3122</v>
      </c>
      <c r="F12" s="28">
        <v>33.05</v>
      </c>
      <c r="G12" s="25">
        <v>0.4</v>
      </c>
      <c r="H12" s="25">
        <v>5227.25</v>
      </c>
      <c r="I12" s="25">
        <v>65</v>
      </c>
      <c r="J12" s="31">
        <v>0.09965</v>
      </c>
    </row>
    <row r="13" ht="14.75" spans="3:10">
      <c r="C13" s="23" t="s">
        <v>36</v>
      </c>
      <c r="D13" s="26">
        <v>9600</v>
      </c>
      <c r="E13" s="26">
        <v>8107</v>
      </c>
      <c r="F13" s="26">
        <v>130.8</v>
      </c>
      <c r="G13" s="26">
        <v>45.1</v>
      </c>
      <c r="H13" s="26">
        <v>11367</v>
      </c>
      <c r="I13" s="25">
        <v>71.7</v>
      </c>
      <c r="J13" s="32">
        <v>0.2809</v>
      </c>
    </row>
    <row r="14" spans="3:10">
      <c r="C14" s="22"/>
      <c r="D14" s="22"/>
      <c r="E14" s="22"/>
      <c r="F14" s="22"/>
      <c r="G14" s="22"/>
      <c r="H14" s="22"/>
      <c r="I14" s="22"/>
      <c r="J14" s="22"/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5"/>
  <sheetViews>
    <sheetView tabSelected="1" zoomScale="110" zoomScaleNormal="110" workbookViewId="0">
      <selection activeCell="R41" sqref="R41"/>
    </sheetView>
  </sheetViews>
  <sheetFormatPr defaultColWidth="9" defaultRowHeight="14"/>
  <cols>
    <col min="1" max="1" width="13" customWidth="1"/>
    <col min="2" max="2" width="15.7109375" customWidth="1"/>
    <col min="3" max="4" width="13.140625" customWidth="1"/>
    <col min="5" max="5" width="16" customWidth="1"/>
    <col min="6" max="7" width="13.140625" customWidth="1"/>
    <col min="8" max="8" width="14.7109375" customWidth="1"/>
    <col min="9" max="9" width="12.6640625" customWidth="1"/>
    <col min="10" max="10" width="14.859375" customWidth="1"/>
    <col min="11" max="11" width="15" customWidth="1"/>
  </cols>
  <sheetData>
    <row r="1" ht="27.75" customHeight="1" spans="1:11">
      <c r="A1" s="7" t="s">
        <v>37</v>
      </c>
      <c r="B1" s="8"/>
      <c r="C1" s="8"/>
      <c r="D1" s="7" t="s">
        <v>38</v>
      </c>
      <c r="E1" s="8"/>
      <c r="F1" s="8"/>
      <c r="G1" s="7" t="s">
        <v>39</v>
      </c>
      <c r="H1" s="8"/>
      <c r="I1" s="12"/>
      <c r="J1" s="13" t="s">
        <v>40</v>
      </c>
      <c r="K1" s="14"/>
    </row>
    <row r="2" ht="30.75" customHeight="1" spans="1:11">
      <c r="A2" s="9" t="s">
        <v>41</v>
      </c>
      <c r="B2" s="10" t="s">
        <v>42</v>
      </c>
      <c r="C2" s="9" t="s">
        <v>43</v>
      </c>
      <c r="D2" s="9" t="s">
        <v>41</v>
      </c>
      <c r="E2" s="9" t="s">
        <v>42</v>
      </c>
      <c r="F2" s="9" t="s">
        <v>43</v>
      </c>
      <c r="G2" s="9" t="s">
        <v>41</v>
      </c>
      <c r="H2" s="9" t="s">
        <v>42</v>
      </c>
      <c r="I2" s="9" t="s">
        <v>43</v>
      </c>
      <c r="J2" s="9" t="s">
        <v>44</v>
      </c>
      <c r="K2" s="9" t="s">
        <v>42</v>
      </c>
    </row>
    <row r="3" spans="1:11">
      <c r="A3" s="11">
        <v>7.421352494</v>
      </c>
      <c r="B3" s="11">
        <v>699.4091215</v>
      </c>
      <c r="C3" s="11">
        <f>(B3-K3)^2</f>
        <v>17268.3572134018</v>
      </c>
      <c r="D3" s="11">
        <v>16.32677051</v>
      </c>
      <c r="E3" s="11">
        <v>1538.680749</v>
      </c>
      <c r="F3" s="11">
        <f>(E3-K3)^2</f>
        <v>942221.116479201</v>
      </c>
      <c r="G3" s="11">
        <v>27.56470916</v>
      </c>
      <c r="H3" s="11">
        <v>2597.77568</v>
      </c>
      <c r="I3" s="11">
        <f>(H3-K3)^2</f>
        <v>4119989.31111946</v>
      </c>
      <c r="J3" s="11">
        <v>108</v>
      </c>
      <c r="K3" s="15">
        <v>568</v>
      </c>
    </row>
    <row r="4" spans="1:11">
      <c r="A4" s="6">
        <v>6.396371673</v>
      </c>
      <c r="B4" s="6">
        <v>359.6368142</v>
      </c>
      <c r="C4" s="11">
        <f t="shared" ref="C4:C35" si="0">(B4-K4)^2</f>
        <v>12180.0327799253</v>
      </c>
      <c r="D4" s="6">
        <v>14.07184101</v>
      </c>
      <c r="E4" s="6">
        <v>791.1910578</v>
      </c>
      <c r="F4" s="11">
        <f t="shared" ref="F4:F35" si="1">(E4-K4)^2</f>
        <v>103163.695610683</v>
      </c>
      <c r="G4" s="6">
        <v>23.75768096</v>
      </c>
      <c r="H4" s="6">
        <v>1335.778646</v>
      </c>
      <c r="I4" s="11">
        <f t="shared" ref="I4:I35" si="2">(H4-K4)^2</f>
        <v>749572.663869593</v>
      </c>
      <c r="J4" s="6">
        <v>210</v>
      </c>
      <c r="K4" s="16">
        <v>470</v>
      </c>
    </row>
    <row r="5" spans="1:11">
      <c r="A5" s="6">
        <v>4.131293989</v>
      </c>
      <c r="B5" s="6">
        <v>2118.908919</v>
      </c>
      <c r="C5" s="11">
        <f t="shared" si="0"/>
        <v>2620866.08801775</v>
      </c>
      <c r="D5" s="6">
        <v>9.088732668</v>
      </c>
      <c r="E5" s="6">
        <v>4661.541097</v>
      </c>
      <c r="F5" s="11">
        <f t="shared" si="1"/>
        <v>17318424.30202</v>
      </c>
      <c r="G5" s="6">
        <v>15.34463124</v>
      </c>
      <c r="H5" s="6">
        <v>7870.143366</v>
      </c>
      <c r="I5" s="11">
        <f t="shared" si="2"/>
        <v>54319013.2353938</v>
      </c>
      <c r="J5" s="6">
        <v>280</v>
      </c>
      <c r="K5" s="17">
        <v>500</v>
      </c>
    </row>
    <row r="6" spans="1:11">
      <c r="A6" s="6">
        <v>3.541108845</v>
      </c>
      <c r="B6" s="6">
        <v>2462.936944</v>
      </c>
      <c r="C6" s="11">
        <f t="shared" si="0"/>
        <v>10739142.2730001</v>
      </c>
      <c r="D6" s="6">
        <v>7.790341651</v>
      </c>
      <c r="E6" s="6">
        <v>5418.39325</v>
      </c>
      <c r="F6" s="11">
        <f t="shared" si="1"/>
        <v>103430.901645562</v>
      </c>
      <c r="G6" s="6">
        <v>13.15253999</v>
      </c>
      <c r="H6" s="6">
        <v>9147.947173</v>
      </c>
      <c r="I6" s="11">
        <f t="shared" si="2"/>
        <v>11614103.9339587</v>
      </c>
      <c r="J6" s="6">
        <v>315</v>
      </c>
      <c r="K6" s="16">
        <v>5740</v>
      </c>
    </row>
    <row r="7" spans="1:11">
      <c r="A7" s="6">
        <v>3.386080896</v>
      </c>
      <c r="B7" s="6">
        <v>2572.339805</v>
      </c>
      <c r="C7" s="11">
        <f t="shared" si="0"/>
        <v>4645489.67501744</v>
      </c>
      <c r="D7" s="6">
        <v>7.449284445</v>
      </c>
      <c r="E7" s="6">
        <v>5659.076522</v>
      </c>
      <c r="F7" s="11">
        <f t="shared" si="1"/>
        <v>27479366.2625036</v>
      </c>
      <c r="G7" s="6">
        <v>12.57672846</v>
      </c>
      <c r="H7" s="6">
        <v>9554.29602</v>
      </c>
      <c r="I7" s="11">
        <f t="shared" si="2"/>
        <v>83490178.5571078</v>
      </c>
      <c r="J7" s="6">
        <v>400</v>
      </c>
      <c r="K7" s="17">
        <v>417</v>
      </c>
    </row>
    <row r="8" spans="1:11">
      <c r="A8" s="6">
        <v>3.291364351</v>
      </c>
      <c r="B8" s="6">
        <v>2644.010978</v>
      </c>
      <c r="C8" s="11">
        <f t="shared" si="0"/>
        <v>1552488.64294452</v>
      </c>
      <c r="D8" s="6">
        <v>7.240910662</v>
      </c>
      <c r="E8" s="6">
        <v>5816.751123</v>
      </c>
      <c r="F8" s="11">
        <f t="shared" si="1"/>
        <v>3712369.88998176</v>
      </c>
      <c r="G8" s="6">
        <v>12.22492816</v>
      </c>
      <c r="H8" s="6">
        <v>9820.500199</v>
      </c>
      <c r="I8" s="11">
        <f t="shared" si="2"/>
        <v>35170832.610339</v>
      </c>
      <c r="J8" s="6">
        <v>422</v>
      </c>
      <c r="K8" s="16">
        <v>3890</v>
      </c>
    </row>
    <row r="9" spans="1:11">
      <c r="A9" s="6">
        <v>3.234436286</v>
      </c>
      <c r="B9" s="6">
        <v>332.9551895</v>
      </c>
      <c r="C9" s="11">
        <f t="shared" si="0"/>
        <v>11890.7706969809</v>
      </c>
      <c r="D9" s="6">
        <v>7.115670493</v>
      </c>
      <c r="E9" s="6">
        <v>732.4922205</v>
      </c>
      <c r="F9" s="11">
        <f t="shared" si="1"/>
        <v>84385.7301710206</v>
      </c>
      <c r="G9" s="6">
        <v>12.01348348</v>
      </c>
      <c r="H9" s="6">
        <v>1236.676599</v>
      </c>
      <c r="I9" s="11">
        <f t="shared" si="2"/>
        <v>631510.896998207</v>
      </c>
      <c r="J9" s="6">
        <v>450</v>
      </c>
      <c r="K9" s="17">
        <v>442</v>
      </c>
    </row>
    <row r="10" spans="1:11">
      <c r="A10" s="6">
        <v>4.715188246</v>
      </c>
      <c r="B10" s="6">
        <v>202.0876575</v>
      </c>
      <c r="C10" s="11">
        <f t="shared" si="0"/>
        <v>6645632.04561384</v>
      </c>
      <c r="D10" s="6">
        <v>10.3732839</v>
      </c>
      <c r="E10" s="6">
        <v>444.5872647</v>
      </c>
      <c r="F10" s="11">
        <f t="shared" si="1"/>
        <v>5454152.64420143</v>
      </c>
      <c r="G10" s="6">
        <v>17.5133566</v>
      </c>
      <c r="H10" s="6">
        <v>750.6027384</v>
      </c>
      <c r="I10" s="11">
        <f t="shared" si="2"/>
        <v>4118453.24538958</v>
      </c>
      <c r="J10" s="6">
        <v>459</v>
      </c>
      <c r="K10" s="16">
        <v>2780</v>
      </c>
    </row>
    <row r="11" spans="1:11">
      <c r="A11" s="6">
        <v>4.059829716</v>
      </c>
      <c r="B11" s="6">
        <v>1265.103589</v>
      </c>
      <c r="C11" s="11">
        <f t="shared" si="0"/>
        <v>139051.733336681</v>
      </c>
      <c r="D11" s="6">
        <v>8.93151324</v>
      </c>
      <c r="E11" s="6">
        <v>2783.192953</v>
      </c>
      <c r="F11" s="11">
        <f t="shared" si="1"/>
        <v>1311466.89960086</v>
      </c>
      <c r="G11" s="6">
        <v>15.07919553</v>
      </c>
      <c r="H11" s="6">
        <v>4698.902595</v>
      </c>
      <c r="I11" s="11">
        <f t="shared" si="2"/>
        <v>9369124.69607773</v>
      </c>
      <c r="J11" s="6">
        <v>484</v>
      </c>
      <c r="K11" s="17">
        <v>1638</v>
      </c>
    </row>
    <row r="12" spans="1:11">
      <c r="A12" s="6">
        <v>3.919333361</v>
      </c>
      <c r="B12" s="6">
        <v>512.5407015</v>
      </c>
      <c r="C12" s="11">
        <f t="shared" si="0"/>
        <v>12665.4094941121</v>
      </c>
      <c r="D12" s="6">
        <v>8.62242514</v>
      </c>
      <c r="E12" s="6">
        <v>1127.575387</v>
      </c>
      <c r="F12" s="11">
        <f t="shared" si="1"/>
        <v>529365.9437682</v>
      </c>
      <c r="G12" s="6">
        <v>14.55735788</v>
      </c>
      <c r="H12" s="6">
        <v>1903.700893</v>
      </c>
      <c r="I12" s="11">
        <f t="shared" si="2"/>
        <v>2261116.375609</v>
      </c>
      <c r="J12" s="6">
        <v>500</v>
      </c>
      <c r="K12" s="16">
        <v>400</v>
      </c>
    </row>
    <row r="13" spans="1:11">
      <c r="A13" s="6">
        <v>3.758126787</v>
      </c>
      <c r="B13" s="6">
        <v>533.7705151</v>
      </c>
      <c r="C13" s="11">
        <f t="shared" si="0"/>
        <v>70878.1386301193</v>
      </c>
      <c r="D13" s="6">
        <v>8.267775131</v>
      </c>
      <c r="E13" s="6">
        <v>1174.28039</v>
      </c>
      <c r="F13" s="11">
        <f t="shared" si="1"/>
        <v>140085.810338552</v>
      </c>
      <c r="G13" s="6">
        <v>13.95859744</v>
      </c>
      <c r="H13" s="6">
        <v>1982.553587</v>
      </c>
      <c r="I13" s="11">
        <f t="shared" si="2"/>
        <v>1398432.98612657</v>
      </c>
      <c r="J13" s="6">
        <v>500</v>
      </c>
      <c r="K13" s="17">
        <v>800</v>
      </c>
    </row>
    <row r="14" spans="1:11">
      <c r="A14" s="6">
        <v>3.598854403</v>
      </c>
      <c r="B14" s="6">
        <v>556.5083356</v>
      </c>
      <c r="C14" s="11">
        <f t="shared" si="0"/>
        <v>24177.6576978822</v>
      </c>
      <c r="D14" s="6">
        <v>7.917380284</v>
      </c>
      <c r="E14" s="6">
        <v>1224.302967</v>
      </c>
      <c r="F14" s="11">
        <f t="shared" si="1"/>
        <v>262454.329997003</v>
      </c>
      <c r="G14" s="6">
        <v>13.36702104</v>
      </c>
      <c r="H14" s="6">
        <v>2067.007386</v>
      </c>
      <c r="I14" s="11">
        <f t="shared" si="2"/>
        <v>1836045.01611455</v>
      </c>
      <c r="J14" s="6">
        <v>540</v>
      </c>
      <c r="K14" s="16">
        <v>712</v>
      </c>
    </row>
    <row r="15" spans="1:11">
      <c r="A15" s="6">
        <v>3.053296867</v>
      </c>
      <c r="B15" s="6">
        <v>651.0725861</v>
      </c>
      <c r="C15" s="11">
        <f t="shared" si="0"/>
        <v>913797.220645542</v>
      </c>
      <c r="D15" s="6">
        <v>6.717168773</v>
      </c>
      <c r="E15" s="6">
        <v>1432.341706</v>
      </c>
      <c r="F15" s="11">
        <f t="shared" si="1"/>
        <v>30505.5196629905</v>
      </c>
      <c r="G15" s="6">
        <v>11.34068759</v>
      </c>
      <c r="H15" s="6">
        <v>2418.242025</v>
      </c>
      <c r="I15" s="11">
        <f t="shared" si="2"/>
        <v>658113.623126101</v>
      </c>
      <c r="J15" s="6">
        <v>552</v>
      </c>
      <c r="K15" s="17">
        <v>1607</v>
      </c>
    </row>
    <row r="16" spans="1:11">
      <c r="A16" s="6">
        <v>2.001478177</v>
      </c>
      <c r="B16" s="6">
        <v>849.0393442</v>
      </c>
      <c r="C16" s="11">
        <f t="shared" si="0"/>
        <v>11909129.4478796</v>
      </c>
      <c r="D16" s="6">
        <v>4.403196708</v>
      </c>
      <c r="E16" s="6">
        <v>1867.863106</v>
      </c>
      <c r="F16" s="11">
        <f t="shared" si="1"/>
        <v>5915289.87115597</v>
      </c>
      <c r="G16" s="6">
        <v>7.433977014</v>
      </c>
      <c r="H16" s="6">
        <v>3153.53874</v>
      </c>
      <c r="I16" s="11">
        <f t="shared" si="2"/>
        <v>1314373.42068079</v>
      </c>
      <c r="J16" s="6">
        <v>660</v>
      </c>
      <c r="K16" s="16">
        <v>4300</v>
      </c>
    </row>
    <row r="17" spans="1:11">
      <c r="A17" s="6">
        <v>1.943962951</v>
      </c>
      <c r="B17" s="6">
        <v>871.8746529</v>
      </c>
      <c r="C17" s="11">
        <f t="shared" si="0"/>
        <v>194591.571854095</v>
      </c>
      <c r="D17" s="6">
        <v>4.276664799</v>
      </c>
      <c r="E17" s="6">
        <v>1918.100155</v>
      </c>
      <c r="F17" s="11">
        <f t="shared" si="1"/>
        <v>366146.197581024</v>
      </c>
      <c r="G17" s="6">
        <v>7.220351467</v>
      </c>
      <c r="H17" s="6">
        <v>3238.354633</v>
      </c>
      <c r="I17" s="11">
        <f t="shared" si="2"/>
        <v>3706990.46281456</v>
      </c>
      <c r="J17" s="6">
        <v>704</v>
      </c>
      <c r="K17" s="17">
        <v>1313</v>
      </c>
    </row>
    <row r="18" spans="1:11">
      <c r="A18" s="6">
        <v>1.684472966</v>
      </c>
      <c r="B18" s="6">
        <v>1417.688544</v>
      </c>
      <c r="C18" s="11">
        <f t="shared" si="0"/>
        <v>413048.56458884</v>
      </c>
      <c r="D18" s="6">
        <v>3.705793999</v>
      </c>
      <c r="E18" s="6">
        <v>3118.87564</v>
      </c>
      <c r="F18" s="11">
        <f t="shared" si="1"/>
        <v>5493753.01578541</v>
      </c>
      <c r="G18" s="6">
        <v>6.256542516</v>
      </c>
      <c r="H18" s="6">
        <v>5265.640251</v>
      </c>
      <c r="I18" s="11">
        <f t="shared" si="2"/>
        <v>20165849.8639013</v>
      </c>
      <c r="J18" s="6">
        <v>725</v>
      </c>
      <c r="K18" s="16">
        <v>775</v>
      </c>
    </row>
    <row r="19" spans="1:11">
      <c r="A19" s="6">
        <v>1.491075008</v>
      </c>
      <c r="B19" s="6">
        <v>1100.566301</v>
      </c>
      <c r="C19" s="11">
        <f t="shared" si="0"/>
        <v>21442.8282028226</v>
      </c>
      <c r="D19" s="6">
        <v>3.280323834</v>
      </c>
      <c r="E19" s="6">
        <v>2421.215463</v>
      </c>
      <c r="F19" s="11">
        <f t="shared" si="1"/>
        <v>1378781.9535483</v>
      </c>
      <c r="G19" s="6">
        <v>5.538215437</v>
      </c>
      <c r="H19" s="6">
        <v>4087.771065</v>
      </c>
      <c r="I19" s="11">
        <f t="shared" si="2"/>
        <v>8069980.24374123</v>
      </c>
      <c r="J19" s="6">
        <v>760</v>
      </c>
      <c r="K19" s="17">
        <v>1247</v>
      </c>
    </row>
    <row r="20" spans="1:11">
      <c r="A20" s="6">
        <v>1.456080213</v>
      </c>
      <c r="B20" s="6">
        <v>1122.729251</v>
      </c>
      <c r="C20" s="11">
        <f t="shared" si="0"/>
        <v>54415.242339021</v>
      </c>
      <c r="D20" s="6">
        <v>3.203336252</v>
      </c>
      <c r="E20" s="6">
        <v>2469.973342</v>
      </c>
      <c r="F20" s="11">
        <f t="shared" si="1"/>
        <v>1240936.60668665</v>
      </c>
      <c r="G20" s="6">
        <v>5.408236253</v>
      </c>
      <c r="H20" s="6">
        <v>4170.089658</v>
      </c>
      <c r="I20" s="11">
        <f t="shared" si="2"/>
        <v>7919100.60326256</v>
      </c>
      <c r="J20" s="6">
        <v>822</v>
      </c>
      <c r="K20" s="16">
        <v>1356</v>
      </c>
    </row>
    <row r="21" spans="1:11">
      <c r="A21" s="6">
        <v>1.455257267</v>
      </c>
      <c r="B21" s="6">
        <v>290.9181632</v>
      </c>
      <c r="C21" s="11">
        <f t="shared" si="0"/>
        <v>1153651.79214366</v>
      </c>
      <c r="D21" s="6">
        <v>3.201525792</v>
      </c>
      <c r="E21" s="6">
        <v>640.0119237</v>
      </c>
      <c r="F21" s="11">
        <f t="shared" si="1"/>
        <v>525607.710777175</v>
      </c>
      <c r="G21" s="6">
        <v>5.405179628</v>
      </c>
      <c r="H21" s="6">
        <v>1080.540854</v>
      </c>
      <c r="I21" s="11">
        <f t="shared" si="2"/>
        <v>80917.0057430493</v>
      </c>
      <c r="J21" s="6">
        <v>1102</v>
      </c>
      <c r="K21" s="17">
        <v>1365</v>
      </c>
    </row>
    <row r="22" spans="1:11">
      <c r="A22" s="6">
        <v>1.400981857</v>
      </c>
      <c r="B22" s="6">
        <v>300.2324567</v>
      </c>
      <c r="C22" s="11">
        <f t="shared" si="0"/>
        <v>27172945.4604819</v>
      </c>
      <c r="D22" s="6">
        <v>3.082121389</v>
      </c>
      <c r="E22" s="6">
        <v>660.5031122</v>
      </c>
      <c r="F22" s="11">
        <f t="shared" si="1"/>
        <v>23546726.0461087</v>
      </c>
      <c r="G22" s="6">
        <v>5.203587548</v>
      </c>
      <c r="H22" s="6">
        <v>1115.136406</v>
      </c>
      <c r="I22" s="11">
        <f t="shared" si="2"/>
        <v>19341204.1914306</v>
      </c>
      <c r="J22" s="6">
        <v>1117</v>
      </c>
      <c r="K22" s="16">
        <v>5513</v>
      </c>
    </row>
    <row r="23" spans="1:11">
      <c r="A23" s="6">
        <v>1.365227426</v>
      </c>
      <c r="B23" s="6">
        <v>778.9730088</v>
      </c>
      <c r="C23" s="11">
        <f t="shared" si="0"/>
        <v>16516315.3852021</v>
      </c>
      <c r="D23" s="6">
        <v>3.00346263</v>
      </c>
      <c r="E23" s="6">
        <v>1713.719104</v>
      </c>
      <c r="F23" s="11">
        <f t="shared" si="1"/>
        <v>9792398.92607056</v>
      </c>
      <c r="G23" s="6">
        <v>5.070786893</v>
      </c>
      <c r="H23" s="6">
        <v>2893.29532</v>
      </c>
      <c r="I23" s="11">
        <f t="shared" si="2"/>
        <v>3801348.3392139</v>
      </c>
      <c r="J23" s="6">
        <v>1184</v>
      </c>
      <c r="K23" s="17">
        <v>4843</v>
      </c>
    </row>
    <row r="24" spans="1:11">
      <c r="A24" s="6">
        <v>1.342980359</v>
      </c>
      <c r="B24" s="6">
        <v>789.411588</v>
      </c>
      <c r="C24" s="11">
        <f t="shared" si="0"/>
        <v>13334097.9306527</v>
      </c>
      <c r="D24" s="6">
        <v>2.954519697</v>
      </c>
      <c r="E24" s="6">
        <v>1736.68369</v>
      </c>
      <c r="F24" s="11">
        <f t="shared" si="1"/>
        <v>7313326.70453202</v>
      </c>
      <c r="G24" s="6">
        <v>4.988155872</v>
      </c>
      <c r="H24" s="6">
        <v>2932.066743</v>
      </c>
      <c r="I24" s="11">
        <f t="shared" si="2"/>
        <v>2276879.57408063</v>
      </c>
      <c r="J24" s="6">
        <v>1245</v>
      </c>
      <c r="K24" s="16">
        <v>4441</v>
      </c>
    </row>
    <row r="25" spans="1:11">
      <c r="A25" s="6">
        <v>1.21719954</v>
      </c>
      <c r="B25" s="6">
        <v>799.768578</v>
      </c>
      <c r="C25" s="11">
        <f t="shared" si="0"/>
        <v>4688227.11081614</v>
      </c>
      <c r="D25" s="6">
        <v>2.677805368</v>
      </c>
      <c r="E25" s="6">
        <v>1759.46878</v>
      </c>
      <c r="F25" s="11">
        <f t="shared" si="1"/>
        <v>1453305.52239469</v>
      </c>
      <c r="G25" s="6">
        <v>4.520975299</v>
      </c>
      <c r="H25" s="6">
        <v>2970.535124</v>
      </c>
      <c r="I25" s="11">
        <f t="shared" si="2"/>
        <v>30.637597695376</v>
      </c>
      <c r="J25" s="6">
        <v>1246</v>
      </c>
      <c r="K25" s="17">
        <v>2965</v>
      </c>
    </row>
    <row r="26" spans="1:11">
      <c r="A26" s="6">
        <v>1.14102966</v>
      </c>
      <c r="B26" s="6">
        <v>740.5246871</v>
      </c>
      <c r="C26" s="11">
        <f t="shared" si="0"/>
        <v>3001470.70980795</v>
      </c>
      <c r="D26" s="6">
        <v>2.510233736</v>
      </c>
      <c r="E26" s="6">
        <v>1629.133858</v>
      </c>
      <c r="F26" s="11">
        <f t="shared" si="1"/>
        <v>712110.065613964</v>
      </c>
      <c r="G26" s="6">
        <v>4.238061829</v>
      </c>
      <c r="H26" s="6">
        <v>2750.488896</v>
      </c>
      <c r="I26" s="11">
        <f t="shared" si="2"/>
        <v>77000.0874032987</v>
      </c>
      <c r="J26" s="6">
        <v>1480</v>
      </c>
      <c r="K26" s="16">
        <v>2473</v>
      </c>
    </row>
    <row r="27" spans="1:11">
      <c r="A27" s="6">
        <v>1.120325183</v>
      </c>
      <c r="B27" s="6">
        <v>750.4774926</v>
      </c>
      <c r="C27" s="11">
        <f t="shared" si="0"/>
        <v>13946658.3582772</v>
      </c>
      <c r="D27" s="6">
        <v>2.464684459</v>
      </c>
      <c r="E27" s="6">
        <v>1651.029755</v>
      </c>
      <c r="F27" s="11">
        <f t="shared" si="1"/>
        <v>8031387.34954536</v>
      </c>
      <c r="G27" s="6">
        <v>4.161160365</v>
      </c>
      <c r="H27" s="6">
        <v>2787.456038</v>
      </c>
      <c r="I27" s="11">
        <f t="shared" si="2"/>
        <v>2881655.50292266</v>
      </c>
      <c r="J27" s="6">
        <v>1509</v>
      </c>
      <c r="K27" s="17">
        <v>4485</v>
      </c>
    </row>
    <row r="28" spans="1:11">
      <c r="A28" s="6">
        <v>1.120009862</v>
      </c>
      <c r="B28" s="6">
        <v>1127.752536</v>
      </c>
      <c r="C28" s="11">
        <f t="shared" si="0"/>
        <v>9133979.73365443</v>
      </c>
      <c r="D28" s="6">
        <v>2.463990762</v>
      </c>
      <c r="E28" s="6">
        <v>2481.024431</v>
      </c>
      <c r="F28" s="11">
        <f t="shared" si="1"/>
        <v>2785479.44991887</v>
      </c>
      <c r="G28" s="6">
        <v>4.159989186</v>
      </c>
      <c r="H28" s="6">
        <v>4188.747361</v>
      </c>
      <c r="I28" s="11">
        <f t="shared" si="2"/>
        <v>1501.3579844643</v>
      </c>
      <c r="J28" s="6">
        <v>1520</v>
      </c>
      <c r="K28" s="16">
        <v>4150</v>
      </c>
    </row>
    <row r="29" spans="1:11">
      <c r="A29" s="6">
        <v>1.092491886</v>
      </c>
      <c r="B29" s="6">
        <v>510.4162589</v>
      </c>
      <c r="C29" s="11">
        <f t="shared" si="0"/>
        <v>9245149.48664167</v>
      </c>
      <c r="D29" s="6">
        <v>2.403451973</v>
      </c>
      <c r="E29" s="6">
        <v>1122.901672</v>
      </c>
      <c r="F29" s="11">
        <f t="shared" si="1"/>
        <v>5895661.4904364</v>
      </c>
      <c r="G29" s="6">
        <v>4.057780724</v>
      </c>
      <c r="H29" s="6">
        <v>1895.810197</v>
      </c>
      <c r="I29" s="11">
        <f t="shared" si="2"/>
        <v>2739653.28395518</v>
      </c>
      <c r="J29" s="6">
        <v>1550</v>
      </c>
      <c r="K29" s="17">
        <v>3551</v>
      </c>
    </row>
    <row r="30" spans="1:11">
      <c r="A30" s="6">
        <v>1.090396025</v>
      </c>
      <c r="B30" s="6">
        <v>765.1843916</v>
      </c>
      <c r="C30" s="11">
        <f t="shared" si="0"/>
        <v>13284680.8192363</v>
      </c>
      <c r="D30" s="6">
        <v>2.398841138</v>
      </c>
      <c r="E30" s="6">
        <v>1683.384527</v>
      </c>
      <c r="F30" s="11">
        <f>(E30-K30)^2</f>
        <v>7434431.93760301</v>
      </c>
      <c r="G30" s="6">
        <v>4.049996188</v>
      </c>
      <c r="H30" s="6">
        <v>2842.08104</v>
      </c>
      <c r="I30" s="11">
        <f t="shared" si="2"/>
        <v>2458369.86512748</v>
      </c>
      <c r="J30" s="6">
        <v>1575</v>
      </c>
      <c r="K30" s="16">
        <v>4410</v>
      </c>
    </row>
    <row r="31" spans="1:11">
      <c r="A31" s="6">
        <v>1.081265155</v>
      </c>
      <c r="B31" s="6">
        <v>514.1588825</v>
      </c>
      <c r="C31" s="11">
        <f t="shared" si="0"/>
        <v>6224232.20156865</v>
      </c>
      <c r="D31" s="6">
        <v>2.378753475</v>
      </c>
      <c r="E31" s="6">
        <v>1131.13534</v>
      </c>
      <c r="F31" s="11">
        <f t="shared" si="1"/>
        <v>3526375.68127692</v>
      </c>
      <c r="G31" s="6">
        <v>4.016081913</v>
      </c>
      <c r="H31" s="6">
        <v>1909.711211</v>
      </c>
      <c r="I31" s="11">
        <f t="shared" si="2"/>
        <v>1208435.84162109</v>
      </c>
      <c r="J31" s="6">
        <v>1590</v>
      </c>
      <c r="K31" s="17">
        <v>3009</v>
      </c>
    </row>
    <row r="32" spans="1:11">
      <c r="A32" s="6">
        <v>1.073654413</v>
      </c>
      <c r="B32" s="6">
        <v>773.5731771</v>
      </c>
      <c r="C32" s="11">
        <f t="shared" si="0"/>
        <v>31916023.427302</v>
      </c>
      <c r="D32" s="6">
        <v>2.362010054</v>
      </c>
      <c r="E32" s="6">
        <v>1701.839623</v>
      </c>
      <c r="F32" s="11">
        <f t="shared" si="1"/>
        <v>22289355.3053548</v>
      </c>
      <c r="G32" s="6">
        <v>3.987813767</v>
      </c>
      <c r="H32" s="6">
        <v>2873.23903</v>
      </c>
      <c r="I32" s="11">
        <f t="shared" si="2"/>
        <v>12600802.9441353</v>
      </c>
      <c r="J32" s="6">
        <v>1600</v>
      </c>
      <c r="K32" s="16">
        <v>6423</v>
      </c>
    </row>
    <row r="33" spans="1:11">
      <c r="A33" s="6">
        <v>0.821584786</v>
      </c>
      <c r="B33" s="6">
        <v>910.0832924</v>
      </c>
      <c r="C33" s="11">
        <f t="shared" si="0"/>
        <v>12453253.1291784</v>
      </c>
      <c r="D33" s="6">
        <v>1.807463838</v>
      </c>
      <c r="E33" s="6">
        <v>2002.158106</v>
      </c>
      <c r="F33" s="11">
        <f t="shared" si="1"/>
        <v>5938198.41635351</v>
      </c>
      <c r="G33" s="6">
        <v>3.051565831</v>
      </c>
      <c r="H33" s="6">
        <v>3380.270819</v>
      </c>
      <c r="I33" s="11">
        <f t="shared" si="2"/>
        <v>1120907.47870093</v>
      </c>
      <c r="J33" s="6">
        <v>1680</v>
      </c>
      <c r="K33" s="17">
        <v>4439</v>
      </c>
    </row>
    <row r="34" spans="1:11">
      <c r="A34" s="6">
        <v>10.42094012</v>
      </c>
      <c r="B34" s="6">
        <v>136.6487472</v>
      </c>
      <c r="C34" s="11">
        <f t="shared" si="0"/>
        <v>2481731.56969853</v>
      </c>
      <c r="D34" s="6">
        <v>22.92578042</v>
      </c>
      <c r="E34" s="6">
        <v>300.6234695</v>
      </c>
      <c r="F34" s="11">
        <f t="shared" si="1"/>
        <v>1991983.71084622</v>
      </c>
      <c r="G34" s="6">
        <v>38.70590755</v>
      </c>
      <c r="H34" s="6">
        <v>507.5467008</v>
      </c>
      <c r="I34" s="11">
        <f t="shared" si="2"/>
        <v>1450707.74995376</v>
      </c>
      <c r="J34" s="6">
        <v>1737</v>
      </c>
      <c r="K34" s="16">
        <v>1712</v>
      </c>
    </row>
    <row r="35" spans="1:11">
      <c r="A35" s="6">
        <v>5.307834134</v>
      </c>
      <c r="B35" s="6">
        <v>254.6612526</v>
      </c>
      <c r="C35" s="11">
        <f t="shared" si="0"/>
        <v>7259461.285741</v>
      </c>
      <c r="D35" s="6">
        <v>11.67708849</v>
      </c>
      <c r="E35" s="6">
        <v>560.2477219</v>
      </c>
      <c r="F35" s="11">
        <f t="shared" si="1"/>
        <v>5706137.44612794</v>
      </c>
      <c r="G35" s="6">
        <v>19.71458765</v>
      </c>
      <c r="H35" s="6">
        <v>945.8738646</v>
      </c>
      <c r="I35" s="11">
        <f t="shared" si="2"/>
        <v>4012514.31432254</v>
      </c>
      <c r="J35" s="6">
        <v>1765</v>
      </c>
      <c r="K35" s="17">
        <v>2949</v>
      </c>
    </row>
    <row r="36" spans="1:11">
      <c r="A36" s="6">
        <v>3.422057394</v>
      </c>
      <c r="B36" s="6">
        <v>185.7565004</v>
      </c>
      <c r="C36" s="11">
        <f t="shared" ref="C36:C67" si="3">(B36-K36)^2</f>
        <v>10720670.4946729</v>
      </c>
      <c r="D36" s="6">
        <v>7.528431748</v>
      </c>
      <c r="E36" s="6">
        <v>408.6591702</v>
      </c>
      <c r="F36" s="11">
        <f t="shared" ref="F36:F67" si="4">(E36-K36)^2</f>
        <v>9310680.85960455</v>
      </c>
      <c r="G36" s="6">
        <v>12.71035393</v>
      </c>
      <c r="H36" s="6">
        <v>689.9448468</v>
      </c>
      <c r="I36" s="11">
        <f t="shared" ref="I36:I67" si="5">(H36-K36)^2</f>
        <v>7673205.55176987</v>
      </c>
      <c r="J36" s="6">
        <v>1784</v>
      </c>
      <c r="K36" s="16">
        <v>3460</v>
      </c>
    </row>
    <row r="37" spans="1:11">
      <c r="A37" s="6">
        <v>4.524866689</v>
      </c>
      <c r="B37" s="6">
        <v>297.7395319</v>
      </c>
      <c r="C37" s="11">
        <f t="shared" si="3"/>
        <v>22092448.4679836</v>
      </c>
      <c r="D37" s="6">
        <v>9.954581738</v>
      </c>
      <c r="E37" s="6">
        <v>655.0187465</v>
      </c>
      <c r="F37" s="11">
        <f t="shared" si="4"/>
        <v>18861486.1682524</v>
      </c>
      <c r="G37" s="6">
        <v>16.80645602</v>
      </c>
      <c r="H37" s="6">
        <v>1105.877077</v>
      </c>
      <c r="I37" s="11">
        <f t="shared" si="5"/>
        <v>15148620.8477421</v>
      </c>
      <c r="J37" s="6">
        <v>1818</v>
      </c>
      <c r="K37" s="17">
        <v>4998</v>
      </c>
    </row>
    <row r="38" spans="1:11">
      <c r="A38" s="6">
        <v>4.47176837</v>
      </c>
      <c r="B38" s="6">
        <v>450.9070705</v>
      </c>
      <c r="C38" s="11">
        <f t="shared" si="3"/>
        <v>67586368.9554749</v>
      </c>
      <c r="D38" s="6">
        <v>9.837766901</v>
      </c>
      <c r="E38" s="6">
        <v>991.9831008</v>
      </c>
      <c r="F38" s="11">
        <f t="shared" si="4"/>
        <v>58982659.5719976</v>
      </c>
      <c r="G38" s="6">
        <v>16.60923594</v>
      </c>
      <c r="H38" s="6">
        <v>1674.778589</v>
      </c>
      <c r="I38" s="11">
        <f t="shared" si="5"/>
        <v>48961107.4745568</v>
      </c>
      <c r="J38" s="6">
        <v>1835</v>
      </c>
      <c r="K38" s="16">
        <v>8672</v>
      </c>
    </row>
    <row r="39" spans="1:11">
      <c r="A39" s="6">
        <v>2.641855551</v>
      </c>
      <c r="B39" s="6">
        <v>356.5982659</v>
      </c>
      <c r="C39" s="11">
        <f t="shared" si="3"/>
        <v>11460944.9012473</v>
      </c>
      <c r="D39" s="6">
        <v>5.812009242</v>
      </c>
      <c r="E39" s="6">
        <v>784.5063356</v>
      </c>
      <c r="F39" s="11">
        <f t="shared" si="4"/>
        <v>8746768.77496614</v>
      </c>
      <c r="G39" s="6">
        <v>9.812494416</v>
      </c>
      <c r="H39" s="6">
        <v>1324.492739</v>
      </c>
      <c r="I39" s="11">
        <f t="shared" si="5"/>
        <v>5844341.35698772</v>
      </c>
      <c r="J39" s="6">
        <v>1839</v>
      </c>
      <c r="K39" s="17">
        <v>3742</v>
      </c>
    </row>
    <row r="40" spans="1:11">
      <c r="A40" s="6">
        <v>1.709903977</v>
      </c>
      <c r="B40" s="6">
        <v>1399.141035</v>
      </c>
      <c r="C40" s="11">
        <f t="shared" si="3"/>
        <v>1216297.89668087</v>
      </c>
      <c r="D40" s="6">
        <v>3.76174152</v>
      </c>
      <c r="E40" s="6">
        <v>3078.071631</v>
      </c>
      <c r="F40" s="11">
        <f t="shared" si="4"/>
        <v>331858.524043</v>
      </c>
      <c r="G40" s="6">
        <v>6.350999478</v>
      </c>
      <c r="H40" s="6">
        <v>5196.750286</v>
      </c>
      <c r="I40" s="11">
        <f t="shared" si="5"/>
        <v>7261679.10389708</v>
      </c>
      <c r="J40" s="6">
        <v>1861</v>
      </c>
      <c r="K40" s="16">
        <v>2502</v>
      </c>
    </row>
    <row r="41" spans="1:11">
      <c r="A41" s="6">
        <v>1.556999679</v>
      </c>
      <c r="B41" s="6">
        <v>274.7512183</v>
      </c>
      <c r="C41" s="11">
        <f t="shared" si="3"/>
        <v>2317241.35338713</v>
      </c>
      <c r="D41" s="6">
        <v>3.425356288</v>
      </c>
      <c r="E41" s="6">
        <v>604.4450915</v>
      </c>
      <c r="F41" s="11">
        <f t="shared" si="4"/>
        <v>1422187.20978744</v>
      </c>
      <c r="G41" s="6">
        <v>5.783075706</v>
      </c>
      <c r="H41" s="6">
        <v>1020.492886</v>
      </c>
      <c r="I41" s="11">
        <f t="shared" si="5"/>
        <v>602963.298092609</v>
      </c>
      <c r="J41" s="6">
        <v>1895</v>
      </c>
      <c r="K41" s="17">
        <v>1797</v>
      </c>
    </row>
    <row r="42" spans="1:11">
      <c r="A42" s="6">
        <v>1.499996768</v>
      </c>
      <c r="B42" s="6">
        <v>1095.037664</v>
      </c>
      <c r="C42" s="11">
        <f t="shared" si="3"/>
        <v>1845.7623145769</v>
      </c>
      <c r="D42" s="6">
        <v>3.299951458</v>
      </c>
      <c r="E42" s="6">
        <v>2409.052616</v>
      </c>
      <c r="F42" s="11">
        <f t="shared" si="4"/>
        <v>1615574.75264044</v>
      </c>
      <c r="G42" s="6">
        <v>5.571353022</v>
      </c>
      <c r="H42" s="6">
        <v>4067.236365</v>
      </c>
      <c r="I42" s="11">
        <f t="shared" si="5"/>
        <v>8580425.68203842</v>
      </c>
      <c r="J42" s="6">
        <v>1902</v>
      </c>
      <c r="K42" s="16">
        <v>1138</v>
      </c>
    </row>
    <row r="43" spans="1:11">
      <c r="A43" s="6">
        <v>1.475833132</v>
      </c>
      <c r="B43" s="6">
        <v>1110.124946</v>
      </c>
      <c r="C43" s="11">
        <f t="shared" si="3"/>
        <v>77209173.2146075</v>
      </c>
      <c r="D43" s="6">
        <v>3.246792128</v>
      </c>
      <c r="E43" s="6">
        <v>2442.244219</v>
      </c>
      <c r="F43" s="11">
        <f t="shared" si="4"/>
        <v>55573383.7543529</v>
      </c>
      <c r="G43" s="6">
        <v>5.481603401</v>
      </c>
      <c r="H43" s="6">
        <v>4123.274202</v>
      </c>
      <c r="I43" s="11">
        <f t="shared" si="5"/>
        <v>33335909.5904907</v>
      </c>
      <c r="J43" s="6">
        <v>1913</v>
      </c>
      <c r="K43" s="17">
        <v>9897</v>
      </c>
    </row>
    <row r="44" spans="1:11">
      <c r="A44" s="6">
        <v>1.403547149</v>
      </c>
      <c r="B44" s="6">
        <v>299.7808064</v>
      </c>
      <c r="C44" s="11">
        <f t="shared" si="3"/>
        <v>76373952.1137866</v>
      </c>
      <c r="D44" s="6">
        <v>3.087764962</v>
      </c>
      <c r="E44" s="6">
        <v>659.509494</v>
      </c>
      <c r="F44" s="11">
        <f t="shared" si="4"/>
        <v>70215861.1401441</v>
      </c>
      <c r="G44" s="6">
        <v>5.213115669</v>
      </c>
      <c r="H44" s="6">
        <v>1113.458867</v>
      </c>
      <c r="I44" s="11">
        <f t="shared" si="5"/>
        <v>62814202.2508749</v>
      </c>
      <c r="J44" s="6">
        <v>1938</v>
      </c>
      <c r="K44" s="16">
        <v>9039</v>
      </c>
    </row>
    <row r="45" spans="1:11">
      <c r="A45" s="6">
        <v>1.369620827</v>
      </c>
      <c r="B45" s="6">
        <v>776.9387388</v>
      </c>
      <c r="C45" s="11">
        <f t="shared" si="3"/>
        <v>72455186.9144217</v>
      </c>
      <c r="D45" s="6">
        <v>3.013127989</v>
      </c>
      <c r="E45" s="6">
        <v>1709.243766</v>
      </c>
      <c r="F45" s="11">
        <f t="shared" si="4"/>
        <v>57452704.5668619</v>
      </c>
      <c r="G45" s="6">
        <v>5.087105051</v>
      </c>
      <c r="H45" s="6">
        <v>2885.739546</v>
      </c>
      <c r="I45" s="11">
        <f t="shared" si="5"/>
        <v>41001744.4417603</v>
      </c>
      <c r="J45" s="6">
        <v>1953</v>
      </c>
      <c r="K45" s="17">
        <v>9289</v>
      </c>
    </row>
    <row r="46" spans="1:11">
      <c r="A46" s="6">
        <v>1.348429142</v>
      </c>
      <c r="B46" s="6">
        <v>434.714034</v>
      </c>
      <c r="C46" s="11">
        <f t="shared" si="3"/>
        <v>60066932.5547766</v>
      </c>
      <c r="D46" s="6">
        <v>2.966506868</v>
      </c>
      <c r="E46" s="6">
        <v>956.3588679</v>
      </c>
      <c r="F46" s="11">
        <f t="shared" si="4"/>
        <v>52253252.616688</v>
      </c>
      <c r="G46" s="6">
        <v>5.008393976</v>
      </c>
      <c r="H46" s="6">
        <v>1614.633711</v>
      </c>
      <c r="I46" s="11">
        <f t="shared" si="5"/>
        <v>43169713.1716276</v>
      </c>
      <c r="J46" s="6">
        <v>1958</v>
      </c>
      <c r="K46" s="16">
        <v>8185</v>
      </c>
    </row>
    <row r="47" spans="1:11">
      <c r="A47" s="6">
        <v>1.34746222</v>
      </c>
      <c r="B47" s="6">
        <v>787.2900433</v>
      </c>
      <c r="C47" s="11">
        <f t="shared" si="3"/>
        <v>55096623.1012933</v>
      </c>
      <c r="D47" s="6">
        <v>2.964379665</v>
      </c>
      <c r="E47" s="6">
        <v>1732.01635</v>
      </c>
      <c r="F47" s="11">
        <f t="shared" si="4"/>
        <v>41964272.1696673</v>
      </c>
      <c r="G47" s="6">
        <v>5.004802591</v>
      </c>
      <c r="H47" s="6">
        <v>2924.186809</v>
      </c>
      <c r="I47" s="11">
        <f t="shared" si="5"/>
        <v>27939821.0901496</v>
      </c>
      <c r="J47" s="6">
        <v>1993</v>
      </c>
      <c r="K47" s="17">
        <v>8210</v>
      </c>
    </row>
    <row r="48" spans="1:11">
      <c r="A48" s="6">
        <v>1.135442959</v>
      </c>
      <c r="B48" s="6">
        <v>743.1923023</v>
      </c>
      <c r="C48" s="11">
        <f t="shared" si="3"/>
        <v>121524336.15587</v>
      </c>
      <c r="D48" s="6">
        <v>2.497943148</v>
      </c>
      <c r="E48" s="6">
        <v>1635.002538</v>
      </c>
      <c r="F48" s="11">
        <f t="shared" si="4"/>
        <v>102657372.569974</v>
      </c>
      <c r="G48" s="6">
        <v>4.217311462</v>
      </c>
      <c r="H48" s="6">
        <v>2760.397068</v>
      </c>
      <c r="I48" s="11">
        <f t="shared" si="5"/>
        <v>81118896.374711</v>
      </c>
      <c r="J48" s="6">
        <v>2003</v>
      </c>
      <c r="K48" s="18">
        <v>11767</v>
      </c>
    </row>
    <row r="49" spans="1:11">
      <c r="A49" s="6">
        <v>1.129647046</v>
      </c>
      <c r="B49" s="6">
        <v>1120.7564</v>
      </c>
      <c r="C49" s="11">
        <f t="shared" si="3"/>
        <v>31150280.122541</v>
      </c>
      <c r="D49" s="6">
        <v>2.485192299</v>
      </c>
      <c r="E49" s="6">
        <v>2465.633124</v>
      </c>
      <c r="F49" s="11">
        <f t="shared" si="4"/>
        <v>17946804.30807</v>
      </c>
      <c r="G49" s="6">
        <v>4.19578403</v>
      </c>
      <c r="H49" s="6">
        <v>4162.762009</v>
      </c>
      <c r="I49" s="11">
        <f t="shared" si="5"/>
        <v>6447729.57493772</v>
      </c>
      <c r="J49" s="6">
        <v>2040</v>
      </c>
      <c r="K49" s="17">
        <v>6702</v>
      </c>
    </row>
    <row r="50" spans="1:11">
      <c r="A50" s="6">
        <v>1.127202887</v>
      </c>
      <c r="B50" s="6">
        <v>1122.525143</v>
      </c>
      <c r="C50" s="11">
        <f t="shared" si="3"/>
        <v>9008851.31720317</v>
      </c>
      <c r="D50" s="6">
        <v>2.479815217</v>
      </c>
      <c r="E50" s="6">
        <v>2469.524309</v>
      </c>
      <c r="F50" s="11">
        <f t="shared" si="4"/>
        <v>2737289.81210993</v>
      </c>
      <c r="G50" s="6">
        <v>4.186705829</v>
      </c>
      <c r="H50" s="6">
        <v>4169.331549</v>
      </c>
      <c r="I50" s="11">
        <f t="shared" si="5"/>
        <v>2054.94933473944</v>
      </c>
      <c r="J50" s="6">
        <v>2042</v>
      </c>
      <c r="K50" s="16">
        <v>4124</v>
      </c>
    </row>
    <row r="51" spans="1:11">
      <c r="A51" s="6">
        <v>1.121590491</v>
      </c>
      <c r="B51" s="6">
        <v>749.8640298</v>
      </c>
      <c r="C51" s="11">
        <f t="shared" si="3"/>
        <v>8111878.5047471</v>
      </c>
      <c r="D51" s="6">
        <v>2.467468101</v>
      </c>
      <c r="E51" s="6">
        <v>1649.680154</v>
      </c>
      <c r="F51" s="11">
        <f t="shared" si="4"/>
        <v>3795950.22231746</v>
      </c>
      <c r="G51" s="6">
        <v>4.165860025</v>
      </c>
      <c r="H51" s="6">
        <v>2785.177488</v>
      </c>
      <c r="I51" s="11">
        <f t="shared" si="5"/>
        <v>660680.43601399</v>
      </c>
      <c r="J51" s="6">
        <v>2104</v>
      </c>
      <c r="K51" s="17">
        <v>3598</v>
      </c>
    </row>
    <row r="52" spans="1:11">
      <c r="A52" s="6">
        <v>1.08818154</v>
      </c>
      <c r="B52" s="6">
        <v>511.8490824</v>
      </c>
      <c r="C52" s="11">
        <f t="shared" si="3"/>
        <v>3508694.36010572</v>
      </c>
      <c r="D52" s="6">
        <v>2.393969333</v>
      </c>
      <c r="E52" s="6">
        <v>1126.053844</v>
      </c>
      <c r="F52" s="11">
        <f t="shared" si="4"/>
        <v>1584945.42370718</v>
      </c>
      <c r="G52" s="6">
        <v>4.041771052</v>
      </c>
      <c r="H52" s="6">
        <v>1901.132052</v>
      </c>
      <c r="I52" s="11">
        <f t="shared" si="5"/>
        <v>234128.191101731</v>
      </c>
      <c r="J52" s="6">
        <v>2149</v>
      </c>
      <c r="K52" s="16">
        <v>2385</v>
      </c>
    </row>
    <row r="53" spans="1:11">
      <c r="A53" s="6">
        <v>1.076379387</v>
      </c>
      <c r="B53" s="6">
        <v>772.1999559</v>
      </c>
      <c r="C53" s="11">
        <f t="shared" si="3"/>
        <v>45317131.8337448</v>
      </c>
      <c r="D53" s="6">
        <v>2.36800492</v>
      </c>
      <c r="E53" s="6">
        <v>1698.818574</v>
      </c>
      <c r="F53" s="11">
        <f t="shared" si="4"/>
        <v>33700131.3887754</v>
      </c>
      <c r="G53" s="6">
        <v>3.997934981</v>
      </c>
      <c r="H53" s="6">
        <v>2868.138553</v>
      </c>
      <c r="I53" s="11">
        <f t="shared" si="5"/>
        <v>21491211.3557809</v>
      </c>
      <c r="J53" s="6">
        <v>2169</v>
      </c>
      <c r="K53" s="17">
        <v>7504</v>
      </c>
    </row>
    <row r="54" spans="1:11">
      <c r="A54" s="6">
        <v>1.060167742</v>
      </c>
      <c r="B54" s="6">
        <v>521.2849112</v>
      </c>
      <c r="C54" s="11">
        <f t="shared" si="3"/>
        <v>34618103.2461728</v>
      </c>
      <c r="D54" s="6">
        <v>2.332339749</v>
      </c>
      <c r="E54" s="6">
        <v>1146.812407</v>
      </c>
      <c r="F54" s="11">
        <f t="shared" si="4"/>
        <v>27648536.7631791</v>
      </c>
      <c r="G54" s="6">
        <v>3.937720986</v>
      </c>
      <c r="H54" s="6">
        <v>1936.179016</v>
      </c>
      <c r="I54" s="11">
        <f t="shared" si="5"/>
        <v>19970360.9870387</v>
      </c>
      <c r="J54" s="6">
        <v>2175</v>
      </c>
      <c r="K54" s="16">
        <v>6405</v>
      </c>
    </row>
    <row r="55" spans="1:11">
      <c r="A55" s="6">
        <v>0.828289561</v>
      </c>
      <c r="B55" s="6">
        <v>906.3740504</v>
      </c>
      <c r="C55" s="11">
        <f t="shared" si="3"/>
        <v>21110587.6167377</v>
      </c>
      <c r="D55" s="6">
        <v>1.822214156</v>
      </c>
      <c r="E55" s="6">
        <v>1993.997876</v>
      </c>
      <c r="F55" s="11">
        <f t="shared" si="4"/>
        <v>12299063.8977405</v>
      </c>
      <c r="G55" s="6">
        <v>3.076468996</v>
      </c>
      <c r="H55" s="6">
        <v>3366.493791</v>
      </c>
      <c r="I55" s="11">
        <f t="shared" si="5"/>
        <v>4556116.75625955</v>
      </c>
      <c r="J55" s="6">
        <v>2182</v>
      </c>
      <c r="K55" s="17">
        <v>5501</v>
      </c>
    </row>
    <row r="56" spans="1:11">
      <c r="A56" s="6">
        <v>2.069910537</v>
      </c>
      <c r="B56" s="6">
        <v>823.3000487</v>
      </c>
      <c r="C56" s="11">
        <f t="shared" si="3"/>
        <v>36574674.700954</v>
      </c>
      <c r="D56" s="6">
        <v>4.553746009</v>
      </c>
      <c r="E56" s="6">
        <v>1811.237367</v>
      </c>
      <c r="F56" s="11">
        <f t="shared" si="4"/>
        <v>25601197.9023031</v>
      </c>
      <c r="G56" s="6">
        <v>7.688151451</v>
      </c>
      <c r="H56" s="6">
        <v>3057.936733</v>
      </c>
      <c r="I56" s="11">
        <f t="shared" si="5"/>
        <v>14539451.4781447</v>
      </c>
      <c r="J56" s="6">
        <v>2205</v>
      </c>
      <c r="K56" s="16">
        <v>6871</v>
      </c>
    </row>
    <row r="57" spans="1:11">
      <c r="A57" s="6">
        <v>1.943055426</v>
      </c>
      <c r="B57" s="6">
        <v>317.051904</v>
      </c>
      <c r="C57" s="11">
        <f t="shared" si="3"/>
        <v>91067858.36295</v>
      </c>
      <c r="D57" s="6">
        <v>4.274668269</v>
      </c>
      <c r="E57" s="6">
        <v>697.5054317</v>
      </c>
      <c r="F57" s="11">
        <f t="shared" si="4"/>
        <v>83951306.714127</v>
      </c>
      <c r="G57" s="6">
        <v>7.216980699</v>
      </c>
      <c r="H57" s="6">
        <v>1177.607927</v>
      </c>
      <c r="I57" s="11">
        <f t="shared" si="5"/>
        <v>75383932.1092932</v>
      </c>
      <c r="J57" s="6">
        <v>2223</v>
      </c>
      <c r="K57" s="17">
        <v>9860</v>
      </c>
    </row>
    <row r="58" spans="1:11">
      <c r="A58" s="6">
        <v>1.756986123</v>
      </c>
      <c r="B58" s="6">
        <v>347.0319721</v>
      </c>
      <c r="C58" s="11">
        <f t="shared" si="3"/>
        <v>6568805.11203761</v>
      </c>
      <c r="D58" s="6">
        <v>3.865320942</v>
      </c>
      <c r="E58" s="6">
        <v>763.4607535</v>
      </c>
      <c r="F58" s="11">
        <f t="shared" si="4"/>
        <v>4607630.73676479</v>
      </c>
      <c r="G58" s="6">
        <v>6.525874028</v>
      </c>
      <c r="H58" s="6">
        <v>1288.961195</v>
      </c>
      <c r="I58" s="11">
        <f t="shared" si="5"/>
        <v>2627766.80731583</v>
      </c>
      <c r="J58" s="6">
        <v>2224</v>
      </c>
      <c r="K58" s="16">
        <v>2910</v>
      </c>
    </row>
    <row r="59" spans="1:11">
      <c r="A59" s="6">
        <v>2.550365894</v>
      </c>
      <c r="B59" s="6">
        <v>396.0331763</v>
      </c>
      <c r="C59" s="11">
        <f t="shared" si="3"/>
        <v>2442865.29198687</v>
      </c>
      <c r="D59" s="6">
        <v>5.610734525</v>
      </c>
      <c r="E59" s="6">
        <v>871.2620492</v>
      </c>
      <c r="F59" s="11">
        <f t="shared" si="4"/>
        <v>1183173.84961058</v>
      </c>
      <c r="G59" s="6">
        <v>9.472679569</v>
      </c>
      <c r="H59" s="6">
        <v>1470.963592</v>
      </c>
      <c r="I59" s="11">
        <f t="shared" si="5"/>
        <v>238179.535533542</v>
      </c>
      <c r="J59" s="6">
        <v>2226</v>
      </c>
      <c r="K59" s="17">
        <v>1959</v>
      </c>
    </row>
    <row r="60" spans="1:11">
      <c r="A60" s="6">
        <v>1.729666199</v>
      </c>
      <c r="B60" s="6">
        <v>1385.031745</v>
      </c>
      <c r="C60" s="11">
        <f t="shared" si="3"/>
        <v>69922513.0976277</v>
      </c>
      <c r="D60" s="6">
        <v>3.805217863</v>
      </c>
      <c r="E60" s="6">
        <v>3047.031583</v>
      </c>
      <c r="F60" s="11">
        <f t="shared" si="4"/>
        <v>44889576.7887975</v>
      </c>
      <c r="G60" s="6">
        <v>6.424401181</v>
      </c>
      <c r="H60" s="6">
        <v>5144.34495</v>
      </c>
      <c r="I60" s="11">
        <f t="shared" si="5"/>
        <v>21184433.5092905</v>
      </c>
      <c r="J60" s="6">
        <v>2256</v>
      </c>
      <c r="K60" s="16">
        <v>9747</v>
      </c>
    </row>
    <row r="61" spans="1:11">
      <c r="A61" s="6">
        <v>2.488292397</v>
      </c>
      <c r="B61" s="6">
        <v>405.1319773</v>
      </c>
      <c r="C61" s="11">
        <f t="shared" si="3"/>
        <v>64013889.1166634</v>
      </c>
      <c r="D61" s="6">
        <v>5.474174545</v>
      </c>
      <c r="E61" s="6">
        <v>891.2791601</v>
      </c>
      <c r="F61" s="11">
        <f t="shared" si="4"/>
        <v>56471029.3016274</v>
      </c>
      <c r="G61" s="6">
        <v>9.242123494</v>
      </c>
      <c r="H61" s="6">
        <v>1504.758753</v>
      </c>
      <c r="I61" s="11">
        <f t="shared" si="5"/>
        <v>47627130.7492941</v>
      </c>
      <c r="J61" s="6">
        <v>2271</v>
      </c>
      <c r="K61" s="17">
        <v>8406</v>
      </c>
    </row>
    <row r="62" spans="1:11">
      <c r="A62" s="6">
        <v>1.678272973</v>
      </c>
      <c r="B62" s="6">
        <v>257.464428</v>
      </c>
      <c r="C62" s="11">
        <f t="shared" si="3"/>
        <v>46943539.6943814</v>
      </c>
      <c r="D62" s="6">
        <v>3.692154187</v>
      </c>
      <c r="E62" s="6">
        <v>566.4146304</v>
      </c>
      <c r="F62" s="11">
        <f t="shared" si="4"/>
        <v>42805423.318504</v>
      </c>
      <c r="G62" s="6">
        <v>6.233514235</v>
      </c>
      <c r="H62" s="6">
        <v>956.2855403</v>
      </c>
      <c r="I62" s="11">
        <f t="shared" si="5"/>
        <v>37855895.2226015</v>
      </c>
      <c r="J62" s="6">
        <v>2284</v>
      </c>
      <c r="K62" s="16">
        <v>7109</v>
      </c>
    </row>
    <row r="63" spans="1:11">
      <c r="A63" s="6">
        <v>1.630809828</v>
      </c>
      <c r="B63" s="6">
        <v>370.5014663</v>
      </c>
      <c r="C63" s="11">
        <f t="shared" si="3"/>
        <v>555768.06374885</v>
      </c>
      <c r="D63" s="6">
        <v>3.587736578</v>
      </c>
      <c r="E63" s="6">
        <v>815.0929925</v>
      </c>
      <c r="F63" s="11">
        <f t="shared" si="4"/>
        <v>90545.027162605</v>
      </c>
      <c r="G63" s="6">
        <v>6.057224563</v>
      </c>
      <c r="H63" s="6">
        <v>1376.132608</v>
      </c>
      <c r="I63" s="11">
        <f t="shared" si="5"/>
        <v>67668.9737448816</v>
      </c>
      <c r="J63" s="6">
        <v>2335</v>
      </c>
      <c r="K63" s="17">
        <v>1116</v>
      </c>
    </row>
    <row r="64" spans="1:11">
      <c r="A64" s="6">
        <v>1.599159534</v>
      </c>
      <c r="B64" s="6">
        <v>376.8453131</v>
      </c>
      <c r="C64" s="11">
        <f t="shared" si="3"/>
        <v>58984776.014712</v>
      </c>
      <c r="D64" s="6">
        <v>3.518106805</v>
      </c>
      <c r="E64" s="6">
        <v>829.0492801</v>
      </c>
      <c r="F64" s="11">
        <f t="shared" si="4"/>
        <v>52243271.6093029</v>
      </c>
      <c r="G64" s="6">
        <v>5.939667668</v>
      </c>
      <c r="H64" s="6">
        <v>1399.695199</v>
      </c>
      <c r="I64" s="11">
        <f t="shared" si="5"/>
        <v>44319707.2134176</v>
      </c>
      <c r="J64" s="6">
        <v>2338</v>
      </c>
      <c r="K64" s="16">
        <v>8057</v>
      </c>
    </row>
    <row r="65" spans="1:11">
      <c r="A65" s="6">
        <v>1.584225405</v>
      </c>
      <c r="B65" s="6">
        <v>379.9067787</v>
      </c>
      <c r="C65" s="11">
        <f t="shared" si="3"/>
        <v>35773476.1218808</v>
      </c>
      <c r="D65" s="6">
        <v>3.485252133</v>
      </c>
      <c r="E65" s="6">
        <v>835.7844198</v>
      </c>
      <c r="F65" s="11">
        <f t="shared" si="4"/>
        <v>30528007.2076848</v>
      </c>
      <c r="G65" s="6">
        <v>5.884198678</v>
      </c>
      <c r="H65" s="6">
        <v>1411.066227</v>
      </c>
      <c r="I65" s="11">
        <f t="shared" si="5"/>
        <v>24501844.357086</v>
      </c>
      <c r="J65" s="6">
        <v>2352</v>
      </c>
      <c r="K65" s="17">
        <v>6361</v>
      </c>
    </row>
    <row r="66" spans="1:11">
      <c r="A66" s="6">
        <v>1.574311494</v>
      </c>
      <c r="B66" s="6">
        <v>381.9637827</v>
      </c>
      <c r="C66" s="11">
        <f t="shared" si="3"/>
        <v>29572237.9006665</v>
      </c>
      <c r="D66" s="6">
        <v>3.463441805</v>
      </c>
      <c r="E66" s="6">
        <v>840.3097719</v>
      </c>
      <c r="F66" s="11">
        <f t="shared" si="4"/>
        <v>24797314.7678346</v>
      </c>
      <c r="G66" s="6">
        <v>5.847376003</v>
      </c>
      <c r="H66" s="6">
        <v>1418.706441</v>
      </c>
      <c r="I66" s="11">
        <f t="shared" si="5"/>
        <v>19371384.9924949</v>
      </c>
      <c r="J66" s="6">
        <v>2406</v>
      </c>
      <c r="K66" s="16">
        <v>5820</v>
      </c>
    </row>
    <row r="67" spans="1:11">
      <c r="A67" s="6">
        <v>2.279657719</v>
      </c>
      <c r="B67" s="6">
        <v>570.3090674</v>
      </c>
      <c r="C67" s="11">
        <f t="shared" si="3"/>
        <v>1521993.31717946</v>
      </c>
      <c r="D67" s="6">
        <v>5.015184016</v>
      </c>
      <c r="E67" s="6">
        <v>1254.664196</v>
      </c>
      <c r="F67" s="11">
        <f t="shared" si="4"/>
        <v>301769.825556326</v>
      </c>
      <c r="G67" s="6">
        <v>8.467203527</v>
      </c>
      <c r="H67" s="6">
        <v>2118.266662</v>
      </c>
      <c r="I67" s="11">
        <f t="shared" si="5"/>
        <v>98763.5348446222</v>
      </c>
      <c r="J67" s="6">
        <v>2415</v>
      </c>
      <c r="K67" s="17">
        <v>1804</v>
      </c>
    </row>
    <row r="68" spans="1:11">
      <c r="A68" s="6">
        <v>2.276833029</v>
      </c>
      <c r="B68" s="6">
        <v>439.3267218</v>
      </c>
      <c r="C68" s="11">
        <f t="shared" ref="C68:C99" si="6">(B68-K68)^2</f>
        <v>38622163.9547731</v>
      </c>
      <c r="D68" s="6">
        <v>5.008969777</v>
      </c>
      <c r="E68" s="6">
        <v>966.5066536</v>
      </c>
      <c r="F68" s="11">
        <f t="shared" ref="F68:F99" si="7">(E68-K68)^2</f>
        <v>32347580.5653443</v>
      </c>
      <c r="G68" s="6">
        <v>8.456711942</v>
      </c>
      <c r="H68" s="6">
        <v>1631.766356</v>
      </c>
      <c r="I68" s="11">
        <f t="shared" ref="I68:I99" si="8">(H68-K68)^2</f>
        <v>25222830.7749255</v>
      </c>
      <c r="J68" s="6">
        <v>2421</v>
      </c>
      <c r="K68" s="16">
        <v>6654</v>
      </c>
    </row>
    <row r="69" spans="1:11">
      <c r="A69" s="6">
        <v>1.535862442</v>
      </c>
      <c r="B69" s="6">
        <v>390.1324084</v>
      </c>
      <c r="C69" s="11">
        <f t="shared" si="6"/>
        <v>16653480.3001712</v>
      </c>
      <c r="D69" s="6">
        <v>3.378854952</v>
      </c>
      <c r="E69" s="6">
        <v>858.2805229</v>
      </c>
      <c r="F69" s="11">
        <f t="shared" si="7"/>
        <v>13051742.0202177</v>
      </c>
      <c r="G69" s="6">
        <v>5.704566866</v>
      </c>
      <c r="H69" s="6">
        <v>1449.046705</v>
      </c>
      <c r="I69" s="11">
        <f t="shared" si="8"/>
        <v>9132201.71716136</v>
      </c>
      <c r="J69" s="6">
        <v>2527</v>
      </c>
      <c r="K69" s="17">
        <v>4471</v>
      </c>
    </row>
    <row r="70" spans="1:11">
      <c r="A70" s="6">
        <v>1.519721278</v>
      </c>
      <c r="B70" s="6">
        <v>393.6544503</v>
      </c>
      <c r="C70" s="11">
        <f t="shared" si="6"/>
        <v>1337135.030311</v>
      </c>
      <c r="D70" s="6">
        <v>3.343344836</v>
      </c>
      <c r="E70" s="6">
        <v>866.0289177</v>
      </c>
      <c r="F70" s="11">
        <f t="shared" si="7"/>
        <v>467816.441422633</v>
      </c>
      <c r="G70" s="6">
        <v>5.644614654</v>
      </c>
      <c r="H70" s="6">
        <v>1462.128425</v>
      </c>
      <c r="I70" s="11">
        <f t="shared" si="8"/>
        <v>7721.41369298061</v>
      </c>
      <c r="J70" s="6">
        <v>2556</v>
      </c>
      <c r="K70" s="16">
        <v>1550</v>
      </c>
    </row>
    <row r="71" spans="1:11">
      <c r="A71" s="6">
        <v>1.516458703</v>
      </c>
      <c r="B71" s="6">
        <v>394.3731698</v>
      </c>
      <c r="C71" s="11">
        <f t="shared" si="6"/>
        <v>2398245.0592153</v>
      </c>
      <c r="D71" s="6">
        <v>3.336167261</v>
      </c>
      <c r="E71" s="6">
        <v>867.6100809</v>
      </c>
      <c r="F71" s="11">
        <f t="shared" si="7"/>
        <v>1156463.4781019</v>
      </c>
      <c r="G71" s="6">
        <v>5.632496656</v>
      </c>
      <c r="H71" s="6">
        <v>1464.797924</v>
      </c>
      <c r="I71" s="11">
        <f t="shared" si="8"/>
        <v>228677.22549071</v>
      </c>
      <c r="J71" s="6">
        <v>2574</v>
      </c>
      <c r="K71" s="17">
        <v>1943</v>
      </c>
    </row>
    <row r="72" spans="1:11">
      <c r="A72" s="6">
        <v>1.511372749</v>
      </c>
      <c r="B72" s="6">
        <v>1088.058447</v>
      </c>
      <c r="C72" s="11">
        <f t="shared" si="6"/>
        <v>1782068.94992605</v>
      </c>
      <c r="D72" s="6">
        <v>3.324978303</v>
      </c>
      <c r="E72" s="6">
        <v>2393.69853</v>
      </c>
      <c r="F72" s="11">
        <f t="shared" si="7"/>
        <v>858.576144160893</v>
      </c>
      <c r="G72" s="6">
        <v>5.613606187</v>
      </c>
      <c r="H72" s="6">
        <v>4041.313852</v>
      </c>
      <c r="I72" s="11">
        <f t="shared" si="8"/>
        <v>2618939.72357508</v>
      </c>
      <c r="J72" s="6">
        <v>2582</v>
      </c>
      <c r="K72" s="16">
        <v>2423</v>
      </c>
    </row>
    <row r="73" spans="1:11">
      <c r="A73" s="6">
        <v>1.493290761</v>
      </c>
      <c r="B73" s="6">
        <v>1099.188691</v>
      </c>
      <c r="C73" s="11">
        <f t="shared" si="6"/>
        <v>5460687.09387029</v>
      </c>
      <c r="D73" s="6">
        <v>3.285198429</v>
      </c>
      <c r="E73" s="6">
        <v>2418.18476</v>
      </c>
      <c r="F73" s="11">
        <f t="shared" si="7"/>
        <v>1035947.86277626</v>
      </c>
      <c r="G73" s="6">
        <v>5.546445282</v>
      </c>
      <c r="H73" s="6">
        <v>4082.654289</v>
      </c>
      <c r="I73" s="11">
        <f t="shared" si="8"/>
        <v>418161.769482096</v>
      </c>
      <c r="J73" s="6">
        <v>2611</v>
      </c>
      <c r="K73" s="17">
        <v>3436</v>
      </c>
    </row>
    <row r="74" spans="1:11">
      <c r="A74" s="6">
        <v>1.471562939</v>
      </c>
      <c r="B74" s="6">
        <v>732.1496788</v>
      </c>
      <c r="C74" s="11">
        <f t="shared" si="6"/>
        <v>11613443.8117029</v>
      </c>
      <c r="D74" s="6">
        <v>3.237397821</v>
      </c>
      <c r="E74" s="6">
        <v>1610.709071</v>
      </c>
      <c r="F74" s="11">
        <f t="shared" si="7"/>
        <v>6397312.60352168</v>
      </c>
      <c r="G74" s="6">
        <v>5.465742864</v>
      </c>
      <c r="H74" s="6">
        <v>2719.382077</v>
      </c>
      <c r="I74" s="11">
        <f t="shared" si="8"/>
        <v>2018155.28314883</v>
      </c>
      <c r="J74" s="6">
        <v>2655</v>
      </c>
      <c r="K74" s="16">
        <v>4140</v>
      </c>
    </row>
    <row r="75" spans="1:11">
      <c r="A75" s="6">
        <v>2.110573533</v>
      </c>
      <c r="B75" s="6">
        <v>470.2398351</v>
      </c>
      <c r="C75" s="11">
        <f t="shared" si="6"/>
        <v>21769317.9163677</v>
      </c>
      <c r="D75" s="6">
        <v>4.643203477</v>
      </c>
      <c r="E75" s="6">
        <v>1034.514649</v>
      </c>
      <c r="F75" s="11">
        <f t="shared" si="7"/>
        <v>16822182.0844676</v>
      </c>
      <c r="G75" s="6">
        <v>7.839183713</v>
      </c>
      <c r="H75" s="6">
        <v>1746.585182</v>
      </c>
      <c r="I75" s="11">
        <f t="shared" si="8"/>
        <v>11488132.808478</v>
      </c>
      <c r="J75" s="6">
        <v>2705</v>
      </c>
      <c r="K75" s="17">
        <v>5136</v>
      </c>
    </row>
    <row r="76" spans="1:11">
      <c r="A76" s="6">
        <v>1.413206941</v>
      </c>
      <c r="B76" s="6">
        <v>418.3594754</v>
      </c>
      <c r="C76" s="11">
        <f t="shared" si="6"/>
        <v>6353628.65425576</v>
      </c>
      <c r="D76" s="6">
        <v>3.109016236</v>
      </c>
      <c r="E76" s="6">
        <v>920.3792905</v>
      </c>
      <c r="F76" s="11">
        <f t="shared" si="7"/>
        <v>4074829.56882228</v>
      </c>
      <c r="G76" s="6">
        <v>5.248994485</v>
      </c>
      <c r="H76" s="6">
        <v>1553.8889</v>
      </c>
      <c r="I76" s="11">
        <f t="shared" si="8"/>
        <v>1918532.75934321</v>
      </c>
      <c r="J76" s="6">
        <v>2783</v>
      </c>
      <c r="K76" s="16">
        <v>2939</v>
      </c>
    </row>
    <row r="77" spans="1:11">
      <c r="A77" s="6">
        <v>1.405757846</v>
      </c>
      <c r="B77" s="6">
        <v>299.3925111</v>
      </c>
      <c r="C77" s="11">
        <f t="shared" si="6"/>
        <v>1681190.98027156</v>
      </c>
      <c r="D77" s="6">
        <v>3.092628433</v>
      </c>
      <c r="E77" s="6">
        <v>658.6552551</v>
      </c>
      <c r="F77" s="11">
        <f t="shared" si="7"/>
        <v>878615.170791646</v>
      </c>
      <c r="G77" s="6">
        <v>5.221326734</v>
      </c>
      <c r="H77" s="6">
        <v>1112.016644</v>
      </c>
      <c r="I77" s="11">
        <f t="shared" si="8"/>
        <v>234239.888885023</v>
      </c>
      <c r="J77" s="6">
        <v>2814</v>
      </c>
      <c r="K77" s="17">
        <v>1596</v>
      </c>
    </row>
    <row r="78" spans="1:11">
      <c r="A78" s="6">
        <v>1.392656745</v>
      </c>
      <c r="B78" s="6">
        <v>325.8187734</v>
      </c>
      <c r="C78" s="11">
        <f t="shared" si="6"/>
        <v>12511651.0298115</v>
      </c>
      <c r="D78" s="6">
        <v>3.063806374</v>
      </c>
      <c r="E78" s="6">
        <v>716.7923022</v>
      </c>
      <c r="F78" s="11">
        <f t="shared" si="7"/>
        <v>9898622.87769598</v>
      </c>
      <c r="G78" s="6">
        <v>5.172666058</v>
      </c>
      <c r="H78" s="6">
        <v>1210.170213</v>
      </c>
      <c r="I78" s="11">
        <f t="shared" si="8"/>
        <v>7037505.87879446</v>
      </c>
      <c r="J78" s="6">
        <v>2823</v>
      </c>
      <c r="K78" s="16">
        <v>3863</v>
      </c>
    </row>
    <row r="79" spans="1:11">
      <c r="A79" s="6">
        <v>1.38625049</v>
      </c>
      <c r="B79" s="6">
        <v>769.3187759</v>
      </c>
      <c r="C79" s="11">
        <f t="shared" si="6"/>
        <v>5083587.42230907</v>
      </c>
      <c r="D79" s="6">
        <v>3.049712788</v>
      </c>
      <c r="E79" s="6">
        <v>1692.480058</v>
      </c>
      <c r="F79" s="11">
        <f t="shared" si="7"/>
        <v>1772945.35594368</v>
      </c>
      <c r="G79" s="6">
        <v>5.148871666</v>
      </c>
      <c r="H79" s="6">
        <v>2857.437149</v>
      </c>
      <c r="I79" s="11">
        <f t="shared" si="8"/>
        <v>27743.1833332482</v>
      </c>
      <c r="J79" s="6">
        <v>2862</v>
      </c>
      <c r="K79" s="17">
        <v>3024</v>
      </c>
    </row>
    <row r="80" spans="1:11">
      <c r="A80" s="6">
        <v>2.046960152</v>
      </c>
      <c r="B80" s="6">
        <v>483.1548332</v>
      </c>
      <c r="C80" s="11">
        <f t="shared" si="6"/>
        <v>11791292.6295557</v>
      </c>
      <c r="D80" s="6">
        <v>4.503255796</v>
      </c>
      <c r="E80" s="6">
        <v>1062.927288</v>
      </c>
      <c r="F80" s="11">
        <f t="shared" si="7"/>
        <v>8145731.04538304</v>
      </c>
      <c r="G80" s="6">
        <v>7.602908137</v>
      </c>
      <c r="H80" s="6">
        <v>1794.554627</v>
      </c>
      <c r="I80" s="11">
        <f t="shared" si="8"/>
        <v>4504774.36136911</v>
      </c>
      <c r="J80" s="6">
        <v>2884</v>
      </c>
      <c r="K80" s="16">
        <v>3917</v>
      </c>
    </row>
    <row r="81" spans="1:11">
      <c r="A81" s="6">
        <v>1.385191945</v>
      </c>
      <c r="B81" s="6">
        <v>425.3032698</v>
      </c>
      <c r="C81" s="11">
        <f t="shared" si="6"/>
        <v>9558588.67152937</v>
      </c>
      <c r="D81" s="6">
        <v>3.04738402</v>
      </c>
      <c r="E81" s="6">
        <v>935.6554464</v>
      </c>
      <c r="F81" s="11">
        <f t="shared" si="7"/>
        <v>6663339.70440038</v>
      </c>
      <c r="G81" s="6">
        <v>5.144939975</v>
      </c>
      <c r="H81" s="6">
        <v>1579.679842</v>
      </c>
      <c r="I81" s="11">
        <f t="shared" si="8"/>
        <v>3753209.39459314</v>
      </c>
      <c r="J81" s="6">
        <v>3025</v>
      </c>
      <c r="K81" s="17">
        <v>3517</v>
      </c>
    </row>
    <row r="82" spans="1:11">
      <c r="A82" s="6">
        <v>1.374747968</v>
      </c>
      <c r="B82" s="6">
        <v>774.5759431</v>
      </c>
      <c r="C82" s="11">
        <f t="shared" si="6"/>
        <v>6637960.92097305</v>
      </c>
      <c r="D82" s="6">
        <v>3.024407558</v>
      </c>
      <c r="E82" s="6">
        <v>1704.045681</v>
      </c>
      <c r="F82" s="11">
        <f t="shared" si="7"/>
        <v>2712458.52887275</v>
      </c>
      <c r="G82" s="6">
        <v>5.106148501</v>
      </c>
      <c r="H82" s="6">
        <v>2876.963548</v>
      </c>
      <c r="I82" s="11">
        <f t="shared" si="8"/>
        <v>224710.557824748</v>
      </c>
      <c r="J82" s="6">
        <v>3092</v>
      </c>
      <c r="K82" s="16">
        <v>3351</v>
      </c>
    </row>
    <row r="83" spans="1:11">
      <c r="A83" s="6">
        <v>1.32615174</v>
      </c>
      <c r="B83" s="6">
        <v>339.0168546</v>
      </c>
      <c r="C83" s="11">
        <f t="shared" si="6"/>
        <v>4875189.57037048</v>
      </c>
      <c r="D83" s="6">
        <v>2.9174972</v>
      </c>
      <c r="E83" s="6">
        <v>745.8277163</v>
      </c>
      <c r="F83" s="11">
        <f t="shared" si="7"/>
        <v>3244221.59556907</v>
      </c>
      <c r="G83" s="6">
        <v>4.925650286</v>
      </c>
      <c r="H83" s="6">
        <v>1259.191099</v>
      </c>
      <c r="I83" s="11">
        <f t="shared" si="8"/>
        <v>1658451.76549483</v>
      </c>
      <c r="J83" s="6">
        <v>3212</v>
      </c>
      <c r="K83" s="17">
        <v>2547</v>
      </c>
    </row>
    <row r="84" spans="1:11">
      <c r="A84" s="6">
        <v>1.323415957</v>
      </c>
      <c r="B84" s="6">
        <v>441.3164356</v>
      </c>
      <c r="C84" s="11">
        <f t="shared" si="6"/>
        <v>4250539.11971709</v>
      </c>
      <c r="D84" s="6">
        <v>2.911478551</v>
      </c>
      <c r="E84" s="6">
        <v>970.8839689</v>
      </c>
      <c r="F84" s="11">
        <f t="shared" si="7"/>
        <v>2347379.53275362</v>
      </c>
      <c r="G84" s="6">
        <v>4.915488919</v>
      </c>
      <c r="H84" s="6">
        <v>1639.156637</v>
      </c>
      <c r="I84" s="11">
        <f t="shared" si="8"/>
        <v>746225.35579915</v>
      </c>
      <c r="J84" s="6">
        <v>3245</v>
      </c>
      <c r="K84" s="16">
        <v>2503</v>
      </c>
    </row>
    <row r="85" spans="1:11">
      <c r="A85" s="6">
        <v>1.955275567</v>
      </c>
      <c r="B85" s="6">
        <v>653.633251</v>
      </c>
      <c r="C85" s="11">
        <f t="shared" si="6"/>
        <v>11843005.1011228</v>
      </c>
      <c r="D85" s="6">
        <v>4.301552242</v>
      </c>
      <c r="E85" s="6">
        <v>1437.975099</v>
      </c>
      <c r="F85" s="11">
        <f t="shared" si="7"/>
        <v>7059781.32453406</v>
      </c>
      <c r="G85" s="6">
        <v>7.262369277</v>
      </c>
      <c r="H85" s="6">
        <v>2427.752957</v>
      </c>
      <c r="I85" s="11">
        <f t="shared" si="8"/>
        <v>2779712.70239224</v>
      </c>
      <c r="J85" s="6">
        <v>3280</v>
      </c>
      <c r="K85" s="17">
        <v>4095</v>
      </c>
    </row>
    <row r="86" spans="1:11">
      <c r="A86" s="6">
        <v>1.290926191</v>
      </c>
      <c r="B86" s="6">
        <v>450.1400415</v>
      </c>
      <c r="C86" s="11">
        <f t="shared" si="6"/>
        <v>7917807.86604962</v>
      </c>
      <c r="D86" s="6">
        <v>2.840001964</v>
      </c>
      <c r="E86" s="6">
        <v>990.2956583</v>
      </c>
      <c r="F86" s="11">
        <f t="shared" si="7"/>
        <v>5169731.43346543</v>
      </c>
      <c r="G86" s="6">
        <v>4.794814024</v>
      </c>
      <c r="H86" s="6">
        <v>1671.929657</v>
      </c>
      <c r="I86" s="11">
        <f t="shared" si="8"/>
        <v>2534687.97706014</v>
      </c>
      <c r="J86" s="6">
        <v>3295</v>
      </c>
      <c r="K86" s="16">
        <v>3264</v>
      </c>
    </row>
    <row r="87" spans="1:11">
      <c r="A87" s="6">
        <v>1.282960346</v>
      </c>
      <c r="B87" s="6">
        <v>452.3468883</v>
      </c>
      <c r="C87" s="11">
        <f t="shared" si="6"/>
        <v>6064660.34856569</v>
      </c>
      <c r="D87" s="6">
        <v>2.822477325</v>
      </c>
      <c r="E87" s="6">
        <v>995.1506602</v>
      </c>
      <c r="F87" s="11">
        <f t="shared" si="7"/>
        <v>3685821.4875305</v>
      </c>
      <c r="G87" s="6">
        <v>4.765226936</v>
      </c>
      <c r="H87" s="6">
        <v>1680.126423</v>
      </c>
      <c r="I87" s="11">
        <f t="shared" si="8"/>
        <v>1524912.75117278</v>
      </c>
      <c r="J87" s="6">
        <v>3330</v>
      </c>
      <c r="K87" s="17">
        <v>2915</v>
      </c>
    </row>
    <row r="88" spans="1:11">
      <c r="A88" s="6">
        <v>1.893367226</v>
      </c>
      <c r="B88" s="6">
        <v>517.1644348</v>
      </c>
      <c r="C88" s="11">
        <f t="shared" si="6"/>
        <v>3040962.4784564</v>
      </c>
      <c r="D88" s="6">
        <v>4.165355602</v>
      </c>
      <c r="E88" s="6">
        <v>1137.747472</v>
      </c>
      <c r="F88" s="11">
        <f t="shared" si="7"/>
        <v>1261696.24165839</v>
      </c>
      <c r="G88" s="6">
        <v>7.032426634</v>
      </c>
      <c r="H88" s="6">
        <v>1920.874564</v>
      </c>
      <c r="I88" s="11">
        <f t="shared" si="8"/>
        <v>115685.31221419</v>
      </c>
      <c r="J88" s="6">
        <v>3338</v>
      </c>
      <c r="K88" s="16">
        <v>2261</v>
      </c>
    </row>
    <row r="89" spans="1:11">
      <c r="A89" s="6">
        <v>1.890328167</v>
      </c>
      <c r="B89" s="6">
        <v>517.8808064</v>
      </c>
      <c r="C89" s="11">
        <f t="shared" si="6"/>
        <v>4381147.95861671</v>
      </c>
      <c r="D89" s="6">
        <v>4.158669756</v>
      </c>
      <c r="E89" s="6">
        <v>1139.32347</v>
      </c>
      <c r="F89" s="11">
        <f t="shared" si="7"/>
        <v>2165831.80895284</v>
      </c>
      <c r="G89" s="6">
        <v>7.021138828</v>
      </c>
      <c r="H89" s="6">
        <v>1923.535343</v>
      </c>
      <c r="I89" s="11">
        <f t="shared" si="8"/>
        <v>472607.654624128</v>
      </c>
      <c r="J89" s="6">
        <v>3340</v>
      </c>
      <c r="K89" s="17">
        <v>2611</v>
      </c>
    </row>
    <row r="90" spans="1:11">
      <c r="A90" s="6">
        <v>1.268325947</v>
      </c>
      <c r="B90" s="6">
        <v>456.4463974</v>
      </c>
      <c r="C90" s="11">
        <f t="shared" si="6"/>
        <v>6098694.99611464</v>
      </c>
      <c r="D90" s="6">
        <v>2.790282052</v>
      </c>
      <c r="E90" s="6">
        <v>1004.169467</v>
      </c>
      <c r="F90" s="11">
        <f t="shared" si="7"/>
        <v>3693432.59757106</v>
      </c>
      <c r="G90" s="6">
        <v>4.710871218</v>
      </c>
      <c r="H90" s="6">
        <v>1695.352997</v>
      </c>
      <c r="I90" s="11">
        <f t="shared" si="8"/>
        <v>1514492.04599288</v>
      </c>
      <c r="J90" s="6">
        <v>3434</v>
      </c>
      <c r="K90" s="16">
        <v>2926</v>
      </c>
    </row>
    <row r="91" spans="1:11">
      <c r="A91" s="6">
        <v>1.257046614</v>
      </c>
      <c r="B91" s="6">
        <v>353.6829155</v>
      </c>
      <c r="C91" s="11">
        <f t="shared" si="6"/>
        <v>5833756.61867758</v>
      </c>
      <c r="D91" s="6">
        <v>2.765467832</v>
      </c>
      <c r="E91" s="6">
        <v>778.0926451</v>
      </c>
      <c r="F91" s="11">
        <f t="shared" si="7"/>
        <v>3963712.09579491</v>
      </c>
      <c r="G91" s="6">
        <v>4.668977031</v>
      </c>
      <c r="H91" s="6">
        <v>1313.664418</v>
      </c>
      <c r="I91" s="11">
        <f t="shared" si="8"/>
        <v>2118001.65623528</v>
      </c>
      <c r="J91" s="6">
        <v>3455</v>
      </c>
      <c r="K91" s="17">
        <v>2769</v>
      </c>
    </row>
    <row r="92" spans="1:11">
      <c r="A92" s="6">
        <v>1.845859692</v>
      </c>
      <c r="B92" s="6">
        <v>686.9283921</v>
      </c>
      <c r="C92" s="11">
        <f t="shared" si="6"/>
        <v>3553494.96691069</v>
      </c>
      <c r="D92" s="6">
        <v>4.060840339</v>
      </c>
      <c r="E92" s="6">
        <v>1511.223489</v>
      </c>
      <c r="F92" s="11">
        <f t="shared" si="7"/>
        <v>1125246.80628933</v>
      </c>
      <c r="G92" s="6">
        <v>6.85597209</v>
      </c>
      <c r="H92" s="6">
        <v>2551.419214</v>
      </c>
      <c r="I92" s="11">
        <f t="shared" si="8"/>
        <v>423.568752377796</v>
      </c>
      <c r="J92" s="6">
        <v>3472</v>
      </c>
      <c r="K92" s="16">
        <v>2572</v>
      </c>
    </row>
    <row r="93" spans="1:11">
      <c r="A93" s="6">
        <v>1.226248479</v>
      </c>
      <c r="B93" s="6">
        <v>360.5449216</v>
      </c>
      <c r="C93" s="11">
        <f t="shared" si="6"/>
        <v>2049063.64147715</v>
      </c>
      <c r="D93" s="6">
        <v>2.697712783</v>
      </c>
      <c r="E93" s="6">
        <v>793.1888691</v>
      </c>
      <c r="F93" s="11">
        <f t="shared" si="7"/>
        <v>997623.675209737</v>
      </c>
      <c r="G93" s="6">
        <v>4.554585259</v>
      </c>
      <c r="H93" s="6">
        <v>1339.151578</v>
      </c>
      <c r="I93" s="11">
        <f t="shared" si="8"/>
        <v>205071.69330789</v>
      </c>
      <c r="J93" s="6">
        <v>3525</v>
      </c>
      <c r="K93" s="17">
        <v>1792</v>
      </c>
    </row>
    <row r="94" spans="1:11">
      <c r="A94" s="6">
        <v>1.80973596</v>
      </c>
      <c r="B94" s="6">
        <v>537.5436438</v>
      </c>
      <c r="C94" s="11">
        <f t="shared" si="6"/>
        <v>1629340.82928338</v>
      </c>
      <c r="D94" s="6">
        <v>3.981369126</v>
      </c>
      <c r="E94" s="6">
        <v>1182.581169</v>
      </c>
      <c r="F94" s="11">
        <f t="shared" si="7"/>
        <v>398689.740141406</v>
      </c>
      <c r="G94" s="6">
        <v>6.721799758</v>
      </c>
      <c r="H94" s="6">
        <v>1996.567906</v>
      </c>
      <c r="I94" s="11">
        <f t="shared" si="8"/>
        <v>33331.0403012248</v>
      </c>
      <c r="J94" s="6">
        <v>3540</v>
      </c>
      <c r="K94" s="16">
        <v>1814</v>
      </c>
    </row>
    <row r="95" spans="1:11">
      <c r="A95" s="6">
        <v>1.208624311</v>
      </c>
      <c r="B95" s="6">
        <v>804.1004949</v>
      </c>
      <c r="C95" s="11">
        <f t="shared" si="6"/>
        <v>1599970.75800223</v>
      </c>
      <c r="D95" s="6">
        <v>2.658940101</v>
      </c>
      <c r="E95" s="6">
        <v>1768.998879</v>
      </c>
      <c r="F95" s="11">
        <f t="shared" si="7"/>
        <v>90000.6726012567</v>
      </c>
      <c r="G95" s="6">
        <v>4.489124812</v>
      </c>
      <c r="H95" s="6">
        <v>2986.624918</v>
      </c>
      <c r="I95" s="11">
        <f t="shared" si="8"/>
        <v>842035.490134507</v>
      </c>
      <c r="J95" s="6">
        <v>3556</v>
      </c>
      <c r="K95" s="17">
        <v>2069</v>
      </c>
    </row>
    <row r="96" spans="1:11">
      <c r="A96" s="6">
        <v>1.787904127</v>
      </c>
      <c r="B96" s="6">
        <v>705.8110894</v>
      </c>
      <c r="C96" s="11">
        <f t="shared" si="6"/>
        <v>671070.471250015</v>
      </c>
      <c r="D96" s="6">
        <v>3.933339696</v>
      </c>
      <c r="E96" s="6">
        <v>1552.764902</v>
      </c>
      <c r="F96" s="11">
        <f t="shared" si="7"/>
        <v>770.889783069598</v>
      </c>
      <c r="G96" s="6">
        <v>6.640711016</v>
      </c>
      <c r="H96" s="6">
        <v>2621.554147</v>
      </c>
      <c r="I96" s="11">
        <f t="shared" si="8"/>
        <v>1202430.9973029</v>
      </c>
      <c r="J96" s="6">
        <v>3607</v>
      </c>
      <c r="K96" s="16">
        <v>1525</v>
      </c>
    </row>
    <row r="97" spans="1:11">
      <c r="A97" s="6">
        <v>1.175099571</v>
      </c>
      <c r="B97" s="6">
        <v>724.545081</v>
      </c>
      <c r="C97" s="11">
        <f t="shared" si="6"/>
        <v>10020104.8442213</v>
      </c>
      <c r="D97" s="6">
        <v>2.585186599</v>
      </c>
      <c r="E97" s="6">
        <v>1593.979166</v>
      </c>
      <c r="F97" s="11">
        <f t="shared" si="7"/>
        <v>5271711.67016206</v>
      </c>
      <c r="G97" s="6">
        <v>4.36460577</v>
      </c>
      <c r="H97" s="6">
        <v>2691.13675</v>
      </c>
      <c r="I97" s="11">
        <f t="shared" si="8"/>
        <v>1437273.09220056</v>
      </c>
      <c r="J97" s="6">
        <v>3615</v>
      </c>
      <c r="K97" s="17">
        <v>3890</v>
      </c>
    </row>
    <row r="98" spans="1:11">
      <c r="A98" s="6">
        <v>1.162399661</v>
      </c>
      <c r="B98" s="6">
        <v>730.4436077</v>
      </c>
      <c r="C98" s="11">
        <f t="shared" si="6"/>
        <v>6010128.74462699</v>
      </c>
      <c r="D98" s="6">
        <v>2.557247147</v>
      </c>
      <c r="E98" s="6">
        <v>1606.955762</v>
      </c>
      <c r="F98" s="11">
        <f t="shared" si="7"/>
        <v>2480764.351657</v>
      </c>
      <c r="G98" s="6">
        <v>4.317435212</v>
      </c>
      <c r="H98" s="6">
        <v>2713.045314</v>
      </c>
      <c r="I98" s="11">
        <f t="shared" si="8"/>
        <v>219918.497521359</v>
      </c>
      <c r="J98" s="6">
        <v>3644</v>
      </c>
      <c r="K98" s="16">
        <v>3182</v>
      </c>
    </row>
    <row r="99" spans="1:11">
      <c r="A99" s="6">
        <v>1.105630712</v>
      </c>
      <c r="B99" s="6">
        <v>506.0805299</v>
      </c>
      <c r="C99" s="11">
        <f t="shared" si="6"/>
        <v>10367881.3939291</v>
      </c>
      <c r="D99" s="6">
        <v>2.432357028</v>
      </c>
      <c r="E99" s="6">
        <v>1113.363188</v>
      </c>
      <c r="F99" s="11">
        <f t="shared" si="7"/>
        <v>6825871.11141752</v>
      </c>
      <c r="G99" s="6">
        <v>4.106581521</v>
      </c>
      <c r="H99" s="6">
        <v>1879.706244</v>
      </c>
      <c r="I99" s="11">
        <f t="shared" si="8"/>
        <v>3408800.63344459</v>
      </c>
      <c r="J99" s="6">
        <v>3660</v>
      </c>
      <c r="K99" s="17">
        <v>3726</v>
      </c>
    </row>
    <row r="100" spans="1:11">
      <c r="A100" s="6">
        <v>1.10253258</v>
      </c>
      <c r="B100" s="6">
        <v>507.0985587</v>
      </c>
      <c r="C100" s="11">
        <f>(B100-K100)^2</f>
        <v>4140823.87580482</v>
      </c>
      <c r="D100" s="6">
        <v>2.425541224</v>
      </c>
      <c r="E100" s="6">
        <v>1115.602823</v>
      </c>
      <c r="F100" s="11">
        <f>(E100-K100)^2</f>
        <v>2034608.90655357</v>
      </c>
      <c r="G100" s="6">
        <v>4.095074307</v>
      </c>
      <c r="H100" s="6">
        <v>1883.487451</v>
      </c>
      <c r="I100" s="11">
        <f>(H100-K100)^2</f>
        <v>433638.777190477</v>
      </c>
      <c r="J100" s="6">
        <v>3665</v>
      </c>
      <c r="K100" s="16">
        <v>2542</v>
      </c>
    </row>
    <row r="101" spans="1:11">
      <c r="A101" s="6">
        <v>1.100054031</v>
      </c>
      <c r="B101" s="6">
        <v>507.9149264</v>
      </c>
      <c r="C101" s="11">
        <f>(B101-K101)^2</f>
        <v>3944533.91957672</v>
      </c>
      <c r="D101" s="6">
        <v>2.420088484</v>
      </c>
      <c r="E101" s="6">
        <v>1117.398809</v>
      </c>
      <c r="F101" s="11">
        <f>(E101-K101)^2</f>
        <v>1895030.83906262</v>
      </c>
      <c r="G101" s="6">
        <v>4.085868371</v>
      </c>
      <c r="H101" s="6">
        <v>1886.519639</v>
      </c>
      <c r="I101" s="11">
        <f>(H101-K101)^2</f>
        <v>369032.38900069</v>
      </c>
      <c r="J101" s="6">
        <v>3773</v>
      </c>
      <c r="K101" s="17">
        <v>2494</v>
      </c>
    </row>
    <row r="102" spans="1:11">
      <c r="A102" s="6">
        <v>1.080199508</v>
      </c>
      <c r="B102" s="6">
        <v>770.279937</v>
      </c>
      <c r="C102" s="11">
        <f>(B102-K102)^2</f>
        <v>49304552.6431367</v>
      </c>
      <c r="D102" s="6">
        <v>2.376409082</v>
      </c>
      <c r="E102" s="6">
        <v>1694.594586</v>
      </c>
      <c r="F102" s="11">
        <f>(E102-K102)^2</f>
        <v>37178352.7826765</v>
      </c>
      <c r="G102" s="6">
        <v>4.012123842</v>
      </c>
      <c r="H102" s="6">
        <v>2861.007135</v>
      </c>
      <c r="I102" s="11">
        <f>(H102-K102)^2</f>
        <v>24314690.6346809</v>
      </c>
      <c r="J102" s="6">
        <v>4575</v>
      </c>
      <c r="K102" s="16">
        <v>7792</v>
      </c>
    </row>
    <row r="103" spans="1:11">
      <c r="A103" s="6">
        <v>1.074300103</v>
      </c>
      <c r="B103" s="6">
        <v>516.4981552</v>
      </c>
      <c r="C103" s="11">
        <f>(B103-K103)^2</f>
        <v>32541341.2973266</v>
      </c>
      <c r="D103" s="6">
        <v>2.363430555</v>
      </c>
      <c r="E103" s="6">
        <v>1136.281675</v>
      </c>
      <c r="F103" s="11">
        <f>(E103-K103)^2</f>
        <v>25854360.4445908</v>
      </c>
      <c r="G103" s="6">
        <v>3.990212017</v>
      </c>
      <c r="H103" s="6">
        <v>1918.399839</v>
      </c>
      <c r="I103" s="11">
        <f>(H103-K103)^2</f>
        <v>18512368.1454372</v>
      </c>
      <c r="J103" s="6">
        <v>4786</v>
      </c>
      <c r="K103" s="17">
        <v>6221</v>
      </c>
    </row>
    <row r="104" spans="1:11">
      <c r="A104" s="6">
        <v>1.474301242</v>
      </c>
      <c r="B104" s="6">
        <v>825.382891</v>
      </c>
      <c r="C104" s="11">
        <f>(B104-K104)^2</f>
        <v>16036958.1896955</v>
      </c>
      <c r="D104" s="6">
        <v>3.243422012</v>
      </c>
      <c r="E104" s="6">
        <v>1815.819563</v>
      </c>
      <c r="F104" s="11">
        <f>(E104-K104)^2</f>
        <v>9085283.70679351</v>
      </c>
      <c r="G104" s="6">
        <v>5.475913587</v>
      </c>
      <c r="H104" s="6">
        <v>3065.672916</v>
      </c>
      <c r="I104" s="11">
        <f>(H104-K104)^2</f>
        <v>3112850.05933594</v>
      </c>
      <c r="J104" s="6">
        <v>4931</v>
      </c>
      <c r="K104" s="16">
        <v>4830</v>
      </c>
    </row>
    <row r="105" spans="1:11">
      <c r="A105" s="6">
        <v>1.451895651</v>
      </c>
      <c r="B105" s="6">
        <v>835.1698762</v>
      </c>
      <c r="C105" s="11">
        <f>(B105-K105)^2</f>
        <v>6455817.71800952</v>
      </c>
      <c r="D105" s="6">
        <v>3.19413033</v>
      </c>
      <c r="E105" s="6">
        <v>1837.35066</v>
      </c>
      <c r="F105" s="11">
        <f>(E105-K105)^2</f>
        <v>2367441.79148244</v>
      </c>
      <c r="G105" s="6">
        <v>5.39269377</v>
      </c>
      <c r="H105" s="6">
        <v>3102.024161</v>
      </c>
      <c r="I105" s="11">
        <f>(H105-K105)^2</f>
        <v>75062.760355754</v>
      </c>
      <c r="J105" s="6">
        <v>5056</v>
      </c>
      <c r="K105" s="17">
        <v>3376</v>
      </c>
    </row>
    <row r="106" spans="1:11">
      <c r="A106" s="6">
        <v>1.437724503</v>
      </c>
      <c r="B106" s="6">
        <v>841.4514938</v>
      </c>
      <c r="C106" s="11">
        <f>(B106-K106)^2</f>
        <v>37265512.4645486</v>
      </c>
      <c r="D106" s="6">
        <v>3.162954197</v>
      </c>
      <c r="E106" s="6">
        <v>1851.170045</v>
      </c>
      <c r="F106" s="11">
        <f>(E106-K106)^2</f>
        <v>25957292.2703653</v>
      </c>
      <c r="G106" s="6">
        <v>5.340058679</v>
      </c>
      <c r="H106" s="6">
        <v>3125.355617</v>
      </c>
      <c r="I106" s="11">
        <f>(H106-K106)^2</f>
        <v>14597323.5013494</v>
      </c>
      <c r="J106" s="6">
        <v>7405</v>
      </c>
      <c r="K106" s="16">
        <v>6946</v>
      </c>
    </row>
    <row r="107" spans="1:11">
      <c r="A107" s="6">
        <v>1.426234667</v>
      </c>
      <c r="B107" s="6">
        <v>846.5968816</v>
      </c>
      <c r="C107" s="11">
        <f>(B107-K107)^2</f>
        <v>16397665.6153076</v>
      </c>
      <c r="D107" s="6">
        <v>3.137676874</v>
      </c>
      <c r="E107" s="6">
        <v>1862.489756</v>
      </c>
      <c r="F107" s="11">
        <f>(E107-K107)^2</f>
        <v>9202184.40045294</v>
      </c>
      <c r="G107" s="6">
        <v>5.297382631</v>
      </c>
      <c r="H107" s="6">
        <v>3144.46684</v>
      </c>
      <c r="I107" s="11">
        <f>(H107-K107)^2</f>
        <v>3067868.41057959</v>
      </c>
      <c r="J107" s="6">
        <v>7950</v>
      </c>
      <c r="K107" s="17">
        <v>4896</v>
      </c>
    </row>
    <row r="108" spans="1:11">
      <c r="A108" s="6">
        <v>0.843677721</v>
      </c>
      <c r="B108" s="6">
        <v>897.8268281</v>
      </c>
      <c r="C108" s="11">
        <f>(B108-K108)^2</f>
        <v>6626367.51892971</v>
      </c>
      <c r="D108" s="6">
        <v>1.856067683</v>
      </c>
      <c r="E108" s="6">
        <v>1975.194223</v>
      </c>
      <c r="F108" s="11">
        <f>(E108-K108)^2</f>
        <v>2240427.53406057</v>
      </c>
      <c r="G108" s="6">
        <v>3.133624365</v>
      </c>
      <c r="H108" s="6">
        <v>3334.747328</v>
      </c>
      <c r="I108" s="11">
        <f>(H108-K108)^2</f>
        <v>18838.2959711396</v>
      </c>
      <c r="J108" s="6">
        <v>8215</v>
      </c>
      <c r="K108" s="16">
        <v>3472</v>
      </c>
    </row>
    <row r="109" spans="11:11">
      <c r="K109" s="19"/>
    </row>
    <row r="110" spans="11:11">
      <c r="K110" s="19"/>
    </row>
    <row r="112" spans="11:11">
      <c r="K112" s="20"/>
    </row>
    <row r="113" spans="11:11">
      <c r="K113" s="20"/>
    </row>
    <row r="115" spans="11:11">
      <c r="K115" s="21"/>
    </row>
  </sheetData>
  <mergeCells count="4">
    <mergeCell ref="A1:C1"/>
    <mergeCell ref="D1:F1"/>
    <mergeCell ref="G1:I1"/>
    <mergeCell ref="J1:K1"/>
  </mergeCell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H12"/>
  <sheetViews>
    <sheetView workbookViewId="0">
      <selection activeCell="F12" sqref="F12"/>
    </sheetView>
  </sheetViews>
  <sheetFormatPr defaultColWidth="9" defaultRowHeight="14" outlineLevelCol="7"/>
  <cols>
    <col min="4" max="4" width="19.7109375" customWidth="1"/>
  </cols>
  <sheetData>
    <row r="7" ht="29.25" customHeight="1" spans="4:8">
      <c r="D7" s="1" t="s">
        <v>45</v>
      </c>
      <c r="E7" s="2" t="s">
        <v>46</v>
      </c>
      <c r="F7" s="3" t="s">
        <v>47</v>
      </c>
      <c r="G7" s="4" t="s">
        <v>48</v>
      </c>
      <c r="H7" s="5" t="s">
        <v>49</v>
      </c>
    </row>
    <row r="8" ht="27.75" customHeight="1" spans="4:8">
      <c r="D8" s="1" t="s">
        <v>50</v>
      </c>
      <c r="E8" s="6"/>
      <c r="F8" s="6"/>
      <c r="G8" s="6"/>
      <c r="H8" s="6"/>
    </row>
    <row r="9" ht="30" customHeight="1" spans="4:8">
      <c r="D9" s="1" t="s">
        <v>51</v>
      </c>
      <c r="E9" s="6"/>
      <c r="F9" s="6"/>
      <c r="G9" s="6"/>
      <c r="H9" s="6"/>
    </row>
    <row r="10" ht="28" spans="4:8">
      <c r="D10" s="1" t="s">
        <v>52</v>
      </c>
      <c r="E10" s="6">
        <f>36.3927784641863/106</f>
        <v>0.343328098718739</v>
      </c>
      <c r="F10" s="6">
        <v>104.20363117398</v>
      </c>
      <c r="G10">
        <v>3341.7697447243</v>
      </c>
      <c r="H10" s="6"/>
    </row>
    <row r="11" ht="28" spans="4:8">
      <c r="D11" s="1" t="s">
        <v>53</v>
      </c>
      <c r="E11" s="6">
        <v>-22.5132684600214</v>
      </c>
      <c r="F11" s="6">
        <v>2656.88288401033</v>
      </c>
      <c r="G11" s="6">
        <v>3629.54793899218</v>
      </c>
      <c r="H11" s="6"/>
    </row>
    <row r="12" ht="28" spans="4:8">
      <c r="D12" s="1" t="s">
        <v>54</v>
      </c>
      <c r="E12" s="6">
        <v>-0.638330617744016</v>
      </c>
      <c r="F12" s="6">
        <v>82.2264199009545</v>
      </c>
      <c r="G12" s="6">
        <v>4124.10632418536</v>
      </c>
      <c r="H12" s="6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gnc</cp:lastModifiedBy>
  <dcterms:created xsi:type="dcterms:W3CDTF">2020-08-09T17:02:00Z</dcterms:created>
  <dcterms:modified xsi:type="dcterms:W3CDTF">2023-05-31T22:04:08Z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