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120" firstSheet="4" activeTab="9"/>
  </bookViews>
  <sheets>
    <sheet name="KPivot1" sheetId="4" r:id="rId1"/>
    <sheet name="KPivot2" sheetId="5" r:id="rId2"/>
    <sheet name="KPivot3" sheetId="6" r:id="rId3"/>
    <sheet name="Pivot1" sheetId="7" r:id="rId4"/>
    <sheet name="Pivot2" sheetId="8" r:id="rId5"/>
    <sheet name="Pivot3" sheetId="9" r:id="rId6"/>
    <sheet name="Patients" sheetId="1" r:id="rId7"/>
    <sheet name="Diagnosis_Cost" sheetId="2" r:id="rId8"/>
    <sheet name="Treatment_Rating" sheetId="3" r:id="rId9"/>
    <sheet name="Dashboard" sheetId="10" r:id="rId10"/>
  </sheets>
  <definedNames>
    <definedName name="Slicer_Gender">#N/A</definedName>
    <definedName name="Slicer_Diagnosis_Name">#N/A</definedName>
    <definedName name="Slicer_Admission_Month">#N/A</definedName>
    <definedName name="Slicer_High_Risk_Patients">#N/A</definedName>
  </definedNames>
  <calcPr calcId="191029"/>
  <pivotCaches>
    <pivotCache cacheId="0" r:id="rId11"/>
    <pivotCache cacheId="1" r:id="rId12"/>
  </pivotCaches>
  <extLst>
    <ext xmlns:x14="http://schemas.microsoft.com/office/spreadsheetml/2009/9/main" uri="{BBE1A952-AA13-448e-AADC-164F8A28A991}">
      <x14:slicerCaches>
        <x14:slicerCache r:id="rId16"/>
        <x14:slicerCache r:id="rId15"/>
        <x14:slicerCache r:id="rId14"/>
        <x14:slicerCache r:id="rId13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<sst xmlns="http://schemas.openxmlformats.org/spreadsheetml/2006/main" count="3097" uniqueCount="563">
  <si>
    <t>Count of Patient ID</t>
  </si>
  <si>
    <t>Average of Treatment Score</t>
  </si>
  <si>
    <t>Sum of Base Cost</t>
  </si>
  <si>
    <t>Diagnosis Name</t>
  </si>
  <si>
    <t>Tuberculosis</t>
  </si>
  <si>
    <t>Pneumonia</t>
  </si>
  <si>
    <t>Diabetes</t>
  </si>
  <si>
    <t>Grand Total</t>
  </si>
  <si>
    <t>Count of High Risk Patients</t>
  </si>
  <si>
    <t>Sum of Risk Level Range</t>
  </si>
  <si>
    <t>% of igh Risks Patients</t>
  </si>
  <si>
    <t>Asthma</t>
  </si>
  <si>
    <t>Hypertension</t>
  </si>
  <si>
    <t>Malaria</t>
  </si>
  <si>
    <t>Arthritis</t>
  </si>
  <si>
    <t>Typhoid</t>
  </si>
  <si>
    <t xml:space="preserve"> </t>
  </si>
  <si>
    <t>Count of Monthly Admission Count</t>
  </si>
  <si>
    <t>January</t>
  </si>
  <si>
    <t>February</t>
  </si>
  <si>
    <t>March</t>
  </si>
  <si>
    <t>April</t>
  </si>
  <si>
    <t>May</t>
  </si>
  <si>
    <t>June</t>
  </si>
  <si>
    <t>Patient ID</t>
  </si>
  <si>
    <t>Name</t>
  </si>
  <si>
    <t>Age</t>
  </si>
  <si>
    <t>Gender</t>
  </si>
  <si>
    <t>Diagnosis Code</t>
  </si>
  <si>
    <t>Doctor Assigned</t>
  </si>
  <si>
    <t>Treatment Score</t>
  </si>
  <si>
    <t>Admission Month</t>
  </si>
  <si>
    <t>Base Cost</t>
  </si>
  <si>
    <t>Treatment Rating</t>
  </si>
  <si>
    <t>Total Cost Per Patient</t>
  </si>
  <si>
    <t>High Risk Patients</t>
  </si>
  <si>
    <t>Monthly Admission Count</t>
  </si>
  <si>
    <t>Risk Level Range</t>
  </si>
  <si>
    <t>Patients_ID_Range</t>
  </si>
  <si>
    <t>P001</t>
  </si>
  <si>
    <t>Lori Cruz</t>
  </si>
  <si>
    <t>Female</t>
  </si>
  <si>
    <t>D007</t>
  </si>
  <si>
    <t>Dr. Patel</t>
  </si>
  <si>
    <t>P002</t>
  </si>
  <si>
    <t>Nicolas Williams</t>
  </si>
  <si>
    <t>Male</t>
  </si>
  <si>
    <t>D002</t>
  </si>
  <si>
    <t>Dr. Gomez</t>
  </si>
  <si>
    <t>P003</t>
  </si>
  <si>
    <t>Richard Luna</t>
  </si>
  <si>
    <t>D003</t>
  </si>
  <si>
    <t>P004</t>
  </si>
  <si>
    <t>Jose Hughes</t>
  </si>
  <si>
    <t>P005</t>
  </si>
  <si>
    <t>Edwin Peterson</t>
  </si>
  <si>
    <t>D006</t>
  </si>
  <si>
    <t>Dr. Lee</t>
  </si>
  <si>
    <t>P006</t>
  </si>
  <si>
    <t>Christine Yoder</t>
  </si>
  <si>
    <t>D008</t>
  </si>
  <si>
    <t>Dr. Smith</t>
  </si>
  <si>
    <t>P007</t>
  </si>
  <si>
    <t>Barbara Jones</t>
  </si>
  <si>
    <t>D004</t>
  </si>
  <si>
    <t>P008</t>
  </si>
  <si>
    <t>Deanna White</t>
  </si>
  <si>
    <t>D005</t>
  </si>
  <si>
    <t>P009</t>
  </si>
  <si>
    <t>Charlotte Dougherty</t>
  </si>
  <si>
    <t>D001</t>
  </si>
  <si>
    <t>P010</t>
  </si>
  <si>
    <t>Colleen Russell</t>
  </si>
  <si>
    <t>P011</t>
  </si>
  <si>
    <t>Rebecca Gutierrez</t>
  </si>
  <si>
    <t>Dr. Johnson</t>
  </si>
  <si>
    <t>P012</t>
  </si>
  <si>
    <t>Kelsey Zamora</t>
  </si>
  <si>
    <t>P013</t>
  </si>
  <si>
    <t>Richard Garcia</t>
  </si>
  <si>
    <t>P014</t>
  </si>
  <si>
    <t>Kyle Price</t>
  </si>
  <si>
    <t>P015</t>
  </si>
  <si>
    <t>Sonya Miller</t>
  </si>
  <si>
    <t>P016</t>
  </si>
  <si>
    <t>Daniel Martinez</t>
  </si>
  <si>
    <t>P017</t>
  </si>
  <si>
    <t>Kelly Pierce</t>
  </si>
  <si>
    <t>P018</t>
  </si>
  <si>
    <t>Elizabeth Webb</t>
  </si>
  <si>
    <t>P019</t>
  </si>
  <si>
    <t>Kathryn Charles</t>
  </si>
  <si>
    <t>P020</t>
  </si>
  <si>
    <t>Teresa Hawkins</t>
  </si>
  <si>
    <t>P021</t>
  </si>
  <si>
    <t>Michelle Brown</t>
  </si>
  <si>
    <t>P022</t>
  </si>
  <si>
    <t>Ashley Sawyer</t>
  </si>
  <si>
    <t>P023</t>
  </si>
  <si>
    <t>Leah Ortiz</t>
  </si>
  <si>
    <t>P024</t>
  </si>
  <si>
    <t>Nicole Jones</t>
  </si>
  <si>
    <t>P025</t>
  </si>
  <si>
    <t>Tony Wright</t>
  </si>
  <si>
    <t>P026</t>
  </si>
  <si>
    <t>Amy Rodriguez</t>
  </si>
  <si>
    <t>P027</t>
  </si>
  <si>
    <t>Audrey Johnson</t>
  </si>
  <si>
    <t>P028</t>
  </si>
  <si>
    <t>Zachary Coleman</t>
  </si>
  <si>
    <t>P029</t>
  </si>
  <si>
    <t>Eric Williams</t>
  </si>
  <si>
    <t>P030</t>
  </si>
  <si>
    <t>Cynthia Andrews</t>
  </si>
  <si>
    <t>P031</t>
  </si>
  <si>
    <t>Amy Burns MD</t>
  </si>
  <si>
    <t>P032</t>
  </si>
  <si>
    <t>Susan Ortega</t>
  </si>
  <si>
    <t>P033</t>
  </si>
  <si>
    <t>Kathy Sullivan</t>
  </si>
  <si>
    <t>P034</t>
  </si>
  <si>
    <t>Helen Hoffman</t>
  </si>
  <si>
    <t>P035</t>
  </si>
  <si>
    <t>Amanda Morris</t>
  </si>
  <si>
    <t>P036</t>
  </si>
  <si>
    <t>Karen Jacobs</t>
  </si>
  <si>
    <t>P037</t>
  </si>
  <si>
    <t>Jodi Benson MD</t>
  </si>
  <si>
    <t>P038</t>
  </si>
  <si>
    <t>Terry Dorsey</t>
  </si>
  <si>
    <t>P039</t>
  </si>
  <si>
    <t>Jesse Rowe</t>
  </si>
  <si>
    <t>P040</t>
  </si>
  <si>
    <t>Tracy Daniel</t>
  </si>
  <si>
    <t>P041</t>
  </si>
  <si>
    <t>Jennifer Tanner</t>
  </si>
  <si>
    <t>P042</t>
  </si>
  <si>
    <t>Zachary Grant</t>
  </si>
  <si>
    <t>P043</t>
  </si>
  <si>
    <t>Christopher Madden</t>
  </si>
  <si>
    <t>P044</t>
  </si>
  <si>
    <t>Jesse Collins</t>
  </si>
  <si>
    <t>P045</t>
  </si>
  <si>
    <t>Joshua Lin</t>
  </si>
  <si>
    <t>P046</t>
  </si>
  <si>
    <t>Samantha Thompson</t>
  </si>
  <si>
    <t>P047</t>
  </si>
  <si>
    <t>Paul Turner II</t>
  </si>
  <si>
    <t>P048</t>
  </si>
  <si>
    <t>Debra Young</t>
  </si>
  <si>
    <t>P049</t>
  </si>
  <si>
    <t>Shelley Gaines</t>
  </si>
  <si>
    <t>P050</t>
  </si>
  <si>
    <t>Angela Burke</t>
  </si>
  <si>
    <t>P051</t>
  </si>
  <si>
    <t>Ross Pope</t>
  </si>
  <si>
    <t>P052</t>
  </si>
  <si>
    <t>Daniel Simmons</t>
  </si>
  <si>
    <t>P053</t>
  </si>
  <si>
    <t>Donna Long</t>
  </si>
  <si>
    <t>P054</t>
  </si>
  <si>
    <t>Christopher Franklin</t>
  </si>
  <si>
    <t>P055</t>
  </si>
  <si>
    <t>Dominic Wilson</t>
  </si>
  <si>
    <t>P056</t>
  </si>
  <si>
    <t>Ian Barrett</t>
  </si>
  <si>
    <t>P057</t>
  </si>
  <si>
    <t>Matthew Patton</t>
  </si>
  <si>
    <t>P058</t>
  </si>
  <si>
    <t>Jessica Cole</t>
  </si>
  <si>
    <t>P059</t>
  </si>
  <si>
    <t>Crystal Pena</t>
  </si>
  <si>
    <t>P060</t>
  </si>
  <si>
    <t>Kelly Baxter</t>
  </si>
  <si>
    <t>P061</t>
  </si>
  <si>
    <t>Stephanie Clark</t>
  </si>
  <si>
    <t>P062</t>
  </si>
  <si>
    <t>John Rogers</t>
  </si>
  <si>
    <t>P063</t>
  </si>
  <si>
    <t>Stephen Rojas</t>
  </si>
  <si>
    <t>P064</t>
  </si>
  <si>
    <t>Ralph Jones</t>
  </si>
  <si>
    <t>P065</t>
  </si>
  <si>
    <t>Mrs. Tasha King</t>
  </si>
  <si>
    <t>P066</t>
  </si>
  <si>
    <t>Kimberly Berg</t>
  </si>
  <si>
    <t>P067</t>
  </si>
  <si>
    <t>Rebecca Johnson</t>
  </si>
  <si>
    <t>P068</t>
  </si>
  <si>
    <t>Richard Weaver</t>
  </si>
  <si>
    <t>P069</t>
  </si>
  <si>
    <t>James Turner</t>
  </si>
  <si>
    <t>P070</t>
  </si>
  <si>
    <t>David Sherman</t>
  </si>
  <si>
    <t>P071</t>
  </si>
  <si>
    <t>Desiree Jones</t>
  </si>
  <si>
    <t>P072</t>
  </si>
  <si>
    <t>Cindy Taylor DVM</t>
  </si>
  <si>
    <t>P073</t>
  </si>
  <si>
    <t>Zachary Williams</t>
  </si>
  <si>
    <t>P074</t>
  </si>
  <si>
    <t>Jamie Houston</t>
  </si>
  <si>
    <t>P075</t>
  </si>
  <si>
    <t>Peter Ray</t>
  </si>
  <si>
    <t>P076</t>
  </si>
  <si>
    <t>Justin Livingston</t>
  </si>
  <si>
    <t>P077</t>
  </si>
  <si>
    <t>Angela Gonzalez</t>
  </si>
  <si>
    <t>P078</t>
  </si>
  <si>
    <t>Elizabeth Jackson</t>
  </si>
  <si>
    <t>P079</t>
  </si>
  <si>
    <t>Bianca Dunn</t>
  </si>
  <si>
    <t>P080</t>
  </si>
  <si>
    <t>Jonathan White</t>
  </si>
  <si>
    <t>P081</t>
  </si>
  <si>
    <t>Steven Dunn</t>
  </si>
  <si>
    <t>P082</t>
  </si>
  <si>
    <t>Terri Mueller</t>
  </si>
  <si>
    <t>P083</t>
  </si>
  <si>
    <t>Ashley Sweeney</t>
  </si>
  <si>
    <t>P084</t>
  </si>
  <si>
    <t>Richard Owens</t>
  </si>
  <si>
    <t>P085</t>
  </si>
  <si>
    <t>Kimberly Lee</t>
  </si>
  <si>
    <t>P086</t>
  </si>
  <si>
    <t>Julian Reid</t>
  </si>
  <si>
    <t>P087</t>
  </si>
  <si>
    <t>Kevin Johnson</t>
  </si>
  <si>
    <t>P088</t>
  </si>
  <si>
    <t>Sharon Hutchinson</t>
  </si>
  <si>
    <t>P089</t>
  </si>
  <si>
    <t>Robert Martin</t>
  </si>
  <si>
    <t>P090</t>
  </si>
  <si>
    <t>Kristen Fleming</t>
  </si>
  <si>
    <t>P091</t>
  </si>
  <si>
    <t>Kelly Patterson</t>
  </si>
  <si>
    <t>P092</t>
  </si>
  <si>
    <t>Dana Harris</t>
  </si>
  <si>
    <t>P093</t>
  </si>
  <si>
    <t>Regina Davidson</t>
  </si>
  <si>
    <t>P094</t>
  </si>
  <si>
    <t>Lisa Cross</t>
  </si>
  <si>
    <t>P095</t>
  </si>
  <si>
    <t>Jerry Meza</t>
  </si>
  <si>
    <t>P096</t>
  </si>
  <si>
    <t>Gregory Booth</t>
  </si>
  <si>
    <t>P097</t>
  </si>
  <si>
    <t>Dakota Mcdonald</t>
  </si>
  <si>
    <t>P098</t>
  </si>
  <si>
    <t>Heidi Fry</t>
  </si>
  <si>
    <t>P099</t>
  </si>
  <si>
    <t>Kenneth Hall</t>
  </si>
  <si>
    <t>P100</t>
  </si>
  <si>
    <t>Alison Hobbs</t>
  </si>
  <si>
    <t>P101</t>
  </si>
  <si>
    <t>Tammy Russo</t>
  </si>
  <si>
    <t>P102</t>
  </si>
  <si>
    <t>Noah Snyder</t>
  </si>
  <si>
    <t>P103</t>
  </si>
  <si>
    <t>Mckenzie Hamilton</t>
  </si>
  <si>
    <t>P104</t>
  </si>
  <si>
    <t>Sara Taylor</t>
  </si>
  <si>
    <t>P105</t>
  </si>
  <si>
    <t>Adrian Everett</t>
  </si>
  <si>
    <t>P106</t>
  </si>
  <si>
    <t>Daniel Oliver</t>
  </si>
  <si>
    <t>P107</t>
  </si>
  <si>
    <t>Amanda Hanna</t>
  </si>
  <si>
    <t>P108</t>
  </si>
  <si>
    <t>Albert Mitchell</t>
  </si>
  <si>
    <t>P109</t>
  </si>
  <si>
    <t>Jennifer Howard</t>
  </si>
  <si>
    <t>P110</t>
  </si>
  <si>
    <t>Jason Meyer</t>
  </si>
  <si>
    <t>P111</t>
  </si>
  <si>
    <t>Shannon Johnson</t>
  </si>
  <si>
    <t>P112</t>
  </si>
  <si>
    <t>Mr. Donald Cain</t>
  </si>
  <si>
    <t>P113</t>
  </si>
  <si>
    <t>Brittany Walker</t>
  </si>
  <si>
    <t>P114</t>
  </si>
  <si>
    <t>Stephanie Brown</t>
  </si>
  <si>
    <t>P115</t>
  </si>
  <si>
    <t>Marie Ortiz</t>
  </si>
  <si>
    <t>P116</t>
  </si>
  <si>
    <t>Jodi Chavez</t>
  </si>
  <si>
    <t>P117</t>
  </si>
  <si>
    <t>Jeremy Jones</t>
  </si>
  <si>
    <t>P118</t>
  </si>
  <si>
    <t>Daniel Brown</t>
  </si>
  <si>
    <t>P119</t>
  </si>
  <si>
    <t>Jordan Flores</t>
  </si>
  <si>
    <t>P120</t>
  </si>
  <si>
    <t>Jesse Simmons</t>
  </si>
  <si>
    <t>P121</t>
  </si>
  <si>
    <t>Cynthia Lane</t>
  </si>
  <si>
    <t>P122</t>
  </si>
  <si>
    <t>Jacqueline Leonard</t>
  </si>
  <si>
    <t>P123</t>
  </si>
  <si>
    <t>David Bradley</t>
  </si>
  <si>
    <t>P124</t>
  </si>
  <si>
    <t>Christopher Oliver</t>
  </si>
  <si>
    <t>P125</t>
  </si>
  <si>
    <t>Lisa Roberts</t>
  </si>
  <si>
    <t>P126</t>
  </si>
  <si>
    <t>Wesley Garcia</t>
  </si>
  <si>
    <t>P127</t>
  </si>
  <si>
    <t>David Koch</t>
  </si>
  <si>
    <t>P128</t>
  </si>
  <si>
    <t>Veronica Gill</t>
  </si>
  <si>
    <t>P129</t>
  </si>
  <si>
    <t>Jared Kelly</t>
  </si>
  <si>
    <t>P130</t>
  </si>
  <si>
    <t>Luis Alexander</t>
  </si>
  <si>
    <t>P131</t>
  </si>
  <si>
    <t>Meredith Moran</t>
  </si>
  <si>
    <t>P132</t>
  </si>
  <si>
    <t>Sarah Garcia</t>
  </si>
  <si>
    <t>P133</t>
  </si>
  <si>
    <t>Paula Schroeder</t>
  </si>
  <si>
    <t>P134</t>
  </si>
  <si>
    <t>Kathleen Martinez</t>
  </si>
  <si>
    <t>P135</t>
  </si>
  <si>
    <t>Pamela Edwards</t>
  </si>
  <si>
    <t>P136</t>
  </si>
  <si>
    <t>Katherine Mcbride</t>
  </si>
  <si>
    <t>P137</t>
  </si>
  <si>
    <t>Jeremy Briggs</t>
  </si>
  <si>
    <t>P138</t>
  </si>
  <si>
    <t>Courtney Smith</t>
  </si>
  <si>
    <t>P139</t>
  </si>
  <si>
    <t>Diana Moss</t>
  </si>
  <si>
    <t>P140</t>
  </si>
  <si>
    <t>Briana Smith</t>
  </si>
  <si>
    <t>P141</t>
  </si>
  <si>
    <t>Anthony Boyd</t>
  </si>
  <si>
    <t>P142</t>
  </si>
  <si>
    <t>Michael Holland</t>
  </si>
  <si>
    <t>P143</t>
  </si>
  <si>
    <t>Melissa Clark</t>
  </si>
  <si>
    <t>P144</t>
  </si>
  <si>
    <t>Shane Adams</t>
  </si>
  <si>
    <t>P145</t>
  </si>
  <si>
    <t>Anthony Garner</t>
  </si>
  <si>
    <t>P146</t>
  </si>
  <si>
    <t>James Barber</t>
  </si>
  <si>
    <t>P147</t>
  </si>
  <si>
    <t>Nicole Webb</t>
  </si>
  <si>
    <t>P148</t>
  </si>
  <si>
    <t>Philip Stanley</t>
  </si>
  <si>
    <t>P149</t>
  </si>
  <si>
    <t>Christine Robinson</t>
  </si>
  <si>
    <t>P150</t>
  </si>
  <si>
    <t>Douglas Chang</t>
  </si>
  <si>
    <t>P151</t>
  </si>
  <si>
    <t>Donald Harris</t>
  </si>
  <si>
    <t>P152</t>
  </si>
  <si>
    <t>Tiffany Salas</t>
  </si>
  <si>
    <t>P153</t>
  </si>
  <si>
    <t>Kathryn Bright</t>
  </si>
  <si>
    <t>P154</t>
  </si>
  <si>
    <t>Mark Hooper</t>
  </si>
  <si>
    <t>P155</t>
  </si>
  <si>
    <t>Denise Jacobs</t>
  </si>
  <si>
    <t>P156</t>
  </si>
  <si>
    <t>Danielle Valdez</t>
  </si>
  <si>
    <t>P157</t>
  </si>
  <si>
    <t>David Garza</t>
  </si>
  <si>
    <t>P158</t>
  </si>
  <si>
    <t>Matthew Rodriguez</t>
  </si>
  <si>
    <t>P159</t>
  </si>
  <si>
    <t>Susan Russell</t>
  </si>
  <si>
    <t>P160</t>
  </si>
  <si>
    <t>Angela Graham</t>
  </si>
  <si>
    <t>P161</t>
  </si>
  <si>
    <t>Tiffany Collins</t>
  </si>
  <si>
    <t>P162</t>
  </si>
  <si>
    <t>Sally Hoover</t>
  </si>
  <si>
    <t>P163</t>
  </si>
  <si>
    <t>Jamie Dillon</t>
  </si>
  <si>
    <t>P164</t>
  </si>
  <si>
    <t>Brenda Patel</t>
  </si>
  <si>
    <t>P165</t>
  </si>
  <si>
    <t>Robert Diaz</t>
  </si>
  <si>
    <t>P166</t>
  </si>
  <si>
    <t>Dakota Clark</t>
  </si>
  <si>
    <t>P167</t>
  </si>
  <si>
    <t>Michelle Moon</t>
  </si>
  <si>
    <t>P168</t>
  </si>
  <si>
    <t>Heidi Waters</t>
  </si>
  <si>
    <t>P169</t>
  </si>
  <si>
    <t>Andrea Briggs</t>
  </si>
  <si>
    <t>P170</t>
  </si>
  <si>
    <t>Monica Simpson</t>
  </si>
  <si>
    <t>P171</t>
  </si>
  <si>
    <t>Mary Johnson</t>
  </si>
  <si>
    <t>P172</t>
  </si>
  <si>
    <t>Diane Beard</t>
  </si>
  <si>
    <t>P173</t>
  </si>
  <si>
    <t>Charles Love</t>
  </si>
  <si>
    <t>P174</t>
  </si>
  <si>
    <t>Todd Lopez</t>
  </si>
  <si>
    <t>P175</t>
  </si>
  <si>
    <t>Krystal Lloyd</t>
  </si>
  <si>
    <t>P176</t>
  </si>
  <si>
    <t>Billy Santos</t>
  </si>
  <si>
    <t>P177</t>
  </si>
  <si>
    <t>Donald Phillips PhD</t>
  </si>
  <si>
    <t>P178</t>
  </si>
  <si>
    <t>Patricia Black</t>
  </si>
  <si>
    <t>P179</t>
  </si>
  <si>
    <t>Monica Long</t>
  </si>
  <si>
    <t>P180</t>
  </si>
  <si>
    <t>Christopher Hunt Jr.</t>
  </si>
  <si>
    <t>P181</t>
  </si>
  <si>
    <t>Paul Castro</t>
  </si>
  <si>
    <t>P182</t>
  </si>
  <si>
    <t>Gregory Chan</t>
  </si>
  <si>
    <t>P183</t>
  </si>
  <si>
    <t>Anthony Galloway</t>
  </si>
  <si>
    <t>P184</t>
  </si>
  <si>
    <t>Alexander Cox</t>
  </si>
  <si>
    <t>P185</t>
  </si>
  <si>
    <t>James Vasquez</t>
  </si>
  <si>
    <t>P186</t>
  </si>
  <si>
    <t>Jill Sullivan</t>
  </si>
  <si>
    <t>P187</t>
  </si>
  <si>
    <t>Brooke Griffin</t>
  </si>
  <si>
    <t>P188</t>
  </si>
  <si>
    <t>Brandon Jackson</t>
  </si>
  <si>
    <t>P189</t>
  </si>
  <si>
    <t>Jennifer Smith</t>
  </si>
  <si>
    <t>P190</t>
  </si>
  <si>
    <t>Todd Gonzalez</t>
  </si>
  <si>
    <t>P191</t>
  </si>
  <si>
    <t>Ernest Griffin</t>
  </si>
  <si>
    <t>P192</t>
  </si>
  <si>
    <t>James Schroeder</t>
  </si>
  <si>
    <t>P193</t>
  </si>
  <si>
    <t>Bradley Martin</t>
  </si>
  <si>
    <t>P194</t>
  </si>
  <si>
    <t>Andrea Tyler</t>
  </si>
  <si>
    <t>P195</t>
  </si>
  <si>
    <t>Wendy Cooper</t>
  </si>
  <si>
    <t>P196</t>
  </si>
  <si>
    <t>Carolyn Crawford</t>
  </si>
  <si>
    <t>P197</t>
  </si>
  <si>
    <t>Erin Martinez</t>
  </si>
  <si>
    <t>P198</t>
  </si>
  <si>
    <t>Erica Crane</t>
  </si>
  <si>
    <t>P199</t>
  </si>
  <si>
    <t>Heather Travis</t>
  </si>
  <si>
    <t>P200</t>
  </si>
  <si>
    <t>Tanner Lyons</t>
  </si>
  <si>
    <t>P201</t>
  </si>
  <si>
    <t>Kristen Carroll</t>
  </si>
  <si>
    <t>P202</t>
  </si>
  <si>
    <t>Earl Anderson</t>
  </si>
  <si>
    <t>P203</t>
  </si>
  <si>
    <t>Brian Owen</t>
  </si>
  <si>
    <t>P204</t>
  </si>
  <si>
    <t>Elaine Evans</t>
  </si>
  <si>
    <t>P205</t>
  </si>
  <si>
    <t>Thomas Larson</t>
  </si>
  <si>
    <t>P206</t>
  </si>
  <si>
    <t>Julie Norton</t>
  </si>
  <si>
    <t>P207</t>
  </si>
  <si>
    <t>Mr. Paul Randolph</t>
  </si>
  <si>
    <t>P208</t>
  </si>
  <si>
    <t>Kimberly Green</t>
  </si>
  <si>
    <t>P209</t>
  </si>
  <si>
    <t>Kristen Reid</t>
  </si>
  <si>
    <t>P210</t>
  </si>
  <si>
    <t>Kenneth Villarreal</t>
  </si>
  <si>
    <t>P211</t>
  </si>
  <si>
    <t>Bobby Rubio</t>
  </si>
  <si>
    <t>P212</t>
  </si>
  <si>
    <t>Benjamin Young</t>
  </si>
  <si>
    <t>P213</t>
  </si>
  <si>
    <t>Andrew Shelton</t>
  </si>
  <si>
    <t>P214</t>
  </si>
  <si>
    <t>Tyler Myers</t>
  </si>
  <si>
    <t>P215</t>
  </si>
  <si>
    <t>Amanda Chambers</t>
  </si>
  <si>
    <t>P216</t>
  </si>
  <si>
    <t>Lauren Bailey</t>
  </si>
  <si>
    <t>P217</t>
  </si>
  <si>
    <t>Ruben Sanchez</t>
  </si>
  <si>
    <t>P218</t>
  </si>
  <si>
    <t>Michael Singh</t>
  </si>
  <si>
    <t>P219</t>
  </si>
  <si>
    <t>Wayne Williams</t>
  </si>
  <si>
    <t>P220</t>
  </si>
  <si>
    <t>Betty Sawyer</t>
  </si>
  <si>
    <t>P221</t>
  </si>
  <si>
    <t>Wanda Baker</t>
  </si>
  <si>
    <t>P222</t>
  </si>
  <si>
    <t>Kevin Jensen</t>
  </si>
  <si>
    <t>P223</t>
  </si>
  <si>
    <t>Jeffrey Smith</t>
  </si>
  <si>
    <t>P224</t>
  </si>
  <si>
    <t>Amber Morris</t>
  </si>
  <si>
    <t>P225</t>
  </si>
  <si>
    <t>Kelly Nguyen</t>
  </si>
  <si>
    <t>P226</t>
  </si>
  <si>
    <t>Randy Jacobs</t>
  </si>
  <si>
    <t>P227</t>
  </si>
  <si>
    <t>Jeffery Fields</t>
  </si>
  <si>
    <t>P228</t>
  </si>
  <si>
    <t>Michelle Meza</t>
  </si>
  <si>
    <t>P229</t>
  </si>
  <si>
    <t>Joseph Palmer</t>
  </si>
  <si>
    <t>P230</t>
  </si>
  <si>
    <t>Madison Harding</t>
  </si>
  <si>
    <t>P231</t>
  </si>
  <si>
    <t>Marie Mendez</t>
  </si>
  <si>
    <t>P232</t>
  </si>
  <si>
    <t>Benjamin Ramos</t>
  </si>
  <si>
    <t>P233</t>
  </si>
  <si>
    <t>Haley Porter</t>
  </si>
  <si>
    <t>P234</t>
  </si>
  <si>
    <t>Zachary Vasquez</t>
  </si>
  <si>
    <t>P235</t>
  </si>
  <si>
    <t>Jerry Franco</t>
  </si>
  <si>
    <t>P236</t>
  </si>
  <si>
    <t>Cassandra Taylor</t>
  </si>
  <si>
    <t>P237</t>
  </si>
  <si>
    <t>Frank Duncan</t>
  </si>
  <si>
    <t>P238</t>
  </si>
  <si>
    <t>Ryan Foster</t>
  </si>
  <si>
    <t>P239</t>
  </si>
  <si>
    <t>Samuel Anderson</t>
  </si>
  <si>
    <t>P240</t>
  </si>
  <si>
    <t>Michael Hodges</t>
  </si>
  <si>
    <t>P241</t>
  </si>
  <si>
    <t>Angela Watts</t>
  </si>
  <si>
    <t>P242</t>
  </si>
  <si>
    <t>Abigail Diaz</t>
  </si>
  <si>
    <t>P243</t>
  </si>
  <si>
    <t>Sergio Barnett</t>
  </si>
  <si>
    <t>P244</t>
  </si>
  <si>
    <t>Norma Tanner</t>
  </si>
  <si>
    <t>P245</t>
  </si>
  <si>
    <t>Mrs. Gloria Ward</t>
  </si>
  <si>
    <t>P246</t>
  </si>
  <si>
    <t>Matthew Morgan</t>
  </si>
  <si>
    <t>P247</t>
  </si>
  <si>
    <t>Angela Jones</t>
  </si>
  <si>
    <t>P248</t>
  </si>
  <si>
    <t>Philip Reed</t>
  </si>
  <si>
    <t>P249</t>
  </si>
  <si>
    <t>Brian Alexander</t>
  </si>
  <si>
    <t>P250</t>
  </si>
  <si>
    <t>Brad Garza</t>
  </si>
  <si>
    <t>Excellent</t>
  </si>
  <si>
    <t>Good</t>
  </si>
  <si>
    <t>Fair</t>
  </si>
  <si>
    <t>Poor</t>
  </si>
  <si>
    <t>Critical</t>
  </si>
  <si>
    <t>Column1</t>
  </si>
  <si>
    <t>Column2</t>
  </si>
  <si>
    <t>Normal</t>
  </si>
  <si>
    <t>High Risk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</si>
</sst>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0.0,,&quot;M&quot;"/>
    <numFmt numFmtId="177" formatCode="&quot;£&quot;#,##0_);[Red]\(&quot;£&quot;#,##0\)"/>
  </numFmts>
  <fonts count="23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1">
    <xf numFmtId="0" fontId="0" fillId="0" borderId="0" xfId="0"/>
    <xf numFmtId="0" fontId="0" fillId="0" borderId="0" xfId="0" applyAlignmen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0" xfId="0" applyFont="1" applyFill="1" applyAlignment="1"/>
    <xf numFmtId="0" fontId="2" fillId="0" borderId="0" xfId="0" applyFont="1"/>
    <xf numFmtId="0" fontId="0" fillId="0" borderId="0" xfId="0" applyNumberFormat="1"/>
    <xf numFmtId="176" fontId="0" fillId="0" borderId="0" xfId="0" applyNumberFormat="1"/>
    <xf numFmtId="9" fontId="0" fillId="0" borderId="0" xfId="3"/>
    <xf numFmtId="177" fontId="0" fillId="0" borderId="0" xfId="0" applyNumberFormat="1"/>
    <xf numFmtId="176" fontId="0" fillId="0" borderId="0" xfId="0" applyNumberFormat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53">
    <dxf>
      <alignment horizontal="center"/>
    </dxf>
    <dxf>
      <alignment horizontal="center"/>
    </dxf>
    <dxf>
      <alignment/>
    </dxf>
    <dxf>
      <alignment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6" formatCode="0.0,,&quot;M&quot;"/>
    </dxf>
    <dxf>
      <numFmt numFmtId="178" formatCode="&quot;£&quot;#,##0.00_);[Red]\(&quot;£&quot;#,##0.00\)"/>
    </dxf>
    <dxf>
      <numFmt numFmtId="179" formatCode="&quot;£&quot;#,##0.0_);[Red]\(&quot;£&quot;#,##0.0\)"/>
    </dxf>
    <dxf>
      <numFmt numFmtId="177" formatCode="&quot;£&quot;#,##0_);[Red]\(&quot;£&quot;#,##0\)"/>
    </dxf>
    <dxf>
      <numFmt numFmtId="44" formatCode="_-&quot;£&quot;* #,##0.00_-;\-&quot;£&quot;* #,##0.00_-;_-&quot;£&quot;* &quot;-&quot;??_-;_-@_-"/>
    </dxf>
    <dxf>
      <numFmt numFmtId="44" formatCode="_-&quot;£&quot;* #,##0.00_-;\-&quot;£&quot;* #,##0.00_-;_-&quot;£&quot;* &quot;-&quot;??_-;_-@_-"/>
    </dxf>
    <dxf>
      <numFmt numFmtId="44" formatCode="_-&quot;£&quot;* #,##0.00_-;\-&quot;£&quot;* #,##0.00_-;_-&quot;£&quot;* &quot;-&quot;??_-;_-@_-"/>
    </dxf>
    <dxf>
      <numFmt numFmtId="180" formatCode="&quot;£&quot;#,##0.00_);[Red]\(&quot;£&quot;#,##0.00\)"/>
    </dxf>
    <dxf>
      <numFmt numFmtId="181" formatCode="&quot;£&quot;#,##0.00_);[Red]\(&quot;£&quot;#,##0.00\)"/>
    </dxf>
    <dxf>
      <numFmt numFmtId="182" formatCode="&quot;£&quot;#,##0.00_);[Red]\(&quot;£&quot;#,##0.00\)"/>
    </dxf>
    <dxf>
      <numFmt numFmtId="176" formatCode="0.0,,&quot;M&quot;"/>
    </dxf>
    <dxf>
      <numFmt numFmtId="176" formatCode="0.0,,&quot;M&quot;"/>
    </dxf>
    <dxf>
      <numFmt numFmtId="176" formatCode="0.0,,&quot;M&quot;"/>
    </dxf>
    <dxf>
      <numFmt numFmtId="183" formatCode="&quot;£&quot;#,##0.00_);[Red]\(&quot;£&quot;#,##0.00\)"/>
    </dxf>
    <dxf>
      <numFmt numFmtId="184" formatCode="&quot;£&quot;#,##0.0_);[Red]\(&quot;£&quot;#,##0.0\)"/>
    </dxf>
    <dxf>
      <numFmt numFmtId="177" formatCode="&quot;£&quot;#,##0_);[Red]\(&quot;£&quot;#,##0\)"/>
    </dxf>
    <dxf>
      <numFmt numFmtId="185" formatCode="0.0&quot;M&quot;"/>
    </dxf>
    <dxf>
      <numFmt numFmtId="176" formatCode="0.0,,&quot;M&quot;"/>
    </dxf>
    <dxf>
      <numFmt numFmtId="0" formatCode="General"/>
    </dxf>
    <dxf>
      <numFmt numFmtId="0" formatCode="General"/>
    </dxf>
    <dxf/>
    <dxf/>
    <dxf/>
    <dxf/>
    <dxf/>
    <dxf/>
    <dxf/>
    <dxf/>
    <dxf/>
    <dxf>
      <fill>
        <patternFill patternType="solid">
          <bgColor rgb="FF00B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-0.25"/>
        </patternFill>
      </fill>
    </dxf>
    <dxf>
      <fill>
        <patternFill patternType="solid">
          <bgColor rgb="FFFF00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fgColor theme="6" tint="0.799981688894314"/>
          <bgColor theme="6" tint="0.799981688894314"/>
        </patternFill>
      </fill>
    </dxf>
    <dxf>
      <fill>
        <patternFill patternType="solid">
          <fgColor theme="6" tint="0.799981688894314"/>
          <bgColor theme="6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6"/>
        </top>
      </border>
    </dxf>
    <dxf>
      <font>
        <b val="1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horizontal style="thin">
          <color theme="6" tint="0.399975585192419"/>
        </horizontal>
      </border>
    </dxf>
  </dxfs>
  <tableStyles count="1" defaultTableStyle="TableStyleMedium9" defaultPivotStyle="PivotStyleLight16">
    <tableStyle name="TableStylePreset3_Accent3" pivot="0" count="7" xr9:uid="{4198C2AC-19AE-44E8-8863-95DC21443AF6}">
      <tableStyleElement type="wholeTable" dxfId="52"/>
      <tableStyleElement type="headerRow" dxfId="51"/>
      <tableStyleElement type="totalRow" dxfId="50"/>
      <tableStyleElement type="firstColumn" dxfId="49"/>
      <tableStyleElement type="lastColumn" dxfId="48"/>
      <tableStyleElement type="firstRowStripe" dxfId="47"/>
      <tableStyleElement type="firstColumnStripe" dxfId="46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sheetMetadata" Target="metadata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microsoft.com/office/2007/relationships/slicerCache" Target="slicerCaches/slicerCache4.xml"/><Relationship Id="rId15" Type="http://schemas.microsoft.com/office/2007/relationships/slicerCache" Target="slicerCaches/slicerCache3.xml"/><Relationship Id="rId14" Type="http://schemas.microsoft.com/office/2007/relationships/slicerCache" Target="slicerCaches/slicerCache2.xml"/><Relationship Id="rId13" Type="http://schemas.microsoft.com/office/2007/relationships/slicerCache" Target="slicerCaches/slicerCache1.xml"/><Relationship Id="rId12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[Health_Data_Project.xlsx]Pivot1!PivotTable10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dk1"/>
                </a:solidFill>
                <a:latin typeface="+mn-lt"/>
                <a:ea typeface="+mn-ea"/>
                <a:cs typeface="+mn-cs"/>
              </a:rPr>
              <a:t>Patients by Diagnosis</a:t>
            </a:r>
            <a:endParaRPr>
              <a:solidFill>
                <a:schemeClr val="dk1"/>
              </a:solidFill>
              <a:latin typeface="+mn-lt"/>
              <a:ea typeface="+mn-ea"/>
              <a:cs typeface="+mn-cs"/>
            </a:endParaRPr>
          </a:p>
        </c:rich>
      </c:tx>
      <c:layout>
        <c:manualLayout>
          <c:xMode val="edge"/>
          <c:yMode val="edge"/>
          <c:x val="0.354539473401873"/>
          <c:y val="0.041666665673255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Pivot1!$A$4:$A$12</c:f>
              <c:strCache>
                <c:ptCount val="8"/>
                <c:pt idx="0">
                  <c:v>Asthma</c:v>
                </c:pt>
                <c:pt idx="1">
                  <c:v>Hypertension</c:v>
                </c:pt>
                <c:pt idx="2">
                  <c:v>Malaria</c:v>
                </c:pt>
                <c:pt idx="3">
                  <c:v>Diabetes</c:v>
                </c:pt>
                <c:pt idx="4">
                  <c:v>Tuberculosis</c:v>
                </c:pt>
                <c:pt idx="5">
                  <c:v>Arthritis</c:v>
                </c:pt>
                <c:pt idx="6">
                  <c:v>Pneumonia</c:v>
                </c:pt>
                <c:pt idx="7">
                  <c:v>Typhoid</c:v>
                </c:pt>
              </c:strCache>
            </c:strRef>
          </c:cat>
          <c:val>
            <c:numRef>
              <c:f>Pivot1!$B$4:$B$12</c:f>
              <c:numCache>
                <c:formatCode>General</c:formatCode>
                <c:ptCount val="8"/>
                <c:pt idx="0">
                  <c:v>24</c:v>
                </c:pt>
                <c:pt idx="1">
                  <c:v>26</c:v>
                </c:pt>
                <c:pt idx="2">
                  <c:v>26</c:v>
                </c:pt>
                <c:pt idx="3">
                  <c:v>29</c:v>
                </c:pt>
                <c:pt idx="4">
                  <c:v>31</c:v>
                </c:pt>
                <c:pt idx="5">
                  <c:v>34</c:v>
                </c:pt>
                <c:pt idx="6">
                  <c:v>36</c:v>
                </c:pt>
                <c:pt idx="7">
                  <c:v>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602917731"/>
        <c:axId val="299279324"/>
      </c:barChart>
      <c:catAx>
        <c:axId val="60291773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299279324"/>
        <c:crosses val="autoZero"/>
        <c:auto val="1"/>
        <c:lblAlgn val="ctr"/>
        <c:lblOffset val="100"/>
        <c:noMultiLvlLbl val="0"/>
      </c:catAx>
      <c:valAx>
        <c:axId val="2992793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6029177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63adffe-19db-4d65-ace1-e9020be3a5a1}"/>
      </c:ext>
    </c:extLst>
  </c:chart>
  <c:spPr>
    <a:gradFill rotWithShape="1">
      <a:gsLst>
        <a:gs pos="0">
          <a:schemeClr val="accent3">
            <a:tint val="50000"/>
            <a:satMod val="300000"/>
          </a:schemeClr>
        </a:gs>
        <a:gs pos="35000">
          <a:schemeClr val="accent3">
            <a:tint val="37000"/>
            <a:satMod val="300000"/>
          </a:schemeClr>
        </a:gs>
        <a:gs pos="100000">
          <a:schemeClr val="accent3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>
      <a:extrusionClr>
        <a:srgbClr val="FFFFFF"/>
      </a:extrusionClr>
      <a:contourClr>
        <a:srgbClr val="FFFFFF"/>
      </a:contourClr>
    </a:sp3d>
  </c:spPr>
  <c:txPr>
    <a:bodyPr/>
    <a:lstStyle/>
    <a:p>
      <a:pPr>
        <a:defRPr lang="en-GB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[Health_Data_Project.xlsx]Pivot2!PivotTable11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dk1"/>
                </a:solidFill>
                <a:latin typeface="+mn-lt"/>
                <a:ea typeface="+mn-ea"/>
                <a:cs typeface="+mn-cs"/>
              </a:rPr>
              <a:t>Month Admission by Trend</a:t>
            </a:r>
            <a:endParaRPr>
              <a:solidFill>
                <a:schemeClr val="dk1"/>
              </a:solidFill>
              <a:latin typeface="+mn-lt"/>
              <a:ea typeface="+mn-ea"/>
              <a:cs typeface="+mn-cs"/>
            </a:endParaRPr>
          </a:p>
        </c:rich>
      </c:tx>
      <c:layout>
        <c:manualLayout>
          <c:xMode val="edge"/>
          <c:yMode val="edge"/>
          <c:x val="0.294473684210526"/>
          <c:y val="0.097222221228811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t" anchorCtr="0"/>
              <a:lstStyle/>
              <a:p>
                <a:pPr>
                  <a:defRPr lang="en-GB"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Pivot2!$A$4:$A$10</c:f>
              <c:strCache>
                <c:ptCount val="6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</c:strCache>
            </c:strRef>
          </c:cat>
          <c:val>
            <c:numRef>
              <c:f>Pivot2!$B$4:$B$10</c:f>
              <c:numCache>
                <c:formatCode>General</c:formatCode>
                <c:ptCount val="6"/>
                <c:pt idx="0">
                  <c:v>44</c:v>
                </c:pt>
                <c:pt idx="1">
                  <c:v>55</c:v>
                </c:pt>
                <c:pt idx="2">
                  <c:v>41</c:v>
                </c:pt>
                <c:pt idx="3">
                  <c:v>34</c:v>
                </c:pt>
                <c:pt idx="4">
                  <c:v>29</c:v>
                </c:pt>
                <c:pt idx="5">
                  <c:v>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5112755"/>
        <c:axId val="900800915"/>
      </c:lineChart>
      <c:catAx>
        <c:axId val="425112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00800915"/>
        <c:crosses val="autoZero"/>
        <c:auto val="1"/>
        <c:lblAlgn val="ctr"/>
        <c:lblOffset val="100"/>
        <c:noMultiLvlLbl val="0"/>
      </c:catAx>
      <c:valAx>
        <c:axId val="9008009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425112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dc5200f-0fe6-43c4-aab7-a035136b9f36}"/>
      </c:ext>
    </c:extLst>
  </c:chart>
  <c:spPr>
    <a:gradFill rotWithShape="1">
      <a:gsLst>
        <a:gs pos="0">
          <a:schemeClr val="accent3">
            <a:tint val="50000"/>
            <a:satMod val="300000"/>
          </a:schemeClr>
        </a:gs>
        <a:gs pos="35000">
          <a:schemeClr val="accent3">
            <a:tint val="37000"/>
            <a:satMod val="300000"/>
          </a:schemeClr>
        </a:gs>
        <a:gs pos="100000">
          <a:schemeClr val="accent3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>
      <a:extrusionClr>
        <a:srgbClr val="FFFFFF"/>
      </a:extrusionClr>
      <a:contourClr>
        <a:srgbClr val="FFFFFF"/>
      </a:contourClr>
    </a:sp3d>
  </c:spPr>
  <c:txPr>
    <a:bodyPr/>
    <a:lstStyle/>
    <a:p>
      <a:pPr>
        <a:defRPr lang="en-GB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[Health_Data_Project.xlsx]Pivot3!PivotTable12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dk1"/>
                </a:solidFill>
                <a:latin typeface="+mn-lt"/>
                <a:ea typeface="+mn-ea"/>
                <a:cs typeface="+mn-cs"/>
              </a:rPr>
              <a:t>Top 3 Diagnosis by Revenue</a:t>
            </a:r>
            <a:endParaRPr>
              <a:solidFill>
                <a:schemeClr val="dk1"/>
              </a:solidFill>
              <a:latin typeface="+mn-lt"/>
              <a:ea typeface="+mn-ea"/>
              <a:cs typeface="+mn-cs"/>
            </a:endParaRPr>
          </a:p>
        </c:rich>
      </c:tx>
      <c:layout>
        <c:manualLayout>
          <c:xMode val="edge"/>
          <c:yMode val="edge"/>
          <c:x val="0.348952380952381"/>
          <c:y val="0.058603848235698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Pivot3!$A$4:$A$12</c:f>
              <c:strCache>
                <c:ptCount val="8"/>
                <c:pt idx="0">
                  <c:v>Malaria</c:v>
                </c:pt>
                <c:pt idx="1">
                  <c:v>Asthma</c:v>
                </c:pt>
                <c:pt idx="2">
                  <c:v>Hypertension</c:v>
                </c:pt>
                <c:pt idx="3">
                  <c:v>Typhoid</c:v>
                </c:pt>
                <c:pt idx="4">
                  <c:v>Arthritis</c:v>
                </c:pt>
                <c:pt idx="5">
                  <c:v>Diabetes</c:v>
                </c:pt>
                <c:pt idx="6">
                  <c:v>Pneumonia</c:v>
                </c:pt>
                <c:pt idx="7">
                  <c:v>Tuberculosis</c:v>
                </c:pt>
              </c:strCache>
            </c:strRef>
          </c:cat>
          <c:val>
            <c:numRef>
              <c:f>Pivot3!$B$4:$B$12</c:f>
              <c:numCache>
                <c:formatCode>0.0,,"M"</c:formatCode>
                <c:ptCount val="8"/>
                <c:pt idx="0">
                  <c:v>520000</c:v>
                </c:pt>
                <c:pt idx="1">
                  <c:v>1080000</c:v>
                </c:pt>
                <c:pt idx="2">
                  <c:v>1300000</c:v>
                </c:pt>
                <c:pt idx="3">
                  <c:v>1320000</c:v>
                </c:pt>
                <c:pt idx="4">
                  <c:v>1360000</c:v>
                </c:pt>
                <c:pt idx="5">
                  <c:v>2030000</c:v>
                </c:pt>
                <c:pt idx="6">
                  <c:v>2160000</c:v>
                </c:pt>
                <c:pt idx="7">
                  <c:v>2480000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490364508"/>
        <c:axId val="333077970"/>
      </c:barChart>
      <c:catAx>
        <c:axId val="49036450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333077970"/>
        <c:crosses val="autoZero"/>
        <c:auto val="1"/>
        <c:lblAlgn val="ctr"/>
        <c:lblOffset val="100"/>
        <c:noMultiLvlLbl val="0"/>
      </c:catAx>
      <c:valAx>
        <c:axId val="33307797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4903645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d275a9d-3ec1-45ca-891a-35eb441fd666}"/>
      </c:ext>
    </c:extLst>
  </c:chart>
  <c:spPr>
    <a:gradFill rotWithShape="1">
      <a:gsLst>
        <a:gs pos="0">
          <a:schemeClr val="accent3">
            <a:tint val="50000"/>
            <a:satMod val="300000"/>
          </a:schemeClr>
        </a:gs>
        <a:gs pos="35000">
          <a:schemeClr val="accent3">
            <a:tint val="37000"/>
            <a:satMod val="300000"/>
          </a:schemeClr>
        </a:gs>
        <a:gs pos="100000">
          <a:schemeClr val="accent3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>
      <a:extrusionClr>
        <a:srgbClr val="FFFFFF"/>
      </a:extrusionClr>
      <a:contourClr>
        <a:srgbClr val="FFFFFF"/>
      </a:contourClr>
    </a:sp3d>
  </c:spPr>
  <c:txPr>
    <a:bodyPr/>
    <a:lstStyle/>
    <a:p>
      <a:pPr>
        <a:defRPr lang="en-GB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92075</xdr:colOff>
      <xdr:row>0</xdr:row>
      <xdr:rowOff>38100</xdr:rowOff>
    </xdr:from>
    <xdr:to>
      <xdr:col>13</xdr:col>
      <xdr:colOff>7620</xdr:colOff>
      <xdr:row>2</xdr:row>
      <xdr:rowOff>145415</xdr:rowOff>
    </xdr:to>
    <xdr:sp>
      <xdr:nvSpPr>
        <xdr:cNvPr id="2" name="Text Box 1"/>
        <xdr:cNvSpPr txBox="1"/>
      </xdr:nvSpPr>
      <xdr:spPr>
        <a:xfrm>
          <a:off x="92075" y="38100"/>
          <a:ext cx="12503785" cy="473075"/>
        </a:xfrm>
        <a:prstGeom prst="rect">
          <a:avLst/>
        </a:prstGeom>
      </xdr:spPr>
      <xdr:style>
        <a:lnRef idx="0">
          <a:srgbClr val="FFFFFF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GB" altLang="en-US" sz="2400" b="1"/>
            <a:t>Health Data KPI Dashboard Design</a:t>
          </a:r>
          <a:endParaRPr lang="en-GB" altLang="en-US" sz="2400" b="1"/>
        </a:p>
      </xdr:txBody>
    </xdr:sp>
    <xdr:clientData/>
  </xdr:twoCellAnchor>
  <xdr:twoCellAnchor>
    <xdr:from>
      <xdr:col>0</xdr:col>
      <xdr:colOff>54610</xdr:colOff>
      <xdr:row>8</xdr:row>
      <xdr:rowOff>52705</xdr:rowOff>
    </xdr:from>
    <xdr:to>
      <xdr:col>3</xdr:col>
      <xdr:colOff>468630</xdr:colOff>
      <xdr:row>21</xdr:row>
      <xdr:rowOff>99060</xdr:rowOff>
    </xdr:to>
    <xdr:graphicFrame>
      <xdr:nvGraphicFramePr>
        <xdr:cNvPr id="4" name="Chart 3"/>
        <xdr:cNvGraphicFramePr/>
      </xdr:nvGraphicFramePr>
      <xdr:xfrm>
        <a:off x="54610" y="1515745"/>
        <a:ext cx="4155440" cy="2423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511175</xdr:colOff>
      <xdr:row>8</xdr:row>
      <xdr:rowOff>53340</xdr:rowOff>
    </xdr:from>
    <xdr:to>
      <xdr:col>8</xdr:col>
      <xdr:colOff>269875</xdr:colOff>
      <xdr:row>21</xdr:row>
      <xdr:rowOff>67945</xdr:rowOff>
    </xdr:to>
    <xdr:graphicFrame>
      <xdr:nvGraphicFramePr>
        <xdr:cNvPr id="5" name="Chart 4"/>
        <xdr:cNvGraphicFramePr/>
      </xdr:nvGraphicFramePr>
      <xdr:xfrm>
        <a:off x="4252595" y="1516380"/>
        <a:ext cx="4170680" cy="23920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320675</xdr:colOff>
      <xdr:row>8</xdr:row>
      <xdr:rowOff>45720</xdr:rowOff>
    </xdr:from>
    <xdr:to>
      <xdr:col>13</xdr:col>
      <xdr:colOff>11430</xdr:colOff>
      <xdr:row>21</xdr:row>
      <xdr:rowOff>84455</xdr:rowOff>
    </xdr:to>
    <xdr:graphicFrame>
      <xdr:nvGraphicFramePr>
        <xdr:cNvPr id="6" name="Chart 5"/>
        <xdr:cNvGraphicFramePr/>
      </xdr:nvGraphicFramePr>
      <xdr:xfrm>
        <a:off x="8474075" y="1508760"/>
        <a:ext cx="4125595" cy="2416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30480</xdr:colOff>
      <xdr:row>3</xdr:row>
      <xdr:rowOff>15240</xdr:rowOff>
    </xdr:from>
    <xdr:to>
      <xdr:col>2</xdr:col>
      <xdr:colOff>205105</xdr:colOff>
      <xdr:row>7</xdr:row>
      <xdr:rowOff>151765</xdr:rowOff>
    </xdr:to>
    <xdr:sp>
      <xdr:nvSpPr>
        <xdr:cNvPr id="7" name="Text Box 6"/>
        <xdr:cNvSpPr txBox="1"/>
      </xdr:nvSpPr>
      <xdr:spPr>
        <a:xfrm>
          <a:off x="30480" y="563880"/>
          <a:ext cx="2064385" cy="868045"/>
        </a:xfrm>
        <a:prstGeom prst="rect">
          <a:avLst/>
        </a:prstGeom>
      </xdr:spPr>
      <xdr:style>
        <a:lnRef idx="0">
          <a:srgbClr val="FFFFFF"/>
        </a:lnRef>
        <a:fillRef idx="2">
          <a:schemeClr val="accent3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GB" altLang="en-US" sz="1400" b="1"/>
            <a:t>% of High Risks Patients</a:t>
          </a:r>
          <a:endParaRPr lang="en-GB" altLang="en-US" sz="1400" b="1"/>
        </a:p>
        <a:p>
          <a:pPr algn="ctr"/>
          <a:r>
            <a:rPr lang="en-GB" altLang="en-US" sz="1400" b="1">
              <a:solidFill>
                <a:srgbClr val="FF0000"/>
              </a:solidFill>
            </a:rPr>
            <a:t>27%</a:t>
          </a:r>
          <a:endParaRPr lang="en-GB" altLang="en-US" sz="1400" b="1">
            <a:solidFill>
              <a:srgbClr val="FF0000"/>
            </a:solidFill>
          </a:endParaRPr>
        </a:p>
        <a:p>
          <a:pPr algn="ctr"/>
          <a:endParaRPr lang="en-GB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572135</xdr:colOff>
      <xdr:row>3</xdr:row>
      <xdr:rowOff>7620</xdr:rowOff>
    </xdr:from>
    <xdr:to>
      <xdr:col>4</xdr:col>
      <xdr:colOff>395605</xdr:colOff>
      <xdr:row>7</xdr:row>
      <xdr:rowOff>159385</xdr:rowOff>
    </xdr:to>
    <xdr:sp>
      <xdr:nvSpPr>
        <xdr:cNvPr id="8" name="Text Box 7"/>
        <xdr:cNvSpPr txBox="1"/>
      </xdr:nvSpPr>
      <xdr:spPr>
        <a:xfrm>
          <a:off x="2461895" y="556260"/>
          <a:ext cx="2414270" cy="883285"/>
        </a:xfrm>
        <a:prstGeom prst="rect">
          <a:avLst/>
        </a:prstGeom>
      </xdr:spPr>
      <xdr:style>
        <a:lnRef idx="0">
          <a:srgbClr val="FFFFFF"/>
        </a:lnRef>
        <a:fillRef idx="2">
          <a:schemeClr val="accent3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altLang="en-US" sz="1600" b="1"/>
            <a:t>Count of Patient ID</a:t>
          </a:r>
          <a:endParaRPr lang="en-GB" altLang="en-US" sz="1600" b="1"/>
        </a:p>
        <a:p>
          <a:pPr algn="ctr"/>
          <a:r>
            <a:rPr lang="en-GB" altLang="en-US" sz="1600" b="1">
              <a:solidFill>
                <a:schemeClr val="tx2">
                  <a:lumMod val="60000"/>
                  <a:lumOff val="40000"/>
                </a:schemeClr>
              </a:solidFill>
            </a:rPr>
            <a:t>250</a:t>
          </a:r>
          <a:endParaRPr lang="en-GB" altLang="en-US" sz="1600" b="1">
            <a:solidFill>
              <a:schemeClr val="tx2">
                <a:lumMod val="60000"/>
                <a:lumOff val="40000"/>
              </a:schemeClr>
            </a:solidFill>
          </a:endParaRPr>
        </a:p>
        <a:p>
          <a:pPr algn="ctr"/>
          <a:endParaRPr lang="en-GB" altLang="en-US" sz="16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4</xdr:col>
      <xdr:colOff>748030</xdr:colOff>
      <xdr:row>3</xdr:row>
      <xdr:rowOff>7620</xdr:rowOff>
    </xdr:from>
    <xdr:to>
      <xdr:col>7</xdr:col>
      <xdr:colOff>715010</xdr:colOff>
      <xdr:row>7</xdr:row>
      <xdr:rowOff>160020</xdr:rowOff>
    </xdr:to>
    <xdr:sp>
      <xdr:nvSpPr>
        <xdr:cNvPr id="9" name="Text Box 8"/>
        <xdr:cNvSpPr txBox="1"/>
      </xdr:nvSpPr>
      <xdr:spPr>
        <a:xfrm>
          <a:off x="5228590" y="556260"/>
          <a:ext cx="2481580" cy="883920"/>
        </a:xfrm>
        <a:prstGeom prst="rect">
          <a:avLst/>
        </a:prstGeom>
      </xdr:spPr>
      <xdr:style>
        <a:lnRef idx="0">
          <a:srgbClr val="FFFFFF"/>
        </a:lnRef>
        <a:fillRef idx="2">
          <a:schemeClr val="accent3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altLang="en-US" sz="1400" b="1"/>
            <a:t>Average of Treatment Score</a:t>
          </a:r>
          <a:endParaRPr lang="en-GB" altLang="en-US" sz="1400" b="1"/>
        </a:p>
        <a:p>
          <a:pPr algn="ctr"/>
          <a:r>
            <a:rPr lang="en-GB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2.98</a:t>
          </a:r>
          <a:endParaRPr lang="en-GB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  <a:p>
          <a:pPr algn="ctr"/>
          <a:endParaRPr lang="en-GB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7</xdr:col>
      <xdr:colOff>1066800</xdr:colOff>
      <xdr:row>3</xdr:row>
      <xdr:rowOff>15240</xdr:rowOff>
    </xdr:from>
    <xdr:to>
      <xdr:col>9</xdr:col>
      <xdr:colOff>1379220</xdr:colOff>
      <xdr:row>7</xdr:row>
      <xdr:rowOff>151765</xdr:rowOff>
    </xdr:to>
    <xdr:sp>
      <xdr:nvSpPr>
        <xdr:cNvPr id="10" name="Text Box 9"/>
        <xdr:cNvSpPr txBox="1"/>
      </xdr:nvSpPr>
      <xdr:spPr>
        <a:xfrm>
          <a:off x="8061960" y="563880"/>
          <a:ext cx="2080260" cy="868045"/>
        </a:xfrm>
        <a:prstGeom prst="rect">
          <a:avLst/>
        </a:prstGeom>
      </xdr:spPr>
      <xdr:style>
        <a:lnRef idx="0">
          <a:srgbClr val="FFFFFF"/>
        </a:lnRef>
        <a:fillRef idx="2">
          <a:schemeClr val="accent3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altLang="en-US" sz="1600" b="1"/>
            <a:t>Sum of Base Cost</a:t>
          </a:r>
          <a:endParaRPr lang="en-GB" altLang="en-US" sz="1600" b="1"/>
        </a:p>
        <a:p>
          <a:pPr algn="ctr"/>
          <a:r>
            <a:rPr lang="en-GB" altLang="en-US" sz="1600" b="1">
              <a:solidFill>
                <a:srgbClr val="00B050"/>
              </a:solidFill>
            </a:rPr>
            <a:t>N12.3M</a:t>
          </a:r>
          <a:endParaRPr lang="en-GB" altLang="en-US" sz="1600" b="1">
            <a:solidFill>
              <a:srgbClr val="00B050"/>
            </a:solidFill>
          </a:endParaRPr>
        </a:p>
        <a:p>
          <a:pPr algn="ctr"/>
          <a:endParaRPr lang="en-GB" altLang="en-US" sz="1600" b="1">
            <a:solidFill>
              <a:srgbClr val="00B050"/>
            </a:solidFill>
          </a:endParaRPr>
        </a:p>
      </xdr:txBody>
    </xdr:sp>
    <xdr:clientData/>
  </xdr:twoCellAnchor>
  <xdr:twoCellAnchor>
    <xdr:from>
      <xdr:col>10</xdr:col>
      <xdr:colOff>184150</xdr:colOff>
      <xdr:row>3</xdr:row>
      <xdr:rowOff>0</xdr:rowOff>
    </xdr:from>
    <xdr:to>
      <xdr:col>12</xdr:col>
      <xdr:colOff>1416685</xdr:colOff>
      <xdr:row>7</xdr:row>
      <xdr:rowOff>144780</xdr:rowOff>
    </xdr:to>
    <xdr:sp>
      <xdr:nvSpPr>
        <xdr:cNvPr id="11" name="Text Box 10"/>
        <xdr:cNvSpPr txBox="1"/>
      </xdr:nvSpPr>
      <xdr:spPr>
        <a:xfrm>
          <a:off x="10333990" y="548640"/>
          <a:ext cx="2245995" cy="876300"/>
        </a:xfrm>
        <a:prstGeom prst="rect">
          <a:avLst/>
        </a:prstGeom>
      </xdr:spPr>
      <xdr:style>
        <a:lnRef idx="0">
          <a:srgbClr val="FFFFFF"/>
        </a:lnRef>
        <a:fillRef idx="2">
          <a:schemeClr val="accent3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altLang="en-US" sz="1000" b="1"/>
            <a:t>TOP 3 Diagnosis by Revenue	</a:t>
          </a:r>
          <a:endParaRPr lang="en-GB" altLang="en-US" sz="1000" b="1"/>
        </a:p>
        <a:p>
          <a:pPr algn="ctr"/>
          <a:r>
            <a:rPr lang="en-GB" altLang="en-US" sz="1000" b="1"/>
            <a:t>Tuberculosis	N</a:t>
          </a:r>
          <a:r>
            <a:rPr lang="en-GB" altLang="en-US" sz="1000" b="1">
              <a:solidFill>
                <a:srgbClr val="00B050"/>
              </a:solidFill>
            </a:rPr>
            <a:t>2.5M</a:t>
          </a:r>
          <a:endParaRPr lang="en-GB" altLang="en-US" sz="1000" b="1"/>
        </a:p>
        <a:p>
          <a:pPr algn="ctr"/>
          <a:r>
            <a:rPr lang="en-GB" altLang="en-US" sz="1000" b="1"/>
            <a:t>Pneumonia	</a:t>
          </a:r>
          <a:r>
            <a:rPr lang="en-GB" altLang="en-US" sz="1000" b="1">
              <a:solidFill>
                <a:srgbClr val="00B050"/>
              </a:solidFill>
            </a:rPr>
            <a:t>2.2M</a:t>
          </a:r>
          <a:endParaRPr lang="en-GB" altLang="en-US" sz="1000" b="1"/>
        </a:p>
        <a:p>
          <a:pPr algn="ctr"/>
          <a:r>
            <a:rPr lang="en-GB" altLang="en-US" sz="1000" b="1"/>
            <a:t>Diabetes	</a:t>
          </a:r>
          <a:r>
            <a:rPr lang="en-GB" altLang="en-US" sz="1000" b="1">
              <a:solidFill>
                <a:srgbClr val="00B050"/>
              </a:solidFill>
            </a:rPr>
            <a:t>2.0M</a:t>
          </a:r>
          <a:endParaRPr lang="en-GB" altLang="en-US" sz="1000" b="1">
            <a:solidFill>
              <a:srgbClr val="00B050"/>
            </a:solidFill>
          </a:endParaRPr>
        </a:p>
        <a:p>
          <a:pPr algn="ctr"/>
          <a:endParaRPr lang="en-GB" altLang="en-US" sz="1000" b="1">
            <a:solidFill>
              <a:srgbClr val="00B050"/>
            </a:solidFill>
          </a:endParaRPr>
        </a:p>
      </xdr:txBody>
    </xdr:sp>
    <xdr:clientData/>
  </xdr:twoCellAnchor>
  <xdr:twoCellAnchor editAs="oneCell">
    <xdr:from>
      <xdr:col>0</xdr:col>
      <xdr:colOff>7620</xdr:colOff>
      <xdr:row>21</xdr:row>
      <xdr:rowOff>130175</xdr:rowOff>
    </xdr:from>
    <xdr:to>
      <xdr:col>2</xdr:col>
      <xdr:colOff>998855</xdr:colOff>
      <xdr:row>25</xdr:row>
      <xdr:rowOff>183515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8" name="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" y="3970655"/>
              <a:ext cx="2880995" cy="784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694055</xdr:colOff>
      <xdr:row>21</xdr:row>
      <xdr:rowOff>111760</xdr:rowOff>
    </xdr:from>
    <xdr:to>
      <xdr:col>12</xdr:col>
      <xdr:colOff>1401445</xdr:colOff>
      <xdr:row>25</xdr:row>
      <xdr:rowOff>163830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9" name="Admission Mont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dmission 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57055" y="3952240"/>
              <a:ext cx="3107690" cy="7835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889000</xdr:colOff>
      <xdr:row>21</xdr:row>
      <xdr:rowOff>109220</xdr:rowOff>
    </xdr:from>
    <xdr:to>
      <xdr:col>9</xdr:col>
      <xdr:colOff>667385</xdr:colOff>
      <xdr:row>26</xdr:row>
      <xdr:rowOff>6350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0" name="Diagnosis Nam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agnosis 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69560" y="3949700"/>
              <a:ext cx="4060825" cy="8115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1040130</xdr:colOff>
      <xdr:row>21</xdr:row>
      <xdr:rowOff>113665</xdr:rowOff>
    </xdr:from>
    <xdr:to>
      <xdr:col>4</xdr:col>
      <xdr:colOff>878840</xdr:colOff>
      <xdr:row>26</xdr:row>
      <xdr:rowOff>19685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1" name="High Risk Patient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igh Risk Patient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29890" y="3954145"/>
              <a:ext cx="2429510" cy="820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94.0239814815" refreshedBy="User" recordCount="251">
  <cacheSource type="worksheet">
    <worksheetSource ref="A1:N1048576" sheet="Patients"/>
  </cacheSource>
  <cacheFields count="14">
    <cacheField name="Patient ID" numFmtId="0">
      <sharedItems containsBlank="1" count="251">
        <s v="P001"/>
        <s v="P002"/>
        <s v="P003"/>
        <s v="P004"/>
        <s v="P005"/>
        <s v="P006"/>
        <s v="P007"/>
        <s v="P008"/>
        <s v="P009"/>
        <s v="P010"/>
        <s v="P011"/>
        <s v="P012"/>
        <s v="P013"/>
        <s v="P014"/>
        <s v="P015"/>
        <s v="P016"/>
        <s v="P017"/>
        <s v="P018"/>
        <s v="P019"/>
        <s v="P020"/>
        <s v="P021"/>
        <s v="P022"/>
        <s v="P023"/>
        <s v="P024"/>
        <s v="P025"/>
        <s v="P026"/>
        <s v="P027"/>
        <s v="P028"/>
        <s v="P029"/>
        <s v="P030"/>
        <s v="P031"/>
        <s v="P032"/>
        <s v="P033"/>
        <s v="P034"/>
        <s v="P035"/>
        <s v="P036"/>
        <s v="P037"/>
        <s v="P038"/>
        <s v="P039"/>
        <s v="P040"/>
        <s v="P041"/>
        <s v="P042"/>
        <s v="P043"/>
        <s v="P044"/>
        <s v="P045"/>
        <s v="P046"/>
        <s v="P047"/>
        <s v="P048"/>
        <s v="P049"/>
        <s v="P050"/>
        <s v="P051"/>
        <s v="P052"/>
        <s v="P053"/>
        <s v="P054"/>
        <s v="P055"/>
        <s v="P056"/>
        <s v="P057"/>
        <s v="P058"/>
        <s v="P059"/>
        <s v="P060"/>
        <s v="P061"/>
        <s v="P062"/>
        <s v="P063"/>
        <s v="P064"/>
        <s v="P065"/>
        <s v="P066"/>
        <s v="P067"/>
        <s v="P068"/>
        <s v="P069"/>
        <s v="P070"/>
        <s v="P071"/>
        <s v="P072"/>
        <s v="P073"/>
        <s v="P074"/>
        <s v="P075"/>
        <s v="P076"/>
        <s v="P077"/>
        <s v="P078"/>
        <s v="P079"/>
        <s v="P080"/>
        <s v="P081"/>
        <s v="P082"/>
        <s v="P083"/>
        <s v="P084"/>
        <s v="P085"/>
        <s v="P086"/>
        <s v="P087"/>
        <s v="P088"/>
        <s v="P089"/>
        <s v="P090"/>
        <s v="P091"/>
        <s v="P092"/>
        <s v="P093"/>
        <s v="P094"/>
        <s v="P095"/>
        <s v="P096"/>
        <s v="P097"/>
        <s v="P098"/>
        <s v="P099"/>
        <s v="P100"/>
        <s v="P101"/>
        <s v="P102"/>
        <s v="P103"/>
        <s v="P104"/>
        <s v="P105"/>
        <s v="P106"/>
        <s v="P107"/>
        <s v="P108"/>
        <s v="P109"/>
        <s v="P110"/>
        <s v="P111"/>
        <s v="P112"/>
        <s v="P113"/>
        <s v="P114"/>
        <s v="P115"/>
        <s v="P116"/>
        <s v="P117"/>
        <s v="P118"/>
        <s v="P119"/>
        <s v="P120"/>
        <s v="P121"/>
        <s v="P122"/>
        <s v="P123"/>
        <s v="P124"/>
        <s v="P125"/>
        <s v="P126"/>
        <s v="P127"/>
        <s v="P128"/>
        <s v="P129"/>
        <s v="P130"/>
        <s v="P131"/>
        <s v="P132"/>
        <s v="P133"/>
        <s v="P134"/>
        <s v="P135"/>
        <s v="P136"/>
        <s v="P137"/>
        <s v="P138"/>
        <s v="P139"/>
        <s v="P140"/>
        <s v="P141"/>
        <s v="P142"/>
        <s v="P143"/>
        <s v="P144"/>
        <s v="P145"/>
        <s v="P146"/>
        <s v="P147"/>
        <s v="P148"/>
        <s v="P149"/>
        <s v="P150"/>
        <s v="P151"/>
        <s v="P152"/>
        <s v="P153"/>
        <s v="P154"/>
        <s v="P155"/>
        <s v="P156"/>
        <s v="P157"/>
        <s v="P158"/>
        <s v="P159"/>
        <s v="P160"/>
        <s v="P161"/>
        <s v="P162"/>
        <s v="P163"/>
        <s v="P164"/>
        <s v="P165"/>
        <s v="P166"/>
        <s v="P167"/>
        <s v="P168"/>
        <s v="P169"/>
        <s v="P170"/>
        <s v="P171"/>
        <s v="P172"/>
        <s v="P173"/>
        <s v="P174"/>
        <s v="P175"/>
        <s v="P176"/>
        <s v="P177"/>
        <s v="P178"/>
        <s v="P179"/>
        <s v="P180"/>
        <s v="P181"/>
        <s v="P182"/>
        <s v="P183"/>
        <s v="P184"/>
        <s v="P185"/>
        <s v="P186"/>
        <s v="P187"/>
        <s v="P188"/>
        <s v="P189"/>
        <s v="P190"/>
        <s v="P191"/>
        <s v="P192"/>
        <s v="P193"/>
        <s v="P194"/>
        <s v="P195"/>
        <s v="P196"/>
        <s v="P197"/>
        <s v="P198"/>
        <s v="P199"/>
        <s v="P200"/>
        <s v="P201"/>
        <s v="P202"/>
        <s v="P203"/>
        <s v="P204"/>
        <s v="P205"/>
        <s v="P206"/>
        <s v="P207"/>
        <s v="P208"/>
        <s v="P209"/>
        <s v="P210"/>
        <s v="P211"/>
        <s v="P212"/>
        <s v="P213"/>
        <s v="P214"/>
        <s v="P215"/>
        <s v="P216"/>
        <s v="P217"/>
        <s v="P218"/>
        <s v="P219"/>
        <s v="P220"/>
        <s v="P221"/>
        <s v="P222"/>
        <s v="P223"/>
        <s v="P224"/>
        <s v="P225"/>
        <s v="P226"/>
        <s v="P227"/>
        <s v="P228"/>
        <s v="P229"/>
        <s v="P230"/>
        <s v="P231"/>
        <s v="P232"/>
        <s v="P233"/>
        <s v="P234"/>
        <s v="P235"/>
        <s v="P236"/>
        <s v="P237"/>
        <s v="P238"/>
        <s v="P239"/>
        <s v="P240"/>
        <s v="P241"/>
        <s v="P242"/>
        <s v="P243"/>
        <s v="P244"/>
        <s v="P245"/>
        <s v="P246"/>
        <s v="P247"/>
        <s v="P248"/>
        <s v="P249"/>
        <s v="P250"/>
        <m/>
      </sharedItems>
    </cacheField>
    <cacheField name="Name" numFmtId="0">
      <sharedItems containsBlank="1" count="251">
        <s v="Lori Cruz"/>
        <s v="Nicolas Williams"/>
        <s v="Richard Luna"/>
        <s v="Jose Hughes"/>
        <s v="Edwin Peterson"/>
        <s v="Christine Yoder"/>
        <s v="Barbara Jones"/>
        <s v="Deanna White"/>
        <s v="Charlotte Dougherty"/>
        <s v="Colleen Russell"/>
        <s v="Rebecca Gutierrez"/>
        <s v="Kelsey Zamora"/>
        <s v="Richard Garcia"/>
        <s v="Kyle Price"/>
        <s v="Sonya Miller"/>
        <s v="Daniel Martinez"/>
        <s v="Kelly Pierce"/>
        <s v="Elizabeth Webb"/>
        <s v="Kathryn Charles"/>
        <s v="Teresa Hawkins"/>
        <s v="Michelle Brown"/>
        <s v="Ashley Sawyer"/>
        <s v="Leah Ortiz"/>
        <s v="Nicole Jones"/>
        <s v="Tony Wright"/>
        <s v="Amy Rodriguez"/>
        <s v="Audrey Johnson"/>
        <s v="Zachary Coleman"/>
        <s v="Eric Williams"/>
        <s v="Cynthia Andrews"/>
        <s v="Amy Burns MD"/>
        <s v="Susan Ortega"/>
        <s v="Kathy Sullivan"/>
        <s v="Helen Hoffman"/>
        <s v="Amanda Morris"/>
        <s v="Karen Jacobs"/>
        <s v="Jodi Benson MD"/>
        <s v="Terry Dorsey"/>
        <s v="Jesse Rowe"/>
        <s v="Tracy Daniel"/>
        <s v="Jennifer Tanner"/>
        <s v="Zachary Grant"/>
        <s v="Christopher Madden"/>
        <s v="Jesse Collins"/>
        <s v="Joshua Lin"/>
        <s v="Samantha Thompson"/>
        <s v="Paul Turner II"/>
        <s v="Debra Young"/>
        <s v="Shelley Gaines"/>
        <s v="Angela Burke"/>
        <s v="Ross Pope"/>
        <s v="Daniel Simmons"/>
        <s v="Donna Long"/>
        <s v="Christopher Franklin"/>
        <s v="Dominic Wilson"/>
        <s v="Ian Barrett"/>
        <s v="Matthew Patton"/>
        <s v="Jessica Cole"/>
        <s v="Crystal Pena"/>
        <s v="Kelly Baxter"/>
        <s v="Stephanie Clark"/>
        <s v="John Rogers"/>
        <s v="Stephen Rojas"/>
        <s v="Ralph Jones"/>
        <s v="Mrs. Tasha King"/>
        <s v="Kimberly Berg"/>
        <s v="Rebecca Johnson"/>
        <s v="Richard Weaver"/>
        <s v="James Turner"/>
        <s v="David Sherman"/>
        <s v="Desiree Jones"/>
        <s v="Cindy Taylor DVM"/>
        <s v="Zachary Williams"/>
        <s v="Jamie Houston"/>
        <s v="Peter Ray"/>
        <s v="Justin Livingston"/>
        <s v="Angela Gonzalez"/>
        <s v="Elizabeth Jackson"/>
        <s v="Bianca Dunn"/>
        <s v="Jonathan White"/>
        <s v="Steven Dunn"/>
        <s v="Terri Mueller"/>
        <s v="Ashley Sweeney"/>
        <s v="Richard Owens"/>
        <s v="Kimberly Lee"/>
        <s v="Julian Reid"/>
        <s v="Kevin Johnson"/>
        <s v="Sharon Hutchinson"/>
        <s v="Robert Martin"/>
        <s v="Kristen Fleming"/>
        <s v="Kelly Patterson"/>
        <s v="Dana Harris"/>
        <s v="Regina Davidson"/>
        <s v="Lisa Cross"/>
        <s v="Jerry Meza"/>
        <s v="Gregory Booth"/>
        <s v="Dakota Mcdonald"/>
        <s v="Heidi Fry"/>
        <s v="Kenneth Hall"/>
        <s v="Alison Hobbs"/>
        <s v="Tammy Russo"/>
        <s v="Noah Snyder"/>
        <s v="Mckenzie Hamilton"/>
        <s v="Sara Taylor"/>
        <s v="Adrian Everett"/>
        <s v="Daniel Oliver"/>
        <s v="Amanda Hanna"/>
        <s v="Albert Mitchell"/>
        <s v="Jennifer Howard"/>
        <s v="Jason Meyer"/>
        <s v="Shannon Johnson"/>
        <s v="Mr. Donald Cain"/>
        <s v="Brittany Walker"/>
        <s v="Stephanie Brown"/>
        <s v="Marie Ortiz"/>
        <s v="Jodi Chavez"/>
        <s v="Jeremy Jones"/>
        <s v="Daniel Brown"/>
        <s v="Jordan Flores"/>
        <s v="Jesse Simmons"/>
        <s v="Cynthia Lane"/>
        <s v="Jacqueline Leonard"/>
        <s v="David Bradley"/>
        <s v="Christopher Oliver"/>
        <s v="Lisa Roberts"/>
        <s v="Wesley Garcia"/>
        <s v="David Koch"/>
        <s v="Veronica Gill"/>
        <s v="Jared Kelly"/>
        <s v="Luis Alexander"/>
        <s v="Meredith Moran"/>
        <s v="Sarah Garcia"/>
        <s v="Paula Schroeder"/>
        <s v="Kathleen Martinez"/>
        <s v="Pamela Edwards"/>
        <s v="Katherine Mcbride"/>
        <s v="Jeremy Briggs"/>
        <s v="Courtney Smith"/>
        <s v="Diana Moss"/>
        <s v="Briana Smith"/>
        <s v="Anthony Boyd"/>
        <s v="Michael Holland"/>
        <s v="Melissa Clark"/>
        <s v="Shane Adams"/>
        <s v="Anthony Garner"/>
        <s v="James Barber"/>
        <s v="Nicole Webb"/>
        <s v="Philip Stanley"/>
        <s v="Christine Robinson"/>
        <s v="Douglas Chang"/>
        <s v="Donald Harris"/>
        <s v="Tiffany Salas"/>
        <s v="Kathryn Bright"/>
        <s v="Mark Hooper"/>
        <s v="Denise Jacobs"/>
        <s v="Danielle Valdez"/>
        <s v="David Garza"/>
        <s v="Matthew Rodriguez"/>
        <s v="Susan Russell"/>
        <s v="Angela Graham"/>
        <s v="Tiffany Collins"/>
        <s v="Sally Hoover"/>
        <s v="Jamie Dillon"/>
        <s v="Brenda Patel"/>
        <s v="Robert Diaz"/>
        <s v="Dakota Clark"/>
        <s v="Michelle Moon"/>
        <s v="Heidi Waters"/>
        <s v="Andrea Briggs"/>
        <s v="Monica Simpson"/>
        <s v="Mary Johnson"/>
        <s v="Diane Beard"/>
        <s v="Charles Love"/>
        <s v="Todd Lopez"/>
        <s v="Krystal Lloyd"/>
        <s v="Billy Santos"/>
        <s v="Donald Phillips PhD"/>
        <s v="Patricia Black"/>
        <s v="Monica Long"/>
        <s v="Christopher Hunt Jr."/>
        <s v="Paul Castro"/>
        <s v="Gregory Chan"/>
        <s v="Anthony Galloway"/>
        <s v="Alexander Cox"/>
        <s v="James Vasquez"/>
        <s v="Jill Sullivan"/>
        <s v="Brooke Griffin"/>
        <s v="Brandon Jackson"/>
        <s v="Jennifer Smith"/>
        <s v="Todd Gonzalez"/>
        <s v="Ernest Griffin"/>
        <s v="James Schroeder"/>
        <s v="Bradley Martin"/>
        <s v="Andrea Tyler"/>
        <s v="Wendy Cooper"/>
        <s v="Carolyn Crawford"/>
        <s v="Erin Martinez"/>
        <s v="Erica Crane"/>
        <s v="Heather Travis"/>
        <s v="Tanner Lyons"/>
        <s v="Kristen Carroll"/>
        <s v="Earl Anderson"/>
        <s v="Brian Owen"/>
        <s v="Elaine Evans"/>
        <s v="Thomas Larson"/>
        <s v="Julie Norton"/>
        <s v="Mr. Paul Randolph"/>
        <s v="Kimberly Green"/>
        <s v="Kristen Reid"/>
        <s v="Kenneth Villarreal"/>
        <s v="Bobby Rubio"/>
        <s v="Benjamin Young"/>
        <s v="Andrew Shelton"/>
        <s v="Tyler Myers"/>
        <s v="Amanda Chambers"/>
        <s v="Lauren Bailey"/>
        <s v="Ruben Sanchez"/>
        <s v="Michael Singh"/>
        <s v="Wayne Williams"/>
        <s v="Betty Sawyer"/>
        <s v="Wanda Baker"/>
        <s v="Kevin Jensen"/>
        <s v="Jeffrey Smith"/>
        <s v="Amber Morris"/>
        <s v="Kelly Nguyen"/>
        <s v="Randy Jacobs"/>
        <s v="Jeffery Fields"/>
        <s v="Michelle Meza"/>
        <s v="Joseph Palmer"/>
        <s v="Madison Harding"/>
        <s v="Marie Mendez"/>
        <s v="Benjamin Ramos"/>
        <s v="Haley Porter"/>
        <s v="Zachary Vasquez"/>
        <s v="Jerry Franco"/>
        <s v="Cassandra Taylor"/>
        <s v="Frank Duncan"/>
        <s v="Ryan Foster"/>
        <s v="Samuel Anderson"/>
        <s v="Michael Hodges"/>
        <s v="Angela Watts"/>
        <s v="Abigail Diaz"/>
        <s v="Sergio Barnett"/>
        <s v="Norma Tanner"/>
        <s v="Mrs. Gloria Ward"/>
        <s v="Matthew Morgan"/>
        <s v="Angela Jones"/>
        <s v="Philip Reed"/>
        <s v="Brian Alexander"/>
        <s v="Brad Garza"/>
        <m/>
      </sharedItems>
    </cacheField>
    <cacheField name="Age" numFmtId="0">
      <sharedItems containsString="0" containsBlank="1" containsNumber="1" containsInteger="1" minValue="1" maxValue="90" count="85">
        <n v="57"/>
        <n v="90"/>
        <n v="28"/>
        <n v="64"/>
        <n v="75"/>
        <n v="51"/>
        <n v="77"/>
        <n v="59"/>
        <n v="36"/>
        <n v="84"/>
        <n v="65"/>
        <n v="61"/>
        <n v="15"/>
        <n v="41"/>
        <n v="52"/>
        <n v="2"/>
        <n v="22"/>
        <n v="80"/>
        <n v="68"/>
        <n v="20"/>
        <n v="44"/>
        <n v="54"/>
        <n v="56"/>
        <n v="10"/>
        <n v="33"/>
        <n v="87"/>
        <n v="11"/>
        <n v="13"/>
        <n v="39"/>
        <n v="6"/>
        <n v="73"/>
        <n v="42"/>
        <n v="81"/>
        <n v="23"/>
        <n v="32"/>
        <n v="14"/>
        <n v="40"/>
        <n v="58"/>
        <n v="7"/>
        <n v="71"/>
        <n v="35"/>
        <n v="74"/>
        <n v="8"/>
        <n v="88"/>
        <n v="24"/>
        <n v="27"/>
        <n v="12"/>
        <n v="9"/>
        <n v="70"/>
        <n v="89"/>
        <n v="30"/>
        <n v="31"/>
        <n v="53"/>
        <n v="67"/>
        <n v="79"/>
        <n v="69"/>
        <n v="47"/>
        <n v="16"/>
        <n v="1"/>
        <n v="25"/>
        <n v="3"/>
        <n v="86"/>
        <n v="19"/>
        <n v="37"/>
        <n v="17"/>
        <n v="38"/>
        <n v="85"/>
        <n v="43"/>
        <n v="45"/>
        <n v="18"/>
        <n v="26"/>
        <n v="49"/>
        <n v="21"/>
        <n v="4"/>
        <n v="66"/>
        <n v="48"/>
        <n v="60"/>
        <n v="78"/>
        <n v="50"/>
        <n v="72"/>
        <n v="5"/>
        <n v="29"/>
        <n v="82"/>
        <n v="63"/>
        <m/>
      </sharedItems>
    </cacheField>
    <cacheField name="Gender" numFmtId="0">
      <sharedItems containsBlank="1" count="3">
        <s v="Female"/>
        <s v="Male"/>
        <m/>
      </sharedItems>
    </cacheField>
    <cacheField name="Diagnosis Code" numFmtId="0">
      <sharedItems containsBlank="1" count="9">
        <s v="D007"/>
        <s v="D002"/>
        <s v="D003"/>
        <s v="D006"/>
        <s v="D008"/>
        <s v="D004"/>
        <s v="D005"/>
        <s v="D001"/>
        <m/>
      </sharedItems>
    </cacheField>
    <cacheField name="Doctor Assigned" numFmtId="0">
      <sharedItems containsBlank="1" count="6">
        <s v="Dr. Patel"/>
        <s v="Dr. Gomez"/>
        <s v="Dr. Lee"/>
        <s v="Dr. Smith"/>
        <s v="Dr. Johnson"/>
        <m/>
      </sharedItems>
    </cacheField>
    <cacheField name="Treatment Score" numFmtId="0">
      <sharedItems containsString="0" containsBlank="1" containsNumber="1" containsInteger="1" minValue="1" maxValue="5" count="6">
        <n v="1"/>
        <n v="3"/>
        <n v="2"/>
        <n v="5"/>
        <n v="4"/>
        <m/>
      </sharedItems>
    </cacheField>
    <cacheField name="Admission Month" numFmtId="0">
      <sharedItems containsBlank="1" count="7">
        <s v="January"/>
        <s v="March"/>
        <s v="May"/>
        <s v="June"/>
        <s v="February"/>
        <s v="April"/>
        <m/>
      </sharedItems>
    </cacheField>
    <cacheField name="Diagnosis Name" numFmtId="0">
      <sharedItems containsBlank="1" count="9">
        <s v="Arthritis"/>
        <s v="Typhoid"/>
        <s v="Hypertension"/>
        <s v="Pneumonia"/>
        <s v="Tuberculosis"/>
        <s v="Diabetes"/>
        <s v="Asthma"/>
        <s v="Malaria"/>
        <m/>
      </sharedItems>
    </cacheField>
    <cacheField name="Base Cost" numFmtId="0">
      <sharedItems containsString="0" containsBlank="1" containsNumber="1" containsInteger="1" minValue="20000" maxValue="80000" count="9">
        <n v="40000"/>
        <n v="30000"/>
        <n v="50000"/>
        <n v="60000"/>
        <n v="80000"/>
        <n v="70000"/>
        <n v="45000"/>
        <n v="20000"/>
        <m/>
      </sharedItems>
    </cacheField>
    <cacheField name="Treatment Rating" numFmtId="0">
      <sharedItems containsBlank="1" count="6">
        <s v="Excellent"/>
        <s v="Fair"/>
        <s v="Good"/>
        <s v="Critical"/>
        <s v="Poor"/>
        <m/>
      </sharedItems>
    </cacheField>
    <cacheField name="Total Cost Per Patient" numFmtId="0">
      <sharedItems containsString="0" containsBlank="1" containsNumber="1" containsInteger="1" minValue="20000" maxValue="88000" count="17">
        <n v="40000"/>
        <n v="33000"/>
        <n v="50000"/>
        <n v="44000"/>
        <n v="66000"/>
        <n v="80000"/>
        <n v="77000"/>
        <n v="45000"/>
        <n v="20000"/>
        <n v="30000"/>
        <n v="88000"/>
        <n v="60000"/>
        <n v="49500"/>
        <n v="22000"/>
        <n v="70000"/>
        <n v="55000"/>
        <m/>
      </sharedItems>
    </cacheField>
    <cacheField name="High Risk Patients" numFmtId="0">
      <sharedItems containsBlank="1" count="3">
        <s v="Normal"/>
        <s v="High Risk"/>
        <m/>
      </sharedItems>
    </cacheField>
    <cacheField name="Monthly Admission Count" numFmtId="0">
      <sharedItems containsString="0" containsBlank="1" containsNumber="1" containsInteger="1" minValue="44" maxValue="44" count="2">
        <n v="44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94.5793634259" refreshedBy="User" recordCount="251">
  <cacheSource type="worksheet">
    <worksheetSource ref="A1:P1048576" sheet="Patients"/>
  </cacheSource>
  <cacheFields count="16">
    <cacheField name="Patient ID" numFmtId="0">
      <sharedItems containsBlank="1" count="251">
        <s v="P001"/>
        <s v="P002"/>
        <s v="P003"/>
        <s v="P004"/>
        <s v="P005"/>
        <s v="P006"/>
        <s v="P007"/>
        <s v="P008"/>
        <s v="P009"/>
        <s v="P010"/>
        <s v="P011"/>
        <s v="P012"/>
        <s v="P013"/>
        <s v="P014"/>
        <s v="P015"/>
        <s v="P016"/>
        <s v="P017"/>
        <s v="P018"/>
        <s v="P019"/>
        <s v="P020"/>
        <s v="P021"/>
        <s v="P022"/>
        <s v="P023"/>
        <s v="P024"/>
        <s v="P025"/>
        <s v="P026"/>
        <s v="P027"/>
        <s v="P028"/>
        <s v="P029"/>
        <s v="P030"/>
        <s v="P031"/>
        <s v="P032"/>
        <s v="P033"/>
        <s v="P034"/>
        <s v="P035"/>
        <s v="P036"/>
        <s v="P037"/>
        <s v="P038"/>
        <s v="P039"/>
        <s v="P040"/>
        <s v="P041"/>
        <s v="P042"/>
        <s v="P043"/>
        <s v="P044"/>
        <s v="P045"/>
        <s v="P046"/>
        <s v="P047"/>
        <s v="P048"/>
        <s v="P049"/>
        <s v="P050"/>
        <s v="P051"/>
        <s v="P052"/>
        <s v="P053"/>
        <s v="P054"/>
        <s v="P055"/>
        <s v="P056"/>
        <s v="P057"/>
        <s v="P058"/>
        <s v="P059"/>
        <s v="P060"/>
        <s v="P061"/>
        <s v="P062"/>
        <s v="P063"/>
        <s v="P064"/>
        <s v="P065"/>
        <s v="P066"/>
        <s v="P067"/>
        <s v="P068"/>
        <s v="P069"/>
        <s v="P070"/>
        <s v="P071"/>
        <s v="P072"/>
        <s v="P073"/>
        <s v="P074"/>
        <s v="P075"/>
        <s v="P076"/>
        <s v="P077"/>
        <s v="P078"/>
        <s v="P079"/>
        <s v="P080"/>
        <s v="P081"/>
        <s v="P082"/>
        <s v="P083"/>
        <s v="P084"/>
        <s v="P085"/>
        <s v="P086"/>
        <s v="P087"/>
        <s v="P088"/>
        <s v="P089"/>
        <s v="P090"/>
        <s v="P091"/>
        <s v="P092"/>
        <s v="P093"/>
        <s v="P094"/>
        <s v="P095"/>
        <s v="P096"/>
        <s v="P097"/>
        <s v="P098"/>
        <s v="P099"/>
        <s v="P100"/>
        <s v="P101"/>
        <s v="P102"/>
        <s v="P103"/>
        <s v="P104"/>
        <s v="P105"/>
        <s v="P106"/>
        <s v="P107"/>
        <s v="P108"/>
        <s v="P109"/>
        <s v="P110"/>
        <s v="P111"/>
        <s v="P112"/>
        <s v="P113"/>
        <s v="P114"/>
        <s v="P115"/>
        <s v="P116"/>
        <s v="P117"/>
        <s v="P118"/>
        <s v="P119"/>
        <s v="P120"/>
        <s v="P121"/>
        <s v="P122"/>
        <s v="P123"/>
        <s v="P124"/>
        <s v="P125"/>
        <s v="P126"/>
        <s v="P127"/>
        <s v="P128"/>
        <s v="P129"/>
        <s v="P130"/>
        <s v="P131"/>
        <s v="P132"/>
        <s v="P133"/>
        <s v="P134"/>
        <s v="P135"/>
        <s v="P136"/>
        <s v="P137"/>
        <s v="P138"/>
        <s v="P139"/>
        <s v="P140"/>
        <s v="P141"/>
        <s v="P142"/>
        <s v="P143"/>
        <s v="P144"/>
        <s v="P145"/>
        <s v="P146"/>
        <s v="P147"/>
        <s v="P148"/>
        <s v="P149"/>
        <s v="P150"/>
        <s v="P151"/>
        <s v="P152"/>
        <s v="P153"/>
        <s v="P154"/>
        <s v="P155"/>
        <s v="P156"/>
        <s v="P157"/>
        <s v="P158"/>
        <s v="P159"/>
        <s v="P160"/>
        <s v="P161"/>
        <s v="P162"/>
        <s v="P163"/>
        <s v="P164"/>
        <s v="P165"/>
        <s v="P166"/>
        <s v="P167"/>
        <s v="P168"/>
        <s v="P169"/>
        <s v="P170"/>
        <s v="P171"/>
        <s v="P172"/>
        <s v="P173"/>
        <s v="P174"/>
        <s v="P175"/>
        <s v="P176"/>
        <s v="P177"/>
        <s v="P178"/>
        <s v="P179"/>
        <s v="P180"/>
        <s v="P181"/>
        <s v="P182"/>
        <s v="P183"/>
        <s v="P184"/>
        <s v="P185"/>
        <s v="P186"/>
        <s v="P187"/>
        <s v="P188"/>
        <s v="P189"/>
        <s v="P190"/>
        <s v="P191"/>
        <s v="P192"/>
        <s v="P193"/>
        <s v="P194"/>
        <s v="P195"/>
        <s v="P196"/>
        <s v="P197"/>
        <s v="P198"/>
        <s v="P199"/>
        <s v="P200"/>
        <s v="P201"/>
        <s v="P202"/>
        <s v="P203"/>
        <s v="P204"/>
        <s v="P205"/>
        <s v="P206"/>
        <s v="P207"/>
        <s v="P208"/>
        <s v="P209"/>
        <s v="P210"/>
        <s v="P211"/>
        <s v="P212"/>
        <s v="P213"/>
        <s v="P214"/>
        <s v="P215"/>
        <s v="P216"/>
        <s v="P217"/>
        <s v="P218"/>
        <s v="P219"/>
        <s v="P220"/>
        <s v="P221"/>
        <s v="P222"/>
        <s v="P223"/>
        <s v="P224"/>
        <s v="P225"/>
        <s v="P226"/>
        <s v="P227"/>
        <s v="P228"/>
        <s v="P229"/>
        <s v="P230"/>
        <s v="P231"/>
        <s v="P232"/>
        <s v="P233"/>
        <s v="P234"/>
        <s v="P235"/>
        <s v="P236"/>
        <s v="P237"/>
        <s v="P238"/>
        <s v="P239"/>
        <s v="P240"/>
        <s v="P241"/>
        <s v="P242"/>
        <s v="P243"/>
        <s v="P244"/>
        <s v="P245"/>
        <s v="P246"/>
        <s v="P247"/>
        <s v="P248"/>
        <s v="P249"/>
        <s v="P250"/>
        <m/>
      </sharedItems>
    </cacheField>
    <cacheField name="Name" numFmtId="0">
      <sharedItems containsBlank="1" count="251">
        <s v="Lori Cruz"/>
        <s v="Nicolas Williams"/>
        <s v="Richard Luna"/>
        <s v="Jose Hughes"/>
        <s v="Edwin Peterson"/>
        <s v="Christine Yoder"/>
        <s v="Barbara Jones"/>
        <s v="Deanna White"/>
        <s v="Charlotte Dougherty"/>
        <s v="Colleen Russell"/>
        <s v="Rebecca Gutierrez"/>
        <s v="Kelsey Zamora"/>
        <s v="Richard Garcia"/>
        <s v="Kyle Price"/>
        <s v="Sonya Miller"/>
        <s v="Daniel Martinez"/>
        <s v="Kelly Pierce"/>
        <s v="Elizabeth Webb"/>
        <s v="Kathryn Charles"/>
        <s v="Teresa Hawkins"/>
        <s v="Michelle Brown"/>
        <s v="Ashley Sawyer"/>
        <s v="Leah Ortiz"/>
        <s v="Nicole Jones"/>
        <s v="Tony Wright"/>
        <s v="Amy Rodriguez"/>
        <s v="Audrey Johnson"/>
        <s v="Zachary Coleman"/>
        <s v="Eric Williams"/>
        <s v="Cynthia Andrews"/>
        <s v="Amy Burns MD"/>
        <s v="Susan Ortega"/>
        <s v="Kathy Sullivan"/>
        <s v="Helen Hoffman"/>
        <s v="Amanda Morris"/>
        <s v="Karen Jacobs"/>
        <s v="Jodi Benson MD"/>
        <s v="Terry Dorsey"/>
        <s v="Jesse Rowe"/>
        <s v="Tracy Daniel"/>
        <s v="Jennifer Tanner"/>
        <s v="Zachary Grant"/>
        <s v="Christopher Madden"/>
        <s v="Jesse Collins"/>
        <s v="Joshua Lin"/>
        <s v="Samantha Thompson"/>
        <s v="Paul Turner II"/>
        <s v="Debra Young"/>
        <s v="Shelley Gaines"/>
        <s v="Angela Burke"/>
        <s v="Ross Pope"/>
        <s v="Daniel Simmons"/>
        <s v="Donna Long"/>
        <s v="Christopher Franklin"/>
        <s v="Dominic Wilson"/>
        <s v="Ian Barrett"/>
        <s v="Matthew Patton"/>
        <s v="Jessica Cole"/>
        <s v="Crystal Pena"/>
        <s v="Kelly Baxter"/>
        <s v="Stephanie Clark"/>
        <s v="John Rogers"/>
        <s v="Stephen Rojas"/>
        <s v="Ralph Jones"/>
        <s v="Mrs. Tasha King"/>
        <s v="Kimberly Berg"/>
        <s v="Rebecca Johnson"/>
        <s v="Richard Weaver"/>
        <s v="James Turner"/>
        <s v="David Sherman"/>
        <s v="Desiree Jones"/>
        <s v="Cindy Taylor DVM"/>
        <s v="Zachary Williams"/>
        <s v="Jamie Houston"/>
        <s v="Peter Ray"/>
        <s v="Justin Livingston"/>
        <s v="Angela Gonzalez"/>
        <s v="Elizabeth Jackson"/>
        <s v="Bianca Dunn"/>
        <s v="Jonathan White"/>
        <s v="Steven Dunn"/>
        <s v="Terri Mueller"/>
        <s v="Ashley Sweeney"/>
        <s v="Richard Owens"/>
        <s v="Kimberly Lee"/>
        <s v="Julian Reid"/>
        <s v="Kevin Johnson"/>
        <s v="Sharon Hutchinson"/>
        <s v="Robert Martin"/>
        <s v="Kristen Fleming"/>
        <s v="Kelly Patterson"/>
        <s v="Dana Harris"/>
        <s v="Regina Davidson"/>
        <s v="Lisa Cross"/>
        <s v="Jerry Meza"/>
        <s v="Gregory Booth"/>
        <s v="Dakota Mcdonald"/>
        <s v="Heidi Fry"/>
        <s v="Kenneth Hall"/>
        <s v="Alison Hobbs"/>
        <s v="Tammy Russo"/>
        <s v="Noah Snyder"/>
        <s v="Mckenzie Hamilton"/>
        <s v="Sara Taylor"/>
        <s v="Adrian Everett"/>
        <s v="Daniel Oliver"/>
        <s v="Amanda Hanna"/>
        <s v="Albert Mitchell"/>
        <s v="Jennifer Howard"/>
        <s v="Jason Meyer"/>
        <s v="Shannon Johnson"/>
        <s v="Mr. Donald Cain"/>
        <s v="Brittany Walker"/>
        <s v="Stephanie Brown"/>
        <s v="Marie Ortiz"/>
        <s v="Jodi Chavez"/>
        <s v="Jeremy Jones"/>
        <s v="Daniel Brown"/>
        <s v="Jordan Flores"/>
        <s v="Jesse Simmons"/>
        <s v="Cynthia Lane"/>
        <s v="Jacqueline Leonard"/>
        <s v="David Bradley"/>
        <s v="Christopher Oliver"/>
        <s v="Lisa Roberts"/>
        <s v="Wesley Garcia"/>
        <s v="David Koch"/>
        <s v="Veronica Gill"/>
        <s v="Jared Kelly"/>
        <s v="Luis Alexander"/>
        <s v="Meredith Moran"/>
        <s v="Sarah Garcia"/>
        <s v="Paula Schroeder"/>
        <s v="Kathleen Martinez"/>
        <s v="Pamela Edwards"/>
        <s v="Katherine Mcbride"/>
        <s v="Jeremy Briggs"/>
        <s v="Courtney Smith"/>
        <s v="Diana Moss"/>
        <s v="Briana Smith"/>
        <s v="Anthony Boyd"/>
        <s v="Michael Holland"/>
        <s v="Melissa Clark"/>
        <s v="Shane Adams"/>
        <s v="Anthony Garner"/>
        <s v="James Barber"/>
        <s v="Nicole Webb"/>
        <s v="Philip Stanley"/>
        <s v="Christine Robinson"/>
        <s v="Douglas Chang"/>
        <s v="Donald Harris"/>
        <s v="Tiffany Salas"/>
        <s v="Kathryn Bright"/>
        <s v="Mark Hooper"/>
        <s v="Denise Jacobs"/>
        <s v="Danielle Valdez"/>
        <s v="David Garza"/>
        <s v="Matthew Rodriguez"/>
        <s v="Susan Russell"/>
        <s v="Angela Graham"/>
        <s v="Tiffany Collins"/>
        <s v="Sally Hoover"/>
        <s v="Jamie Dillon"/>
        <s v="Brenda Patel"/>
        <s v="Robert Diaz"/>
        <s v="Dakota Clark"/>
        <s v="Michelle Moon"/>
        <s v="Heidi Waters"/>
        <s v="Andrea Briggs"/>
        <s v="Monica Simpson"/>
        <s v="Mary Johnson"/>
        <s v="Diane Beard"/>
        <s v="Charles Love"/>
        <s v="Todd Lopez"/>
        <s v="Krystal Lloyd"/>
        <s v="Billy Santos"/>
        <s v="Donald Phillips PhD"/>
        <s v="Patricia Black"/>
        <s v="Monica Long"/>
        <s v="Christopher Hunt Jr."/>
        <s v="Paul Castro"/>
        <s v="Gregory Chan"/>
        <s v="Anthony Galloway"/>
        <s v="Alexander Cox"/>
        <s v="James Vasquez"/>
        <s v="Jill Sullivan"/>
        <s v="Brooke Griffin"/>
        <s v="Brandon Jackson"/>
        <s v="Jennifer Smith"/>
        <s v="Todd Gonzalez"/>
        <s v="Ernest Griffin"/>
        <s v="James Schroeder"/>
        <s v="Bradley Martin"/>
        <s v="Andrea Tyler"/>
        <s v="Wendy Cooper"/>
        <s v="Carolyn Crawford"/>
        <s v="Erin Martinez"/>
        <s v="Erica Crane"/>
        <s v="Heather Travis"/>
        <s v="Tanner Lyons"/>
        <s v="Kristen Carroll"/>
        <s v="Earl Anderson"/>
        <s v="Brian Owen"/>
        <s v="Elaine Evans"/>
        <s v="Thomas Larson"/>
        <s v="Julie Norton"/>
        <s v="Mr. Paul Randolph"/>
        <s v="Kimberly Green"/>
        <s v="Kristen Reid"/>
        <s v="Kenneth Villarreal"/>
        <s v="Bobby Rubio"/>
        <s v="Benjamin Young"/>
        <s v="Andrew Shelton"/>
        <s v="Tyler Myers"/>
        <s v="Amanda Chambers"/>
        <s v="Lauren Bailey"/>
        <s v="Ruben Sanchez"/>
        <s v="Michael Singh"/>
        <s v="Wayne Williams"/>
        <s v="Betty Sawyer"/>
        <s v="Wanda Baker"/>
        <s v="Kevin Jensen"/>
        <s v="Jeffrey Smith"/>
        <s v="Amber Morris"/>
        <s v="Kelly Nguyen"/>
        <s v="Randy Jacobs"/>
        <s v="Jeffery Fields"/>
        <s v="Michelle Meza"/>
        <s v="Joseph Palmer"/>
        <s v="Madison Harding"/>
        <s v="Marie Mendez"/>
        <s v="Benjamin Ramos"/>
        <s v="Haley Porter"/>
        <s v="Zachary Vasquez"/>
        <s v="Jerry Franco"/>
        <s v="Cassandra Taylor"/>
        <s v="Frank Duncan"/>
        <s v="Ryan Foster"/>
        <s v="Samuel Anderson"/>
        <s v="Michael Hodges"/>
        <s v="Angela Watts"/>
        <s v="Abigail Diaz"/>
        <s v="Sergio Barnett"/>
        <s v="Norma Tanner"/>
        <s v="Mrs. Gloria Ward"/>
        <s v="Matthew Morgan"/>
        <s v="Angela Jones"/>
        <s v="Philip Reed"/>
        <s v="Brian Alexander"/>
        <s v="Brad Garza"/>
        <m/>
      </sharedItems>
    </cacheField>
    <cacheField name="Age" numFmtId="0">
      <sharedItems containsString="0" containsBlank="1" containsNumber="1" containsInteger="1" minValue="1" maxValue="90" count="85">
        <n v="57"/>
        <n v="90"/>
        <n v="28"/>
        <n v="64"/>
        <n v="75"/>
        <n v="51"/>
        <n v="77"/>
        <n v="59"/>
        <n v="36"/>
        <n v="84"/>
        <n v="65"/>
        <n v="61"/>
        <n v="15"/>
        <n v="41"/>
        <n v="52"/>
        <n v="2"/>
        <n v="22"/>
        <n v="80"/>
        <n v="68"/>
        <n v="20"/>
        <n v="44"/>
        <n v="54"/>
        <n v="56"/>
        <n v="10"/>
        <n v="33"/>
        <n v="87"/>
        <n v="11"/>
        <n v="13"/>
        <n v="39"/>
        <n v="6"/>
        <n v="73"/>
        <n v="42"/>
        <n v="81"/>
        <n v="23"/>
        <n v="32"/>
        <n v="14"/>
        <n v="40"/>
        <n v="58"/>
        <n v="7"/>
        <n v="71"/>
        <n v="35"/>
        <n v="74"/>
        <n v="8"/>
        <n v="88"/>
        <n v="24"/>
        <n v="27"/>
        <n v="12"/>
        <n v="9"/>
        <n v="70"/>
        <n v="89"/>
        <n v="30"/>
        <n v="31"/>
        <n v="53"/>
        <n v="67"/>
        <n v="79"/>
        <n v="69"/>
        <n v="47"/>
        <n v="16"/>
        <n v="1"/>
        <n v="25"/>
        <n v="3"/>
        <n v="86"/>
        <n v="19"/>
        <n v="37"/>
        <n v="17"/>
        <n v="38"/>
        <n v="85"/>
        <n v="43"/>
        <n v="45"/>
        <n v="18"/>
        <n v="26"/>
        <n v="49"/>
        <n v="21"/>
        <n v="4"/>
        <n v="66"/>
        <n v="48"/>
        <n v="60"/>
        <n v="78"/>
        <n v="50"/>
        <n v="72"/>
        <n v="5"/>
        <n v="29"/>
        <n v="82"/>
        <n v="63"/>
        <m/>
      </sharedItems>
    </cacheField>
    <cacheField name="Gender" numFmtId="0">
      <sharedItems containsBlank="1" count="3">
        <s v="Female"/>
        <s v="Male"/>
        <m/>
      </sharedItems>
    </cacheField>
    <cacheField name="Diagnosis Code" numFmtId="0">
      <sharedItems containsBlank="1" count="9">
        <s v="D007"/>
        <s v="D002"/>
        <s v="D003"/>
        <s v="D006"/>
        <s v="D008"/>
        <s v="D004"/>
        <s v="D005"/>
        <s v="D001"/>
        <m/>
      </sharedItems>
    </cacheField>
    <cacheField name="Doctor Assigned" numFmtId="0">
      <sharedItems containsBlank="1" count="6">
        <s v="Dr. Patel"/>
        <s v="Dr. Gomez"/>
        <s v="Dr. Lee"/>
        <s v="Dr. Smith"/>
        <s v="Dr. Johnson"/>
        <m/>
      </sharedItems>
    </cacheField>
    <cacheField name="Treatment Score" numFmtId="0">
      <sharedItems containsString="0" containsBlank="1" containsNumber="1" containsInteger="1" minValue="1" maxValue="5" count="6">
        <n v="1"/>
        <n v="3"/>
        <n v="2"/>
        <n v="5"/>
        <n v="4"/>
        <m/>
      </sharedItems>
    </cacheField>
    <cacheField name="Admission Month" numFmtId="0">
      <sharedItems containsBlank="1" count="7">
        <s v="January"/>
        <s v="March"/>
        <s v="May"/>
        <s v="June"/>
        <s v="February"/>
        <s v="April"/>
        <m/>
      </sharedItems>
    </cacheField>
    <cacheField name="Diagnosis Name" numFmtId="0">
      <sharedItems containsBlank="1" count="9">
        <s v="Arthritis"/>
        <s v="Typhoid"/>
        <s v="Hypertension"/>
        <s v="Pneumonia"/>
        <s v="Tuberculosis"/>
        <s v="Diabetes"/>
        <s v="Asthma"/>
        <s v="Malaria"/>
        <m/>
      </sharedItems>
    </cacheField>
    <cacheField name="Base Cost" numFmtId="0">
      <sharedItems containsString="0" containsBlank="1" containsNumber="1" containsInteger="1" minValue="20000" maxValue="80000" count="9">
        <n v="40000"/>
        <n v="30000"/>
        <n v="50000"/>
        <n v="60000"/>
        <n v="80000"/>
        <n v="70000"/>
        <n v="45000"/>
        <n v="20000"/>
        <m/>
      </sharedItems>
    </cacheField>
    <cacheField name="Treatment Rating" numFmtId="0">
      <sharedItems containsBlank="1" count="6">
        <s v="Excellent"/>
        <s v="Fair"/>
        <s v="Good"/>
        <s v="Critical"/>
        <s v="Poor"/>
        <m/>
      </sharedItems>
    </cacheField>
    <cacheField name="Total Cost Per Patient" numFmtId="0">
      <sharedItems containsString="0" containsBlank="1" containsNumber="1" containsInteger="1" minValue="20000" maxValue="88000" count="17">
        <n v="40000"/>
        <n v="33000"/>
        <n v="50000"/>
        <n v="44000"/>
        <n v="66000"/>
        <n v="80000"/>
        <n v="77000"/>
        <n v="45000"/>
        <n v="20000"/>
        <n v="30000"/>
        <n v="88000"/>
        <n v="60000"/>
        <n v="49500"/>
        <n v="22000"/>
        <n v="70000"/>
        <n v="55000"/>
        <m/>
      </sharedItems>
    </cacheField>
    <cacheField name="High Risk Patients" numFmtId="0">
      <sharedItems containsBlank="1" count="3">
        <s v="Normal"/>
        <s v="High Risk"/>
        <m/>
      </sharedItems>
    </cacheField>
    <cacheField name="Monthly Admission Count" numFmtId="0">
      <sharedItems containsString="0" containsBlank="1" containsNumber="1" containsInteger="1" minValue="44" maxValue="44" count="2">
        <n v="44"/>
        <m/>
      </sharedItems>
    </cacheField>
    <cacheField name="Risk Level Range" numFmtId="0">
      <sharedItems containsString="0" containsBlank="1" containsNumber="1" containsInteger="1" minValue="0" maxValue="1" count="3">
        <n v="0"/>
        <n v="1"/>
        <m/>
      </sharedItems>
    </cacheField>
    <cacheField name="Patients_ID_Range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1">
  <r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  <x v="0"/>
  </r>
  <r>
    <x v="2"/>
    <x v="2"/>
    <x v="2"/>
    <x v="0"/>
    <x v="2"/>
    <x v="1"/>
    <x v="0"/>
    <x v="1"/>
    <x v="2"/>
    <x v="2"/>
    <x v="0"/>
    <x v="2"/>
    <x v="0"/>
    <x v="0"/>
  </r>
  <r>
    <x v="3"/>
    <x v="3"/>
    <x v="3"/>
    <x v="0"/>
    <x v="0"/>
    <x v="1"/>
    <x v="2"/>
    <x v="2"/>
    <x v="0"/>
    <x v="0"/>
    <x v="2"/>
    <x v="3"/>
    <x v="0"/>
    <x v="0"/>
  </r>
  <r>
    <x v="4"/>
    <x v="4"/>
    <x v="4"/>
    <x v="1"/>
    <x v="3"/>
    <x v="2"/>
    <x v="2"/>
    <x v="3"/>
    <x v="3"/>
    <x v="3"/>
    <x v="2"/>
    <x v="4"/>
    <x v="1"/>
    <x v="0"/>
  </r>
  <r>
    <x v="5"/>
    <x v="5"/>
    <x v="5"/>
    <x v="0"/>
    <x v="4"/>
    <x v="3"/>
    <x v="3"/>
    <x v="4"/>
    <x v="4"/>
    <x v="4"/>
    <x v="3"/>
    <x v="5"/>
    <x v="0"/>
    <x v="0"/>
  </r>
  <r>
    <x v="6"/>
    <x v="6"/>
    <x v="6"/>
    <x v="1"/>
    <x v="5"/>
    <x v="3"/>
    <x v="4"/>
    <x v="2"/>
    <x v="5"/>
    <x v="5"/>
    <x v="4"/>
    <x v="6"/>
    <x v="1"/>
    <x v="0"/>
  </r>
  <r>
    <x v="7"/>
    <x v="7"/>
    <x v="7"/>
    <x v="0"/>
    <x v="6"/>
    <x v="0"/>
    <x v="1"/>
    <x v="2"/>
    <x v="6"/>
    <x v="6"/>
    <x v="1"/>
    <x v="7"/>
    <x v="0"/>
    <x v="0"/>
  </r>
  <r>
    <x v="8"/>
    <x v="8"/>
    <x v="8"/>
    <x v="1"/>
    <x v="7"/>
    <x v="0"/>
    <x v="3"/>
    <x v="0"/>
    <x v="7"/>
    <x v="7"/>
    <x v="3"/>
    <x v="8"/>
    <x v="0"/>
    <x v="0"/>
  </r>
  <r>
    <x v="9"/>
    <x v="9"/>
    <x v="9"/>
    <x v="0"/>
    <x v="0"/>
    <x v="0"/>
    <x v="1"/>
    <x v="3"/>
    <x v="0"/>
    <x v="0"/>
    <x v="1"/>
    <x v="3"/>
    <x v="1"/>
    <x v="0"/>
  </r>
  <r>
    <x v="10"/>
    <x v="10"/>
    <x v="10"/>
    <x v="1"/>
    <x v="0"/>
    <x v="4"/>
    <x v="4"/>
    <x v="4"/>
    <x v="0"/>
    <x v="0"/>
    <x v="4"/>
    <x v="3"/>
    <x v="0"/>
    <x v="0"/>
  </r>
  <r>
    <x v="11"/>
    <x v="11"/>
    <x v="11"/>
    <x v="1"/>
    <x v="5"/>
    <x v="0"/>
    <x v="0"/>
    <x v="0"/>
    <x v="5"/>
    <x v="5"/>
    <x v="0"/>
    <x v="6"/>
    <x v="0"/>
    <x v="0"/>
  </r>
  <r>
    <x v="12"/>
    <x v="12"/>
    <x v="12"/>
    <x v="1"/>
    <x v="0"/>
    <x v="1"/>
    <x v="2"/>
    <x v="3"/>
    <x v="0"/>
    <x v="0"/>
    <x v="2"/>
    <x v="0"/>
    <x v="0"/>
    <x v="0"/>
  </r>
  <r>
    <x v="13"/>
    <x v="13"/>
    <x v="13"/>
    <x v="1"/>
    <x v="7"/>
    <x v="0"/>
    <x v="3"/>
    <x v="5"/>
    <x v="7"/>
    <x v="7"/>
    <x v="3"/>
    <x v="8"/>
    <x v="0"/>
    <x v="0"/>
  </r>
  <r>
    <x v="14"/>
    <x v="14"/>
    <x v="14"/>
    <x v="1"/>
    <x v="1"/>
    <x v="2"/>
    <x v="1"/>
    <x v="0"/>
    <x v="1"/>
    <x v="1"/>
    <x v="1"/>
    <x v="9"/>
    <x v="0"/>
    <x v="0"/>
  </r>
  <r>
    <x v="15"/>
    <x v="15"/>
    <x v="15"/>
    <x v="1"/>
    <x v="4"/>
    <x v="2"/>
    <x v="3"/>
    <x v="4"/>
    <x v="4"/>
    <x v="4"/>
    <x v="3"/>
    <x v="5"/>
    <x v="0"/>
    <x v="0"/>
  </r>
  <r>
    <x v="16"/>
    <x v="16"/>
    <x v="16"/>
    <x v="0"/>
    <x v="1"/>
    <x v="3"/>
    <x v="3"/>
    <x v="1"/>
    <x v="1"/>
    <x v="1"/>
    <x v="3"/>
    <x v="9"/>
    <x v="0"/>
    <x v="0"/>
  </r>
  <r>
    <x v="17"/>
    <x v="17"/>
    <x v="17"/>
    <x v="1"/>
    <x v="5"/>
    <x v="2"/>
    <x v="0"/>
    <x v="1"/>
    <x v="5"/>
    <x v="5"/>
    <x v="0"/>
    <x v="6"/>
    <x v="1"/>
    <x v="0"/>
  </r>
  <r>
    <x v="18"/>
    <x v="18"/>
    <x v="18"/>
    <x v="0"/>
    <x v="5"/>
    <x v="4"/>
    <x v="2"/>
    <x v="4"/>
    <x v="5"/>
    <x v="5"/>
    <x v="2"/>
    <x v="6"/>
    <x v="1"/>
    <x v="0"/>
  </r>
  <r>
    <x v="19"/>
    <x v="19"/>
    <x v="19"/>
    <x v="0"/>
    <x v="0"/>
    <x v="0"/>
    <x v="2"/>
    <x v="0"/>
    <x v="0"/>
    <x v="0"/>
    <x v="2"/>
    <x v="0"/>
    <x v="0"/>
    <x v="0"/>
  </r>
  <r>
    <x v="20"/>
    <x v="20"/>
    <x v="20"/>
    <x v="0"/>
    <x v="4"/>
    <x v="3"/>
    <x v="0"/>
    <x v="4"/>
    <x v="4"/>
    <x v="4"/>
    <x v="0"/>
    <x v="5"/>
    <x v="0"/>
    <x v="0"/>
  </r>
  <r>
    <x v="21"/>
    <x v="21"/>
    <x v="11"/>
    <x v="0"/>
    <x v="5"/>
    <x v="2"/>
    <x v="3"/>
    <x v="1"/>
    <x v="5"/>
    <x v="5"/>
    <x v="3"/>
    <x v="6"/>
    <x v="0"/>
    <x v="0"/>
  </r>
  <r>
    <x v="22"/>
    <x v="22"/>
    <x v="21"/>
    <x v="1"/>
    <x v="6"/>
    <x v="4"/>
    <x v="0"/>
    <x v="4"/>
    <x v="6"/>
    <x v="6"/>
    <x v="0"/>
    <x v="7"/>
    <x v="0"/>
    <x v="0"/>
  </r>
  <r>
    <x v="23"/>
    <x v="23"/>
    <x v="22"/>
    <x v="0"/>
    <x v="0"/>
    <x v="1"/>
    <x v="3"/>
    <x v="2"/>
    <x v="0"/>
    <x v="0"/>
    <x v="3"/>
    <x v="0"/>
    <x v="0"/>
    <x v="0"/>
  </r>
  <r>
    <x v="24"/>
    <x v="24"/>
    <x v="23"/>
    <x v="1"/>
    <x v="7"/>
    <x v="2"/>
    <x v="4"/>
    <x v="1"/>
    <x v="7"/>
    <x v="7"/>
    <x v="4"/>
    <x v="8"/>
    <x v="0"/>
    <x v="0"/>
  </r>
  <r>
    <x v="25"/>
    <x v="25"/>
    <x v="24"/>
    <x v="0"/>
    <x v="0"/>
    <x v="1"/>
    <x v="4"/>
    <x v="4"/>
    <x v="0"/>
    <x v="0"/>
    <x v="4"/>
    <x v="0"/>
    <x v="0"/>
    <x v="0"/>
  </r>
  <r>
    <x v="26"/>
    <x v="26"/>
    <x v="25"/>
    <x v="1"/>
    <x v="4"/>
    <x v="0"/>
    <x v="1"/>
    <x v="0"/>
    <x v="4"/>
    <x v="4"/>
    <x v="1"/>
    <x v="10"/>
    <x v="1"/>
    <x v="0"/>
  </r>
  <r>
    <x v="27"/>
    <x v="27"/>
    <x v="26"/>
    <x v="0"/>
    <x v="2"/>
    <x v="2"/>
    <x v="4"/>
    <x v="5"/>
    <x v="2"/>
    <x v="2"/>
    <x v="4"/>
    <x v="2"/>
    <x v="0"/>
    <x v="0"/>
  </r>
  <r>
    <x v="28"/>
    <x v="28"/>
    <x v="27"/>
    <x v="1"/>
    <x v="3"/>
    <x v="4"/>
    <x v="0"/>
    <x v="5"/>
    <x v="3"/>
    <x v="3"/>
    <x v="0"/>
    <x v="11"/>
    <x v="0"/>
    <x v="0"/>
  </r>
  <r>
    <x v="29"/>
    <x v="29"/>
    <x v="28"/>
    <x v="1"/>
    <x v="2"/>
    <x v="1"/>
    <x v="4"/>
    <x v="0"/>
    <x v="2"/>
    <x v="2"/>
    <x v="4"/>
    <x v="2"/>
    <x v="0"/>
    <x v="0"/>
  </r>
  <r>
    <x v="30"/>
    <x v="30"/>
    <x v="29"/>
    <x v="1"/>
    <x v="6"/>
    <x v="1"/>
    <x v="4"/>
    <x v="3"/>
    <x v="6"/>
    <x v="6"/>
    <x v="4"/>
    <x v="7"/>
    <x v="0"/>
    <x v="0"/>
  </r>
  <r>
    <x v="31"/>
    <x v="31"/>
    <x v="30"/>
    <x v="1"/>
    <x v="5"/>
    <x v="3"/>
    <x v="2"/>
    <x v="4"/>
    <x v="5"/>
    <x v="5"/>
    <x v="2"/>
    <x v="6"/>
    <x v="1"/>
    <x v="0"/>
  </r>
  <r>
    <x v="32"/>
    <x v="32"/>
    <x v="26"/>
    <x v="1"/>
    <x v="7"/>
    <x v="2"/>
    <x v="4"/>
    <x v="4"/>
    <x v="7"/>
    <x v="7"/>
    <x v="4"/>
    <x v="8"/>
    <x v="0"/>
    <x v="0"/>
  </r>
  <r>
    <x v="33"/>
    <x v="33"/>
    <x v="31"/>
    <x v="1"/>
    <x v="7"/>
    <x v="0"/>
    <x v="1"/>
    <x v="3"/>
    <x v="7"/>
    <x v="7"/>
    <x v="1"/>
    <x v="8"/>
    <x v="0"/>
    <x v="0"/>
  </r>
  <r>
    <x v="34"/>
    <x v="34"/>
    <x v="32"/>
    <x v="0"/>
    <x v="4"/>
    <x v="1"/>
    <x v="4"/>
    <x v="2"/>
    <x v="4"/>
    <x v="4"/>
    <x v="4"/>
    <x v="10"/>
    <x v="1"/>
    <x v="0"/>
  </r>
  <r>
    <x v="35"/>
    <x v="35"/>
    <x v="33"/>
    <x v="0"/>
    <x v="3"/>
    <x v="1"/>
    <x v="0"/>
    <x v="3"/>
    <x v="3"/>
    <x v="3"/>
    <x v="0"/>
    <x v="11"/>
    <x v="0"/>
    <x v="0"/>
  </r>
  <r>
    <x v="36"/>
    <x v="36"/>
    <x v="34"/>
    <x v="0"/>
    <x v="2"/>
    <x v="2"/>
    <x v="2"/>
    <x v="3"/>
    <x v="2"/>
    <x v="2"/>
    <x v="2"/>
    <x v="2"/>
    <x v="0"/>
    <x v="0"/>
  </r>
  <r>
    <x v="37"/>
    <x v="37"/>
    <x v="35"/>
    <x v="0"/>
    <x v="1"/>
    <x v="1"/>
    <x v="1"/>
    <x v="4"/>
    <x v="1"/>
    <x v="1"/>
    <x v="1"/>
    <x v="9"/>
    <x v="0"/>
    <x v="0"/>
  </r>
  <r>
    <x v="38"/>
    <x v="38"/>
    <x v="36"/>
    <x v="0"/>
    <x v="7"/>
    <x v="4"/>
    <x v="0"/>
    <x v="3"/>
    <x v="7"/>
    <x v="7"/>
    <x v="0"/>
    <x v="8"/>
    <x v="0"/>
    <x v="0"/>
  </r>
  <r>
    <x v="39"/>
    <x v="39"/>
    <x v="5"/>
    <x v="0"/>
    <x v="2"/>
    <x v="2"/>
    <x v="3"/>
    <x v="4"/>
    <x v="2"/>
    <x v="2"/>
    <x v="3"/>
    <x v="2"/>
    <x v="0"/>
    <x v="0"/>
  </r>
  <r>
    <x v="40"/>
    <x v="40"/>
    <x v="37"/>
    <x v="1"/>
    <x v="6"/>
    <x v="2"/>
    <x v="0"/>
    <x v="1"/>
    <x v="6"/>
    <x v="6"/>
    <x v="0"/>
    <x v="7"/>
    <x v="0"/>
    <x v="0"/>
  </r>
  <r>
    <x v="41"/>
    <x v="41"/>
    <x v="38"/>
    <x v="1"/>
    <x v="7"/>
    <x v="1"/>
    <x v="4"/>
    <x v="2"/>
    <x v="7"/>
    <x v="7"/>
    <x v="4"/>
    <x v="8"/>
    <x v="0"/>
    <x v="0"/>
  </r>
  <r>
    <x v="42"/>
    <x v="42"/>
    <x v="39"/>
    <x v="0"/>
    <x v="1"/>
    <x v="0"/>
    <x v="2"/>
    <x v="4"/>
    <x v="1"/>
    <x v="1"/>
    <x v="2"/>
    <x v="1"/>
    <x v="1"/>
    <x v="0"/>
  </r>
  <r>
    <x v="43"/>
    <x v="43"/>
    <x v="40"/>
    <x v="1"/>
    <x v="7"/>
    <x v="3"/>
    <x v="0"/>
    <x v="1"/>
    <x v="7"/>
    <x v="7"/>
    <x v="0"/>
    <x v="8"/>
    <x v="0"/>
    <x v="0"/>
  </r>
  <r>
    <x v="44"/>
    <x v="44"/>
    <x v="3"/>
    <x v="1"/>
    <x v="3"/>
    <x v="4"/>
    <x v="3"/>
    <x v="1"/>
    <x v="3"/>
    <x v="3"/>
    <x v="3"/>
    <x v="4"/>
    <x v="0"/>
    <x v="0"/>
  </r>
  <r>
    <x v="45"/>
    <x v="45"/>
    <x v="41"/>
    <x v="0"/>
    <x v="1"/>
    <x v="4"/>
    <x v="3"/>
    <x v="3"/>
    <x v="1"/>
    <x v="1"/>
    <x v="3"/>
    <x v="1"/>
    <x v="1"/>
    <x v="0"/>
  </r>
  <r>
    <x v="46"/>
    <x v="46"/>
    <x v="42"/>
    <x v="1"/>
    <x v="7"/>
    <x v="2"/>
    <x v="4"/>
    <x v="4"/>
    <x v="7"/>
    <x v="7"/>
    <x v="4"/>
    <x v="8"/>
    <x v="0"/>
    <x v="0"/>
  </r>
  <r>
    <x v="47"/>
    <x v="47"/>
    <x v="4"/>
    <x v="0"/>
    <x v="6"/>
    <x v="2"/>
    <x v="1"/>
    <x v="3"/>
    <x v="6"/>
    <x v="6"/>
    <x v="1"/>
    <x v="12"/>
    <x v="1"/>
    <x v="0"/>
  </r>
  <r>
    <x v="48"/>
    <x v="48"/>
    <x v="43"/>
    <x v="0"/>
    <x v="4"/>
    <x v="1"/>
    <x v="4"/>
    <x v="0"/>
    <x v="4"/>
    <x v="4"/>
    <x v="4"/>
    <x v="10"/>
    <x v="1"/>
    <x v="0"/>
  </r>
  <r>
    <x v="49"/>
    <x v="49"/>
    <x v="21"/>
    <x v="1"/>
    <x v="4"/>
    <x v="3"/>
    <x v="0"/>
    <x v="1"/>
    <x v="4"/>
    <x v="4"/>
    <x v="0"/>
    <x v="5"/>
    <x v="0"/>
    <x v="0"/>
  </r>
  <r>
    <x v="50"/>
    <x v="50"/>
    <x v="44"/>
    <x v="0"/>
    <x v="3"/>
    <x v="1"/>
    <x v="0"/>
    <x v="5"/>
    <x v="3"/>
    <x v="3"/>
    <x v="0"/>
    <x v="11"/>
    <x v="0"/>
    <x v="0"/>
  </r>
  <r>
    <x v="51"/>
    <x v="51"/>
    <x v="45"/>
    <x v="0"/>
    <x v="0"/>
    <x v="0"/>
    <x v="4"/>
    <x v="2"/>
    <x v="0"/>
    <x v="0"/>
    <x v="4"/>
    <x v="0"/>
    <x v="0"/>
    <x v="0"/>
  </r>
  <r>
    <x v="52"/>
    <x v="52"/>
    <x v="46"/>
    <x v="1"/>
    <x v="3"/>
    <x v="3"/>
    <x v="3"/>
    <x v="4"/>
    <x v="3"/>
    <x v="3"/>
    <x v="3"/>
    <x v="11"/>
    <x v="0"/>
    <x v="0"/>
  </r>
  <r>
    <x v="53"/>
    <x v="53"/>
    <x v="31"/>
    <x v="1"/>
    <x v="7"/>
    <x v="1"/>
    <x v="4"/>
    <x v="3"/>
    <x v="7"/>
    <x v="7"/>
    <x v="4"/>
    <x v="8"/>
    <x v="0"/>
    <x v="0"/>
  </r>
  <r>
    <x v="54"/>
    <x v="54"/>
    <x v="18"/>
    <x v="1"/>
    <x v="3"/>
    <x v="0"/>
    <x v="2"/>
    <x v="0"/>
    <x v="3"/>
    <x v="3"/>
    <x v="2"/>
    <x v="4"/>
    <x v="1"/>
    <x v="0"/>
  </r>
  <r>
    <x v="55"/>
    <x v="55"/>
    <x v="17"/>
    <x v="0"/>
    <x v="7"/>
    <x v="1"/>
    <x v="3"/>
    <x v="1"/>
    <x v="7"/>
    <x v="7"/>
    <x v="3"/>
    <x v="13"/>
    <x v="1"/>
    <x v="0"/>
  </r>
  <r>
    <x v="56"/>
    <x v="56"/>
    <x v="39"/>
    <x v="1"/>
    <x v="0"/>
    <x v="4"/>
    <x v="1"/>
    <x v="2"/>
    <x v="0"/>
    <x v="0"/>
    <x v="1"/>
    <x v="3"/>
    <x v="1"/>
    <x v="0"/>
  </r>
  <r>
    <x v="57"/>
    <x v="57"/>
    <x v="21"/>
    <x v="0"/>
    <x v="3"/>
    <x v="0"/>
    <x v="2"/>
    <x v="5"/>
    <x v="3"/>
    <x v="3"/>
    <x v="2"/>
    <x v="11"/>
    <x v="0"/>
    <x v="0"/>
  </r>
  <r>
    <x v="58"/>
    <x v="58"/>
    <x v="2"/>
    <x v="0"/>
    <x v="7"/>
    <x v="2"/>
    <x v="3"/>
    <x v="1"/>
    <x v="7"/>
    <x v="7"/>
    <x v="3"/>
    <x v="8"/>
    <x v="0"/>
    <x v="0"/>
  </r>
  <r>
    <x v="59"/>
    <x v="59"/>
    <x v="47"/>
    <x v="1"/>
    <x v="6"/>
    <x v="1"/>
    <x v="2"/>
    <x v="0"/>
    <x v="6"/>
    <x v="6"/>
    <x v="2"/>
    <x v="7"/>
    <x v="0"/>
    <x v="0"/>
  </r>
  <r>
    <x v="60"/>
    <x v="60"/>
    <x v="3"/>
    <x v="0"/>
    <x v="5"/>
    <x v="0"/>
    <x v="4"/>
    <x v="2"/>
    <x v="5"/>
    <x v="5"/>
    <x v="4"/>
    <x v="6"/>
    <x v="0"/>
    <x v="0"/>
  </r>
  <r>
    <x v="61"/>
    <x v="61"/>
    <x v="15"/>
    <x v="0"/>
    <x v="2"/>
    <x v="3"/>
    <x v="2"/>
    <x v="3"/>
    <x v="2"/>
    <x v="2"/>
    <x v="2"/>
    <x v="2"/>
    <x v="0"/>
    <x v="0"/>
  </r>
  <r>
    <x v="62"/>
    <x v="62"/>
    <x v="48"/>
    <x v="0"/>
    <x v="4"/>
    <x v="2"/>
    <x v="4"/>
    <x v="1"/>
    <x v="4"/>
    <x v="4"/>
    <x v="4"/>
    <x v="10"/>
    <x v="1"/>
    <x v="0"/>
  </r>
  <r>
    <x v="63"/>
    <x v="63"/>
    <x v="49"/>
    <x v="0"/>
    <x v="6"/>
    <x v="4"/>
    <x v="2"/>
    <x v="5"/>
    <x v="6"/>
    <x v="6"/>
    <x v="2"/>
    <x v="12"/>
    <x v="1"/>
    <x v="0"/>
  </r>
  <r>
    <x v="64"/>
    <x v="64"/>
    <x v="5"/>
    <x v="0"/>
    <x v="7"/>
    <x v="3"/>
    <x v="3"/>
    <x v="5"/>
    <x v="7"/>
    <x v="7"/>
    <x v="3"/>
    <x v="8"/>
    <x v="0"/>
    <x v="0"/>
  </r>
  <r>
    <x v="65"/>
    <x v="65"/>
    <x v="50"/>
    <x v="1"/>
    <x v="5"/>
    <x v="1"/>
    <x v="0"/>
    <x v="1"/>
    <x v="5"/>
    <x v="5"/>
    <x v="0"/>
    <x v="14"/>
    <x v="0"/>
    <x v="0"/>
  </r>
  <r>
    <x v="66"/>
    <x v="66"/>
    <x v="51"/>
    <x v="0"/>
    <x v="3"/>
    <x v="2"/>
    <x v="4"/>
    <x v="4"/>
    <x v="3"/>
    <x v="3"/>
    <x v="4"/>
    <x v="11"/>
    <x v="0"/>
    <x v="0"/>
  </r>
  <r>
    <x v="67"/>
    <x v="67"/>
    <x v="52"/>
    <x v="1"/>
    <x v="6"/>
    <x v="3"/>
    <x v="2"/>
    <x v="3"/>
    <x v="6"/>
    <x v="6"/>
    <x v="2"/>
    <x v="7"/>
    <x v="0"/>
    <x v="0"/>
  </r>
  <r>
    <x v="68"/>
    <x v="68"/>
    <x v="19"/>
    <x v="0"/>
    <x v="2"/>
    <x v="2"/>
    <x v="2"/>
    <x v="3"/>
    <x v="2"/>
    <x v="2"/>
    <x v="2"/>
    <x v="2"/>
    <x v="0"/>
    <x v="0"/>
  </r>
  <r>
    <x v="69"/>
    <x v="69"/>
    <x v="53"/>
    <x v="0"/>
    <x v="2"/>
    <x v="4"/>
    <x v="3"/>
    <x v="2"/>
    <x v="2"/>
    <x v="2"/>
    <x v="3"/>
    <x v="15"/>
    <x v="1"/>
    <x v="0"/>
  </r>
  <r>
    <x v="70"/>
    <x v="70"/>
    <x v="1"/>
    <x v="1"/>
    <x v="0"/>
    <x v="4"/>
    <x v="2"/>
    <x v="4"/>
    <x v="0"/>
    <x v="0"/>
    <x v="2"/>
    <x v="3"/>
    <x v="1"/>
    <x v="0"/>
  </r>
  <r>
    <x v="71"/>
    <x v="71"/>
    <x v="54"/>
    <x v="1"/>
    <x v="1"/>
    <x v="4"/>
    <x v="0"/>
    <x v="5"/>
    <x v="1"/>
    <x v="1"/>
    <x v="0"/>
    <x v="1"/>
    <x v="1"/>
    <x v="0"/>
  </r>
  <r>
    <x v="72"/>
    <x v="72"/>
    <x v="16"/>
    <x v="0"/>
    <x v="3"/>
    <x v="1"/>
    <x v="3"/>
    <x v="4"/>
    <x v="3"/>
    <x v="3"/>
    <x v="3"/>
    <x v="11"/>
    <x v="0"/>
    <x v="0"/>
  </r>
  <r>
    <x v="73"/>
    <x v="73"/>
    <x v="55"/>
    <x v="1"/>
    <x v="3"/>
    <x v="3"/>
    <x v="0"/>
    <x v="4"/>
    <x v="3"/>
    <x v="3"/>
    <x v="0"/>
    <x v="4"/>
    <x v="1"/>
    <x v="0"/>
  </r>
  <r>
    <x v="74"/>
    <x v="74"/>
    <x v="53"/>
    <x v="1"/>
    <x v="7"/>
    <x v="3"/>
    <x v="3"/>
    <x v="1"/>
    <x v="7"/>
    <x v="7"/>
    <x v="3"/>
    <x v="13"/>
    <x v="1"/>
    <x v="0"/>
  </r>
  <r>
    <x v="75"/>
    <x v="75"/>
    <x v="56"/>
    <x v="0"/>
    <x v="7"/>
    <x v="0"/>
    <x v="4"/>
    <x v="4"/>
    <x v="7"/>
    <x v="7"/>
    <x v="4"/>
    <x v="8"/>
    <x v="0"/>
    <x v="0"/>
  </r>
  <r>
    <x v="76"/>
    <x v="76"/>
    <x v="49"/>
    <x v="1"/>
    <x v="1"/>
    <x v="4"/>
    <x v="3"/>
    <x v="4"/>
    <x v="1"/>
    <x v="1"/>
    <x v="3"/>
    <x v="1"/>
    <x v="1"/>
    <x v="0"/>
  </r>
  <r>
    <x v="77"/>
    <x v="77"/>
    <x v="57"/>
    <x v="0"/>
    <x v="2"/>
    <x v="4"/>
    <x v="1"/>
    <x v="3"/>
    <x v="2"/>
    <x v="2"/>
    <x v="1"/>
    <x v="2"/>
    <x v="0"/>
    <x v="0"/>
  </r>
  <r>
    <x v="78"/>
    <x v="78"/>
    <x v="42"/>
    <x v="1"/>
    <x v="2"/>
    <x v="4"/>
    <x v="3"/>
    <x v="3"/>
    <x v="2"/>
    <x v="2"/>
    <x v="3"/>
    <x v="2"/>
    <x v="0"/>
    <x v="0"/>
  </r>
  <r>
    <x v="79"/>
    <x v="79"/>
    <x v="53"/>
    <x v="1"/>
    <x v="3"/>
    <x v="0"/>
    <x v="3"/>
    <x v="2"/>
    <x v="3"/>
    <x v="3"/>
    <x v="3"/>
    <x v="4"/>
    <x v="1"/>
    <x v="0"/>
  </r>
  <r>
    <x v="80"/>
    <x v="80"/>
    <x v="58"/>
    <x v="1"/>
    <x v="6"/>
    <x v="2"/>
    <x v="3"/>
    <x v="2"/>
    <x v="6"/>
    <x v="6"/>
    <x v="3"/>
    <x v="7"/>
    <x v="0"/>
    <x v="0"/>
  </r>
  <r>
    <x v="81"/>
    <x v="81"/>
    <x v="59"/>
    <x v="1"/>
    <x v="3"/>
    <x v="4"/>
    <x v="1"/>
    <x v="5"/>
    <x v="3"/>
    <x v="3"/>
    <x v="1"/>
    <x v="11"/>
    <x v="0"/>
    <x v="0"/>
  </r>
  <r>
    <x v="82"/>
    <x v="82"/>
    <x v="60"/>
    <x v="1"/>
    <x v="1"/>
    <x v="3"/>
    <x v="3"/>
    <x v="2"/>
    <x v="1"/>
    <x v="1"/>
    <x v="3"/>
    <x v="9"/>
    <x v="0"/>
    <x v="0"/>
  </r>
  <r>
    <x v="83"/>
    <x v="83"/>
    <x v="54"/>
    <x v="0"/>
    <x v="2"/>
    <x v="4"/>
    <x v="1"/>
    <x v="4"/>
    <x v="2"/>
    <x v="2"/>
    <x v="1"/>
    <x v="15"/>
    <x v="1"/>
    <x v="0"/>
  </r>
  <r>
    <x v="84"/>
    <x v="84"/>
    <x v="53"/>
    <x v="1"/>
    <x v="0"/>
    <x v="4"/>
    <x v="1"/>
    <x v="0"/>
    <x v="0"/>
    <x v="0"/>
    <x v="1"/>
    <x v="3"/>
    <x v="1"/>
    <x v="0"/>
  </r>
  <r>
    <x v="85"/>
    <x v="85"/>
    <x v="61"/>
    <x v="0"/>
    <x v="3"/>
    <x v="0"/>
    <x v="1"/>
    <x v="5"/>
    <x v="3"/>
    <x v="3"/>
    <x v="1"/>
    <x v="4"/>
    <x v="1"/>
    <x v="0"/>
  </r>
  <r>
    <x v="86"/>
    <x v="86"/>
    <x v="48"/>
    <x v="0"/>
    <x v="1"/>
    <x v="2"/>
    <x v="3"/>
    <x v="5"/>
    <x v="1"/>
    <x v="1"/>
    <x v="3"/>
    <x v="1"/>
    <x v="1"/>
    <x v="0"/>
  </r>
  <r>
    <x v="87"/>
    <x v="87"/>
    <x v="62"/>
    <x v="0"/>
    <x v="6"/>
    <x v="2"/>
    <x v="0"/>
    <x v="3"/>
    <x v="6"/>
    <x v="6"/>
    <x v="0"/>
    <x v="7"/>
    <x v="0"/>
    <x v="0"/>
  </r>
  <r>
    <x v="88"/>
    <x v="88"/>
    <x v="63"/>
    <x v="0"/>
    <x v="5"/>
    <x v="3"/>
    <x v="4"/>
    <x v="1"/>
    <x v="5"/>
    <x v="5"/>
    <x v="4"/>
    <x v="14"/>
    <x v="0"/>
    <x v="0"/>
  </r>
  <r>
    <x v="89"/>
    <x v="89"/>
    <x v="25"/>
    <x v="0"/>
    <x v="1"/>
    <x v="1"/>
    <x v="2"/>
    <x v="3"/>
    <x v="1"/>
    <x v="1"/>
    <x v="2"/>
    <x v="1"/>
    <x v="1"/>
    <x v="0"/>
  </r>
  <r>
    <x v="90"/>
    <x v="90"/>
    <x v="22"/>
    <x v="1"/>
    <x v="7"/>
    <x v="0"/>
    <x v="1"/>
    <x v="3"/>
    <x v="7"/>
    <x v="7"/>
    <x v="1"/>
    <x v="8"/>
    <x v="0"/>
    <x v="0"/>
  </r>
  <r>
    <x v="91"/>
    <x v="91"/>
    <x v="25"/>
    <x v="0"/>
    <x v="3"/>
    <x v="4"/>
    <x v="4"/>
    <x v="3"/>
    <x v="3"/>
    <x v="3"/>
    <x v="4"/>
    <x v="4"/>
    <x v="1"/>
    <x v="0"/>
  </r>
  <r>
    <x v="92"/>
    <x v="92"/>
    <x v="16"/>
    <x v="0"/>
    <x v="5"/>
    <x v="1"/>
    <x v="1"/>
    <x v="1"/>
    <x v="5"/>
    <x v="5"/>
    <x v="1"/>
    <x v="14"/>
    <x v="0"/>
    <x v="0"/>
  </r>
  <r>
    <x v="93"/>
    <x v="93"/>
    <x v="54"/>
    <x v="1"/>
    <x v="4"/>
    <x v="2"/>
    <x v="2"/>
    <x v="4"/>
    <x v="4"/>
    <x v="4"/>
    <x v="2"/>
    <x v="10"/>
    <x v="1"/>
    <x v="0"/>
  </r>
  <r>
    <x v="94"/>
    <x v="94"/>
    <x v="12"/>
    <x v="0"/>
    <x v="5"/>
    <x v="2"/>
    <x v="0"/>
    <x v="0"/>
    <x v="5"/>
    <x v="5"/>
    <x v="0"/>
    <x v="14"/>
    <x v="0"/>
    <x v="0"/>
  </r>
  <r>
    <x v="95"/>
    <x v="95"/>
    <x v="32"/>
    <x v="1"/>
    <x v="5"/>
    <x v="2"/>
    <x v="0"/>
    <x v="0"/>
    <x v="5"/>
    <x v="5"/>
    <x v="0"/>
    <x v="6"/>
    <x v="1"/>
    <x v="0"/>
  </r>
  <r>
    <x v="96"/>
    <x v="96"/>
    <x v="4"/>
    <x v="1"/>
    <x v="5"/>
    <x v="2"/>
    <x v="4"/>
    <x v="0"/>
    <x v="5"/>
    <x v="5"/>
    <x v="4"/>
    <x v="6"/>
    <x v="1"/>
    <x v="0"/>
  </r>
  <r>
    <x v="97"/>
    <x v="97"/>
    <x v="58"/>
    <x v="0"/>
    <x v="3"/>
    <x v="1"/>
    <x v="0"/>
    <x v="3"/>
    <x v="3"/>
    <x v="3"/>
    <x v="0"/>
    <x v="11"/>
    <x v="0"/>
    <x v="0"/>
  </r>
  <r>
    <x v="98"/>
    <x v="98"/>
    <x v="64"/>
    <x v="0"/>
    <x v="2"/>
    <x v="3"/>
    <x v="1"/>
    <x v="3"/>
    <x v="2"/>
    <x v="2"/>
    <x v="1"/>
    <x v="2"/>
    <x v="0"/>
    <x v="0"/>
  </r>
  <r>
    <x v="99"/>
    <x v="99"/>
    <x v="26"/>
    <x v="1"/>
    <x v="1"/>
    <x v="4"/>
    <x v="1"/>
    <x v="2"/>
    <x v="1"/>
    <x v="1"/>
    <x v="1"/>
    <x v="9"/>
    <x v="0"/>
    <x v="0"/>
  </r>
  <r>
    <x v="100"/>
    <x v="100"/>
    <x v="55"/>
    <x v="0"/>
    <x v="1"/>
    <x v="0"/>
    <x v="3"/>
    <x v="4"/>
    <x v="1"/>
    <x v="1"/>
    <x v="3"/>
    <x v="1"/>
    <x v="1"/>
    <x v="0"/>
  </r>
  <r>
    <x v="101"/>
    <x v="101"/>
    <x v="2"/>
    <x v="1"/>
    <x v="5"/>
    <x v="4"/>
    <x v="3"/>
    <x v="0"/>
    <x v="5"/>
    <x v="5"/>
    <x v="3"/>
    <x v="14"/>
    <x v="0"/>
    <x v="0"/>
  </r>
  <r>
    <x v="102"/>
    <x v="102"/>
    <x v="65"/>
    <x v="0"/>
    <x v="6"/>
    <x v="4"/>
    <x v="4"/>
    <x v="1"/>
    <x v="6"/>
    <x v="6"/>
    <x v="4"/>
    <x v="7"/>
    <x v="0"/>
    <x v="0"/>
  </r>
  <r>
    <x v="103"/>
    <x v="103"/>
    <x v="66"/>
    <x v="1"/>
    <x v="1"/>
    <x v="2"/>
    <x v="2"/>
    <x v="4"/>
    <x v="1"/>
    <x v="1"/>
    <x v="2"/>
    <x v="1"/>
    <x v="1"/>
    <x v="0"/>
  </r>
  <r>
    <x v="104"/>
    <x v="104"/>
    <x v="12"/>
    <x v="0"/>
    <x v="4"/>
    <x v="1"/>
    <x v="2"/>
    <x v="1"/>
    <x v="4"/>
    <x v="4"/>
    <x v="2"/>
    <x v="5"/>
    <x v="0"/>
    <x v="0"/>
  </r>
  <r>
    <x v="105"/>
    <x v="105"/>
    <x v="51"/>
    <x v="1"/>
    <x v="5"/>
    <x v="4"/>
    <x v="0"/>
    <x v="0"/>
    <x v="5"/>
    <x v="5"/>
    <x v="0"/>
    <x v="14"/>
    <x v="0"/>
    <x v="0"/>
  </r>
  <r>
    <x v="106"/>
    <x v="106"/>
    <x v="67"/>
    <x v="1"/>
    <x v="0"/>
    <x v="2"/>
    <x v="2"/>
    <x v="5"/>
    <x v="0"/>
    <x v="0"/>
    <x v="2"/>
    <x v="0"/>
    <x v="0"/>
    <x v="0"/>
  </r>
  <r>
    <x v="107"/>
    <x v="107"/>
    <x v="68"/>
    <x v="1"/>
    <x v="2"/>
    <x v="2"/>
    <x v="1"/>
    <x v="0"/>
    <x v="2"/>
    <x v="2"/>
    <x v="1"/>
    <x v="2"/>
    <x v="0"/>
    <x v="0"/>
  </r>
  <r>
    <x v="108"/>
    <x v="108"/>
    <x v="69"/>
    <x v="1"/>
    <x v="1"/>
    <x v="4"/>
    <x v="0"/>
    <x v="5"/>
    <x v="1"/>
    <x v="1"/>
    <x v="0"/>
    <x v="9"/>
    <x v="0"/>
    <x v="0"/>
  </r>
  <r>
    <x v="109"/>
    <x v="109"/>
    <x v="27"/>
    <x v="0"/>
    <x v="0"/>
    <x v="4"/>
    <x v="1"/>
    <x v="0"/>
    <x v="0"/>
    <x v="0"/>
    <x v="1"/>
    <x v="0"/>
    <x v="0"/>
    <x v="0"/>
  </r>
  <r>
    <x v="110"/>
    <x v="110"/>
    <x v="15"/>
    <x v="1"/>
    <x v="1"/>
    <x v="3"/>
    <x v="4"/>
    <x v="1"/>
    <x v="1"/>
    <x v="1"/>
    <x v="4"/>
    <x v="9"/>
    <x v="0"/>
    <x v="0"/>
  </r>
  <r>
    <x v="111"/>
    <x v="111"/>
    <x v="61"/>
    <x v="0"/>
    <x v="2"/>
    <x v="1"/>
    <x v="0"/>
    <x v="2"/>
    <x v="2"/>
    <x v="2"/>
    <x v="0"/>
    <x v="15"/>
    <x v="1"/>
    <x v="0"/>
  </r>
  <r>
    <x v="112"/>
    <x v="112"/>
    <x v="70"/>
    <x v="1"/>
    <x v="1"/>
    <x v="1"/>
    <x v="3"/>
    <x v="4"/>
    <x v="1"/>
    <x v="1"/>
    <x v="3"/>
    <x v="9"/>
    <x v="0"/>
    <x v="0"/>
  </r>
  <r>
    <x v="113"/>
    <x v="113"/>
    <x v="26"/>
    <x v="1"/>
    <x v="1"/>
    <x v="3"/>
    <x v="3"/>
    <x v="4"/>
    <x v="1"/>
    <x v="1"/>
    <x v="3"/>
    <x v="9"/>
    <x v="0"/>
    <x v="0"/>
  </r>
  <r>
    <x v="114"/>
    <x v="114"/>
    <x v="4"/>
    <x v="0"/>
    <x v="6"/>
    <x v="0"/>
    <x v="4"/>
    <x v="4"/>
    <x v="6"/>
    <x v="6"/>
    <x v="4"/>
    <x v="12"/>
    <x v="1"/>
    <x v="0"/>
  </r>
  <r>
    <x v="115"/>
    <x v="115"/>
    <x v="55"/>
    <x v="1"/>
    <x v="6"/>
    <x v="4"/>
    <x v="1"/>
    <x v="1"/>
    <x v="6"/>
    <x v="6"/>
    <x v="1"/>
    <x v="12"/>
    <x v="1"/>
    <x v="0"/>
  </r>
  <r>
    <x v="116"/>
    <x v="116"/>
    <x v="62"/>
    <x v="1"/>
    <x v="4"/>
    <x v="1"/>
    <x v="3"/>
    <x v="0"/>
    <x v="4"/>
    <x v="4"/>
    <x v="3"/>
    <x v="5"/>
    <x v="0"/>
    <x v="0"/>
  </r>
  <r>
    <x v="117"/>
    <x v="117"/>
    <x v="44"/>
    <x v="1"/>
    <x v="5"/>
    <x v="1"/>
    <x v="0"/>
    <x v="1"/>
    <x v="5"/>
    <x v="5"/>
    <x v="0"/>
    <x v="14"/>
    <x v="0"/>
    <x v="0"/>
  </r>
  <r>
    <x v="118"/>
    <x v="118"/>
    <x v="46"/>
    <x v="1"/>
    <x v="7"/>
    <x v="3"/>
    <x v="2"/>
    <x v="2"/>
    <x v="7"/>
    <x v="7"/>
    <x v="2"/>
    <x v="8"/>
    <x v="0"/>
    <x v="0"/>
  </r>
  <r>
    <x v="119"/>
    <x v="119"/>
    <x v="67"/>
    <x v="1"/>
    <x v="2"/>
    <x v="0"/>
    <x v="4"/>
    <x v="4"/>
    <x v="2"/>
    <x v="2"/>
    <x v="4"/>
    <x v="2"/>
    <x v="0"/>
    <x v="0"/>
  </r>
  <r>
    <x v="120"/>
    <x v="120"/>
    <x v="71"/>
    <x v="1"/>
    <x v="3"/>
    <x v="3"/>
    <x v="4"/>
    <x v="3"/>
    <x v="3"/>
    <x v="3"/>
    <x v="4"/>
    <x v="11"/>
    <x v="0"/>
    <x v="0"/>
  </r>
  <r>
    <x v="121"/>
    <x v="121"/>
    <x v="72"/>
    <x v="0"/>
    <x v="4"/>
    <x v="2"/>
    <x v="2"/>
    <x v="0"/>
    <x v="4"/>
    <x v="4"/>
    <x v="2"/>
    <x v="5"/>
    <x v="0"/>
    <x v="0"/>
  </r>
  <r>
    <x v="122"/>
    <x v="122"/>
    <x v="15"/>
    <x v="0"/>
    <x v="6"/>
    <x v="1"/>
    <x v="0"/>
    <x v="1"/>
    <x v="6"/>
    <x v="6"/>
    <x v="0"/>
    <x v="7"/>
    <x v="0"/>
    <x v="0"/>
  </r>
  <r>
    <x v="123"/>
    <x v="123"/>
    <x v="2"/>
    <x v="0"/>
    <x v="7"/>
    <x v="4"/>
    <x v="1"/>
    <x v="5"/>
    <x v="7"/>
    <x v="7"/>
    <x v="1"/>
    <x v="8"/>
    <x v="0"/>
    <x v="0"/>
  </r>
  <r>
    <x v="124"/>
    <x v="124"/>
    <x v="29"/>
    <x v="1"/>
    <x v="3"/>
    <x v="3"/>
    <x v="3"/>
    <x v="4"/>
    <x v="3"/>
    <x v="3"/>
    <x v="3"/>
    <x v="11"/>
    <x v="0"/>
    <x v="0"/>
  </r>
  <r>
    <x v="125"/>
    <x v="125"/>
    <x v="6"/>
    <x v="1"/>
    <x v="1"/>
    <x v="3"/>
    <x v="4"/>
    <x v="4"/>
    <x v="1"/>
    <x v="1"/>
    <x v="4"/>
    <x v="1"/>
    <x v="1"/>
    <x v="0"/>
  </r>
  <r>
    <x v="126"/>
    <x v="126"/>
    <x v="66"/>
    <x v="1"/>
    <x v="4"/>
    <x v="0"/>
    <x v="1"/>
    <x v="2"/>
    <x v="4"/>
    <x v="4"/>
    <x v="1"/>
    <x v="10"/>
    <x v="1"/>
    <x v="0"/>
  </r>
  <r>
    <x v="127"/>
    <x v="127"/>
    <x v="73"/>
    <x v="1"/>
    <x v="0"/>
    <x v="0"/>
    <x v="1"/>
    <x v="1"/>
    <x v="0"/>
    <x v="0"/>
    <x v="1"/>
    <x v="0"/>
    <x v="0"/>
    <x v="0"/>
  </r>
  <r>
    <x v="128"/>
    <x v="128"/>
    <x v="58"/>
    <x v="1"/>
    <x v="0"/>
    <x v="0"/>
    <x v="2"/>
    <x v="0"/>
    <x v="0"/>
    <x v="0"/>
    <x v="2"/>
    <x v="0"/>
    <x v="0"/>
    <x v="0"/>
  </r>
  <r>
    <x v="129"/>
    <x v="129"/>
    <x v="0"/>
    <x v="0"/>
    <x v="2"/>
    <x v="0"/>
    <x v="1"/>
    <x v="4"/>
    <x v="2"/>
    <x v="2"/>
    <x v="1"/>
    <x v="2"/>
    <x v="0"/>
    <x v="0"/>
  </r>
  <r>
    <x v="130"/>
    <x v="130"/>
    <x v="33"/>
    <x v="0"/>
    <x v="4"/>
    <x v="3"/>
    <x v="1"/>
    <x v="0"/>
    <x v="4"/>
    <x v="4"/>
    <x v="1"/>
    <x v="5"/>
    <x v="0"/>
    <x v="0"/>
  </r>
  <r>
    <x v="131"/>
    <x v="131"/>
    <x v="33"/>
    <x v="1"/>
    <x v="6"/>
    <x v="4"/>
    <x v="4"/>
    <x v="3"/>
    <x v="6"/>
    <x v="6"/>
    <x v="4"/>
    <x v="7"/>
    <x v="0"/>
    <x v="0"/>
  </r>
  <r>
    <x v="132"/>
    <x v="132"/>
    <x v="46"/>
    <x v="0"/>
    <x v="1"/>
    <x v="0"/>
    <x v="2"/>
    <x v="5"/>
    <x v="1"/>
    <x v="1"/>
    <x v="2"/>
    <x v="9"/>
    <x v="0"/>
    <x v="0"/>
  </r>
  <r>
    <x v="133"/>
    <x v="133"/>
    <x v="15"/>
    <x v="1"/>
    <x v="0"/>
    <x v="0"/>
    <x v="2"/>
    <x v="3"/>
    <x v="0"/>
    <x v="0"/>
    <x v="2"/>
    <x v="0"/>
    <x v="0"/>
    <x v="0"/>
  </r>
  <r>
    <x v="134"/>
    <x v="134"/>
    <x v="12"/>
    <x v="1"/>
    <x v="4"/>
    <x v="1"/>
    <x v="4"/>
    <x v="1"/>
    <x v="4"/>
    <x v="4"/>
    <x v="4"/>
    <x v="5"/>
    <x v="0"/>
    <x v="0"/>
  </r>
  <r>
    <x v="135"/>
    <x v="135"/>
    <x v="7"/>
    <x v="0"/>
    <x v="0"/>
    <x v="3"/>
    <x v="3"/>
    <x v="4"/>
    <x v="0"/>
    <x v="0"/>
    <x v="3"/>
    <x v="0"/>
    <x v="0"/>
    <x v="0"/>
  </r>
  <r>
    <x v="136"/>
    <x v="136"/>
    <x v="38"/>
    <x v="1"/>
    <x v="1"/>
    <x v="1"/>
    <x v="4"/>
    <x v="1"/>
    <x v="1"/>
    <x v="1"/>
    <x v="4"/>
    <x v="9"/>
    <x v="0"/>
    <x v="0"/>
  </r>
  <r>
    <x v="137"/>
    <x v="137"/>
    <x v="57"/>
    <x v="1"/>
    <x v="0"/>
    <x v="1"/>
    <x v="0"/>
    <x v="4"/>
    <x v="0"/>
    <x v="0"/>
    <x v="0"/>
    <x v="0"/>
    <x v="0"/>
    <x v="0"/>
  </r>
  <r>
    <x v="138"/>
    <x v="138"/>
    <x v="71"/>
    <x v="0"/>
    <x v="5"/>
    <x v="4"/>
    <x v="2"/>
    <x v="0"/>
    <x v="5"/>
    <x v="5"/>
    <x v="2"/>
    <x v="14"/>
    <x v="0"/>
    <x v="0"/>
  </r>
  <r>
    <x v="139"/>
    <x v="139"/>
    <x v="36"/>
    <x v="1"/>
    <x v="5"/>
    <x v="0"/>
    <x v="2"/>
    <x v="4"/>
    <x v="5"/>
    <x v="5"/>
    <x v="2"/>
    <x v="14"/>
    <x v="0"/>
    <x v="0"/>
  </r>
  <r>
    <x v="140"/>
    <x v="140"/>
    <x v="67"/>
    <x v="0"/>
    <x v="4"/>
    <x v="4"/>
    <x v="3"/>
    <x v="0"/>
    <x v="4"/>
    <x v="4"/>
    <x v="3"/>
    <x v="5"/>
    <x v="0"/>
    <x v="0"/>
  </r>
  <r>
    <x v="141"/>
    <x v="141"/>
    <x v="46"/>
    <x v="1"/>
    <x v="4"/>
    <x v="2"/>
    <x v="4"/>
    <x v="3"/>
    <x v="4"/>
    <x v="4"/>
    <x v="4"/>
    <x v="5"/>
    <x v="0"/>
    <x v="0"/>
  </r>
  <r>
    <x v="142"/>
    <x v="142"/>
    <x v="14"/>
    <x v="1"/>
    <x v="2"/>
    <x v="3"/>
    <x v="0"/>
    <x v="0"/>
    <x v="2"/>
    <x v="2"/>
    <x v="0"/>
    <x v="2"/>
    <x v="0"/>
    <x v="0"/>
  </r>
  <r>
    <x v="143"/>
    <x v="143"/>
    <x v="74"/>
    <x v="0"/>
    <x v="2"/>
    <x v="2"/>
    <x v="4"/>
    <x v="1"/>
    <x v="2"/>
    <x v="2"/>
    <x v="4"/>
    <x v="15"/>
    <x v="1"/>
    <x v="0"/>
  </r>
  <r>
    <x v="144"/>
    <x v="144"/>
    <x v="75"/>
    <x v="1"/>
    <x v="3"/>
    <x v="2"/>
    <x v="0"/>
    <x v="2"/>
    <x v="3"/>
    <x v="3"/>
    <x v="0"/>
    <x v="11"/>
    <x v="0"/>
    <x v="0"/>
  </r>
  <r>
    <x v="145"/>
    <x v="145"/>
    <x v="76"/>
    <x v="0"/>
    <x v="1"/>
    <x v="0"/>
    <x v="0"/>
    <x v="4"/>
    <x v="1"/>
    <x v="1"/>
    <x v="0"/>
    <x v="9"/>
    <x v="0"/>
    <x v="0"/>
  </r>
  <r>
    <x v="146"/>
    <x v="146"/>
    <x v="74"/>
    <x v="0"/>
    <x v="4"/>
    <x v="2"/>
    <x v="3"/>
    <x v="0"/>
    <x v="4"/>
    <x v="4"/>
    <x v="3"/>
    <x v="10"/>
    <x v="1"/>
    <x v="0"/>
  </r>
  <r>
    <x v="147"/>
    <x v="147"/>
    <x v="67"/>
    <x v="1"/>
    <x v="1"/>
    <x v="2"/>
    <x v="3"/>
    <x v="5"/>
    <x v="1"/>
    <x v="1"/>
    <x v="3"/>
    <x v="9"/>
    <x v="0"/>
    <x v="0"/>
  </r>
  <r>
    <x v="148"/>
    <x v="148"/>
    <x v="76"/>
    <x v="1"/>
    <x v="3"/>
    <x v="0"/>
    <x v="0"/>
    <x v="2"/>
    <x v="3"/>
    <x v="3"/>
    <x v="0"/>
    <x v="11"/>
    <x v="0"/>
    <x v="0"/>
  </r>
  <r>
    <x v="149"/>
    <x v="149"/>
    <x v="36"/>
    <x v="1"/>
    <x v="1"/>
    <x v="1"/>
    <x v="1"/>
    <x v="5"/>
    <x v="1"/>
    <x v="1"/>
    <x v="1"/>
    <x v="9"/>
    <x v="0"/>
    <x v="0"/>
  </r>
  <r>
    <x v="150"/>
    <x v="150"/>
    <x v="22"/>
    <x v="1"/>
    <x v="3"/>
    <x v="4"/>
    <x v="0"/>
    <x v="3"/>
    <x v="3"/>
    <x v="3"/>
    <x v="0"/>
    <x v="11"/>
    <x v="0"/>
    <x v="0"/>
  </r>
  <r>
    <x v="151"/>
    <x v="151"/>
    <x v="41"/>
    <x v="1"/>
    <x v="5"/>
    <x v="0"/>
    <x v="3"/>
    <x v="2"/>
    <x v="5"/>
    <x v="5"/>
    <x v="3"/>
    <x v="6"/>
    <x v="1"/>
    <x v="0"/>
  </r>
  <r>
    <x v="152"/>
    <x v="152"/>
    <x v="0"/>
    <x v="0"/>
    <x v="4"/>
    <x v="3"/>
    <x v="2"/>
    <x v="0"/>
    <x v="4"/>
    <x v="4"/>
    <x v="2"/>
    <x v="5"/>
    <x v="0"/>
    <x v="0"/>
  </r>
  <r>
    <x v="153"/>
    <x v="153"/>
    <x v="19"/>
    <x v="1"/>
    <x v="0"/>
    <x v="3"/>
    <x v="1"/>
    <x v="1"/>
    <x v="0"/>
    <x v="0"/>
    <x v="1"/>
    <x v="0"/>
    <x v="0"/>
    <x v="0"/>
  </r>
  <r>
    <x v="154"/>
    <x v="154"/>
    <x v="54"/>
    <x v="0"/>
    <x v="3"/>
    <x v="1"/>
    <x v="1"/>
    <x v="4"/>
    <x v="3"/>
    <x v="3"/>
    <x v="1"/>
    <x v="4"/>
    <x v="1"/>
    <x v="0"/>
  </r>
  <r>
    <x v="155"/>
    <x v="155"/>
    <x v="72"/>
    <x v="1"/>
    <x v="5"/>
    <x v="3"/>
    <x v="1"/>
    <x v="5"/>
    <x v="5"/>
    <x v="5"/>
    <x v="1"/>
    <x v="14"/>
    <x v="0"/>
    <x v="0"/>
  </r>
  <r>
    <x v="156"/>
    <x v="156"/>
    <x v="77"/>
    <x v="0"/>
    <x v="6"/>
    <x v="2"/>
    <x v="1"/>
    <x v="4"/>
    <x v="6"/>
    <x v="6"/>
    <x v="1"/>
    <x v="12"/>
    <x v="1"/>
    <x v="0"/>
  </r>
  <r>
    <x v="157"/>
    <x v="157"/>
    <x v="29"/>
    <x v="0"/>
    <x v="3"/>
    <x v="2"/>
    <x v="3"/>
    <x v="0"/>
    <x v="3"/>
    <x v="3"/>
    <x v="3"/>
    <x v="11"/>
    <x v="0"/>
    <x v="0"/>
  </r>
  <r>
    <x v="158"/>
    <x v="158"/>
    <x v="3"/>
    <x v="1"/>
    <x v="1"/>
    <x v="1"/>
    <x v="3"/>
    <x v="0"/>
    <x v="1"/>
    <x v="1"/>
    <x v="3"/>
    <x v="1"/>
    <x v="0"/>
    <x v="0"/>
  </r>
  <r>
    <x v="159"/>
    <x v="159"/>
    <x v="61"/>
    <x v="1"/>
    <x v="5"/>
    <x v="0"/>
    <x v="4"/>
    <x v="4"/>
    <x v="5"/>
    <x v="5"/>
    <x v="4"/>
    <x v="6"/>
    <x v="1"/>
    <x v="0"/>
  </r>
  <r>
    <x v="160"/>
    <x v="160"/>
    <x v="18"/>
    <x v="0"/>
    <x v="1"/>
    <x v="4"/>
    <x v="2"/>
    <x v="1"/>
    <x v="1"/>
    <x v="1"/>
    <x v="2"/>
    <x v="1"/>
    <x v="1"/>
    <x v="0"/>
  </r>
  <r>
    <x v="161"/>
    <x v="161"/>
    <x v="46"/>
    <x v="0"/>
    <x v="3"/>
    <x v="4"/>
    <x v="3"/>
    <x v="0"/>
    <x v="3"/>
    <x v="3"/>
    <x v="3"/>
    <x v="11"/>
    <x v="0"/>
    <x v="0"/>
  </r>
  <r>
    <x v="162"/>
    <x v="162"/>
    <x v="67"/>
    <x v="1"/>
    <x v="2"/>
    <x v="2"/>
    <x v="4"/>
    <x v="1"/>
    <x v="2"/>
    <x v="2"/>
    <x v="4"/>
    <x v="2"/>
    <x v="0"/>
    <x v="0"/>
  </r>
  <r>
    <x v="163"/>
    <x v="163"/>
    <x v="36"/>
    <x v="0"/>
    <x v="0"/>
    <x v="2"/>
    <x v="2"/>
    <x v="1"/>
    <x v="0"/>
    <x v="0"/>
    <x v="2"/>
    <x v="0"/>
    <x v="0"/>
    <x v="0"/>
  </r>
  <r>
    <x v="164"/>
    <x v="164"/>
    <x v="38"/>
    <x v="0"/>
    <x v="4"/>
    <x v="0"/>
    <x v="0"/>
    <x v="0"/>
    <x v="4"/>
    <x v="4"/>
    <x v="0"/>
    <x v="5"/>
    <x v="0"/>
    <x v="0"/>
  </r>
  <r>
    <x v="165"/>
    <x v="165"/>
    <x v="11"/>
    <x v="1"/>
    <x v="2"/>
    <x v="4"/>
    <x v="1"/>
    <x v="0"/>
    <x v="2"/>
    <x v="2"/>
    <x v="1"/>
    <x v="15"/>
    <x v="0"/>
    <x v="0"/>
  </r>
  <r>
    <x v="166"/>
    <x v="166"/>
    <x v="10"/>
    <x v="1"/>
    <x v="3"/>
    <x v="0"/>
    <x v="1"/>
    <x v="3"/>
    <x v="3"/>
    <x v="3"/>
    <x v="1"/>
    <x v="4"/>
    <x v="0"/>
    <x v="0"/>
  </r>
  <r>
    <x v="167"/>
    <x v="167"/>
    <x v="78"/>
    <x v="0"/>
    <x v="2"/>
    <x v="4"/>
    <x v="4"/>
    <x v="0"/>
    <x v="2"/>
    <x v="2"/>
    <x v="4"/>
    <x v="2"/>
    <x v="0"/>
    <x v="0"/>
  </r>
  <r>
    <x v="168"/>
    <x v="168"/>
    <x v="47"/>
    <x v="1"/>
    <x v="4"/>
    <x v="1"/>
    <x v="1"/>
    <x v="3"/>
    <x v="4"/>
    <x v="4"/>
    <x v="1"/>
    <x v="5"/>
    <x v="0"/>
    <x v="0"/>
  </r>
  <r>
    <x v="169"/>
    <x v="169"/>
    <x v="79"/>
    <x v="0"/>
    <x v="6"/>
    <x v="0"/>
    <x v="4"/>
    <x v="5"/>
    <x v="6"/>
    <x v="6"/>
    <x v="4"/>
    <x v="12"/>
    <x v="1"/>
    <x v="0"/>
  </r>
  <r>
    <x v="170"/>
    <x v="170"/>
    <x v="80"/>
    <x v="1"/>
    <x v="3"/>
    <x v="1"/>
    <x v="1"/>
    <x v="5"/>
    <x v="3"/>
    <x v="3"/>
    <x v="1"/>
    <x v="11"/>
    <x v="0"/>
    <x v="0"/>
  </r>
  <r>
    <x v="171"/>
    <x v="171"/>
    <x v="81"/>
    <x v="1"/>
    <x v="6"/>
    <x v="4"/>
    <x v="0"/>
    <x v="0"/>
    <x v="6"/>
    <x v="6"/>
    <x v="0"/>
    <x v="7"/>
    <x v="0"/>
    <x v="0"/>
  </r>
  <r>
    <x v="172"/>
    <x v="172"/>
    <x v="8"/>
    <x v="0"/>
    <x v="2"/>
    <x v="1"/>
    <x v="0"/>
    <x v="4"/>
    <x v="2"/>
    <x v="2"/>
    <x v="0"/>
    <x v="2"/>
    <x v="0"/>
    <x v="0"/>
  </r>
  <r>
    <x v="173"/>
    <x v="173"/>
    <x v="21"/>
    <x v="1"/>
    <x v="5"/>
    <x v="2"/>
    <x v="4"/>
    <x v="3"/>
    <x v="5"/>
    <x v="5"/>
    <x v="4"/>
    <x v="14"/>
    <x v="0"/>
    <x v="0"/>
  </r>
  <r>
    <x v="174"/>
    <x v="174"/>
    <x v="68"/>
    <x v="0"/>
    <x v="4"/>
    <x v="0"/>
    <x v="3"/>
    <x v="4"/>
    <x v="4"/>
    <x v="4"/>
    <x v="3"/>
    <x v="5"/>
    <x v="0"/>
    <x v="0"/>
  </r>
  <r>
    <x v="175"/>
    <x v="175"/>
    <x v="54"/>
    <x v="0"/>
    <x v="0"/>
    <x v="0"/>
    <x v="4"/>
    <x v="2"/>
    <x v="0"/>
    <x v="0"/>
    <x v="4"/>
    <x v="3"/>
    <x v="1"/>
    <x v="0"/>
  </r>
  <r>
    <x v="176"/>
    <x v="176"/>
    <x v="67"/>
    <x v="0"/>
    <x v="3"/>
    <x v="1"/>
    <x v="1"/>
    <x v="5"/>
    <x v="3"/>
    <x v="3"/>
    <x v="1"/>
    <x v="11"/>
    <x v="0"/>
    <x v="0"/>
  </r>
  <r>
    <x v="177"/>
    <x v="177"/>
    <x v="37"/>
    <x v="0"/>
    <x v="0"/>
    <x v="0"/>
    <x v="2"/>
    <x v="3"/>
    <x v="0"/>
    <x v="0"/>
    <x v="2"/>
    <x v="0"/>
    <x v="0"/>
    <x v="0"/>
  </r>
  <r>
    <x v="178"/>
    <x v="178"/>
    <x v="3"/>
    <x v="1"/>
    <x v="3"/>
    <x v="1"/>
    <x v="4"/>
    <x v="4"/>
    <x v="3"/>
    <x v="3"/>
    <x v="4"/>
    <x v="4"/>
    <x v="0"/>
    <x v="0"/>
  </r>
  <r>
    <x v="179"/>
    <x v="179"/>
    <x v="7"/>
    <x v="1"/>
    <x v="2"/>
    <x v="4"/>
    <x v="0"/>
    <x v="1"/>
    <x v="2"/>
    <x v="2"/>
    <x v="0"/>
    <x v="2"/>
    <x v="0"/>
    <x v="0"/>
  </r>
  <r>
    <x v="180"/>
    <x v="180"/>
    <x v="75"/>
    <x v="1"/>
    <x v="2"/>
    <x v="4"/>
    <x v="0"/>
    <x v="1"/>
    <x v="2"/>
    <x v="2"/>
    <x v="0"/>
    <x v="2"/>
    <x v="0"/>
    <x v="0"/>
  </r>
  <r>
    <x v="181"/>
    <x v="181"/>
    <x v="51"/>
    <x v="0"/>
    <x v="7"/>
    <x v="1"/>
    <x v="4"/>
    <x v="3"/>
    <x v="7"/>
    <x v="7"/>
    <x v="4"/>
    <x v="8"/>
    <x v="0"/>
    <x v="0"/>
  </r>
  <r>
    <x v="182"/>
    <x v="182"/>
    <x v="19"/>
    <x v="1"/>
    <x v="4"/>
    <x v="4"/>
    <x v="1"/>
    <x v="1"/>
    <x v="4"/>
    <x v="4"/>
    <x v="1"/>
    <x v="5"/>
    <x v="0"/>
    <x v="0"/>
  </r>
  <r>
    <x v="183"/>
    <x v="183"/>
    <x v="8"/>
    <x v="0"/>
    <x v="6"/>
    <x v="0"/>
    <x v="1"/>
    <x v="0"/>
    <x v="6"/>
    <x v="6"/>
    <x v="1"/>
    <x v="7"/>
    <x v="0"/>
    <x v="0"/>
  </r>
  <r>
    <x v="184"/>
    <x v="184"/>
    <x v="0"/>
    <x v="1"/>
    <x v="7"/>
    <x v="1"/>
    <x v="0"/>
    <x v="5"/>
    <x v="7"/>
    <x v="7"/>
    <x v="0"/>
    <x v="8"/>
    <x v="0"/>
    <x v="0"/>
  </r>
  <r>
    <x v="185"/>
    <x v="185"/>
    <x v="45"/>
    <x v="1"/>
    <x v="4"/>
    <x v="1"/>
    <x v="1"/>
    <x v="4"/>
    <x v="4"/>
    <x v="4"/>
    <x v="1"/>
    <x v="5"/>
    <x v="0"/>
    <x v="0"/>
  </r>
  <r>
    <x v="186"/>
    <x v="186"/>
    <x v="3"/>
    <x v="0"/>
    <x v="3"/>
    <x v="4"/>
    <x v="1"/>
    <x v="0"/>
    <x v="3"/>
    <x v="3"/>
    <x v="1"/>
    <x v="4"/>
    <x v="0"/>
    <x v="0"/>
  </r>
  <r>
    <x v="187"/>
    <x v="187"/>
    <x v="37"/>
    <x v="1"/>
    <x v="4"/>
    <x v="1"/>
    <x v="0"/>
    <x v="4"/>
    <x v="4"/>
    <x v="4"/>
    <x v="0"/>
    <x v="5"/>
    <x v="0"/>
    <x v="0"/>
  </r>
  <r>
    <x v="188"/>
    <x v="188"/>
    <x v="64"/>
    <x v="0"/>
    <x v="1"/>
    <x v="4"/>
    <x v="0"/>
    <x v="0"/>
    <x v="1"/>
    <x v="1"/>
    <x v="0"/>
    <x v="9"/>
    <x v="0"/>
    <x v="0"/>
  </r>
  <r>
    <x v="189"/>
    <x v="189"/>
    <x v="6"/>
    <x v="0"/>
    <x v="3"/>
    <x v="3"/>
    <x v="1"/>
    <x v="3"/>
    <x v="3"/>
    <x v="3"/>
    <x v="1"/>
    <x v="4"/>
    <x v="1"/>
    <x v="0"/>
  </r>
  <r>
    <x v="190"/>
    <x v="190"/>
    <x v="24"/>
    <x v="1"/>
    <x v="2"/>
    <x v="2"/>
    <x v="0"/>
    <x v="3"/>
    <x v="2"/>
    <x v="2"/>
    <x v="0"/>
    <x v="2"/>
    <x v="0"/>
    <x v="0"/>
  </r>
  <r>
    <x v="191"/>
    <x v="191"/>
    <x v="25"/>
    <x v="1"/>
    <x v="6"/>
    <x v="2"/>
    <x v="1"/>
    <x v="2"/>
    <x v="6"/>
    <x v="6"/>
    <x v="1"/>
    <x v="12"/>
    <x v="1"/>
    <x v="0"/>
  </r>
  <r>
    <x v="192"/>
    <x v="192"/>
    <x v="31"/>
    <x v="0"/>
    <x v="5"/>
    <x v="4"/>
    <x v="0"/>
    <x v="2"/>
    <x v="5"/>
    <x v="5"/>
    <x v="0"/>
    <x v="14"/>
    <x v="0"/>
    <x v="0"/>
  </r>
  <r>
    <x v="193"/>
    <x v="193"/>
    <x v="41"/>
    <x v="1"/>
    <x v="0"/>
    <x v="1"/>
    <x v="0"/>
    <x v="5"/>
    <x v="0"/>
    <x v="0"/>
    <x v="0"/>
    <x v="3"/>
    <x v="1"/>
    <x v="0"/>
  </r>
  <r>
    <x v="194"/>
    <x v="194"/>
    <x v="42"/>
    <x v="0"/>
    <x v="6"/>
    <x v="2"/>
    <x v="0"/>
    <x v="1"/>
    <x v="6"/>
    <x v="6"/>
    <x v="0"/>
    <x v="7"/>
    <x v="0"/>
    <x v="0"/>
  </r>
  <r>
    <x v="195"/>
    <x v="195"/>
    <x v="32"/>
    <x v="1"/>
    <x v="7"/>
    <x v="4"/>
    <x v="2"/>
    <x v="4"/>
    <x v="7"/>
    <x v="7"/>
    <x v="2"/>
    <x v="13"/>
    <x v="1"/>
    <x v="0"/>
  </r>
  <r>
    <x v="196"/>
    <x v="196"/>
    <x v="28"/>
    <x v="0"/>
    <x v="5"/>
    <x v="3"/>
    <x v="0"/>
    <x v="4"/>
    <x v="5"/>
    <x v="5"/>
    <x v="0"/>
    <x v="14"/>
    <x v="0"/>
    <x v="0"/>
  </r>
  <r>
    <x v="197"/>
    <x v="197"/>
    <x v="78"/>
    <x v="1"/>
    <x v="3"/>
    <x v="3"/>
    <x v="0"/>
    <x v="5"/>
    <x v="3"/>
    <x v="3"/>
    <x v="0"/>
    <x v="11"/>
    <x v="0"/>
    <x v="0"/>
  </r>
  <r>
    <x v="198"/>
    <x v="198"/>
    <x v="18"/>
    <x v="1"/>
    <x v="0"/>
    <x v="1"/>
    <x v="4"/>
    <x v="0"/>
    <x v="0"/>
    <x v="0"/>
    <x v="4"/>
    <x v="3"/>
    <x v="1"/>
    <x v="0"/>
  </r>
  <r>
    <x v="199"/>
    <x v="199"/>
    <x v="15"/>
    <x v="1"/>
    <x v="0"/>
    <x v="2"/>
    <x v="0"/>
    <x v="4"/>
    <x v="0"/>
    <x v="0"/>
    <x v="0"/>
    <x v="0"/>
    <x v="0"/>
    <x v="0"/>
  </r>
  <r>
    <x v="200"/>
    <x v="200"/>
    <x v="22"/>
    <x v="0"/>
    <x v="5"/>
    <x v="2"/>
    <x v="2"/>
    <x v="3"/>
    <x v="5"/>
    <x v="5"/>
    <x v="2"/>
    <x v="14"/>
    <x v="0"/>
    <x v="0"/>
  </r>
  <r>
    <x v="201"/>
    <x v="201"/>
    <x v="8"/>
    <x v="0"/>
    <x v="4"/>
    <x v="2"/>
    <x v="0"/>
    <x v="4"/>
    <x v="4"/>
    <x v="4"/>
    <x v="0"/>
    <x v="5"/>
    <x v="0"/>
    <x v="0"/>
  </r>
  <r>
    <x v="202"/>
    <x v="202"/>
    <x v="82"/>
    <x v="0"/>
    <x v="7"/>
    <x v="4"/>
    <x v="1"/>
    <x v="5"/>
    <x v="7"/>
    <x v="7"/>
    <x v="1"/>
    <x v="13"/>
    <x v="1"/>
    <x v="0"/>
  </r>
  <r>
    <x v="203"/>
    <x v="203"/>
    <x v="76"/>
    <x v="0"/>
    <x v="4"/>
    <x v="1"/>
    <x v="2"/>
    <x v="1"/>
    <x v="4"/>
    <x v="4"/>
    <x v="2"/>
    <x v="5"/>
    <x v="0"/>
    <x v="0"/>
  </r>
  <r>
    <x v="204"/>
    <x v="204"/>
    <x v="1"/>
    <x v="1"/>
    <x v="0"/>
    <x v="1"/>
    <x v="0"/>
    <x v="2"/>
    <x v="0"/>
    <x v="0"/>
    <x v="0"/>
    <x v="3"/>
    <x v="1"/>
    <x v="0"/>
  </r>
  <r>
    <x v="205"/>
    <x v="205"/>
    <x v="78"/>
    <x v="1"/>
    <x v="7"/>
    <x v="1"/>
    <x v="1"/>
    <x v="4"/>
    <x v="7"/>
    <x v="7"/>
    <x v="1"/>
    <x v="8"/>
    <x v="0"/>
    <x v="0"/>
  </r>
  <r>
    <x v="206"/>
    <x v="206"/>
    <x v="83"/>
    <x v="0"/>
    <x v="3"/>
    <x v="0"/>
    <x v="1"/>
    <x v="0"/>
    <x v="3"/>
    <x v="3"/>
    <x v="1"/>
    <x v="4"/>
    <x v="0"/>
    <x v="0"/>
  </r>
  <r>
    <x v="207"/>
    <x v="207"/>
    <x v="47"/>
    <x v="0"/>
    <x v="5"/>
    <x v="1"/>
    <x v="0"/>
    <x v="1"/>
    <x v="5"/>
    <x v="5"/>
    <x v="0"/>
    <x v="14"/>
    <x v="0"/>
    <x v="0"/>
  </r>
  <r>
    <x v="208"/>
    <x v="208"/>
    <x v="49"/>
    <x v="1"/>
    <x v="5"/>
    <x v="1"/>
    <x v="2"/>
    <x v="5"/>
    <x v="5"/>
    <x v="5"/>
    <x v="2"/>
    <x v="6"/>
    <x v="1"/>
    <x v="0"/>
  </r>
  <r>
    <x v="209"/>
    <x v="209"/>
    <x v="5"/>
    <x v="1"/>
    <x v="1"/>
    <x v="3"/>
    <x v="3"/>
    <x v="1"/>
    <x v="1"/>
    <x v="1"/>
    <x v="3"/>
    <x v="9"/>
    <x v="0"/>
    <x v="0"/>
  </r>
  <r>
    <x v="210"/>
    <x v="210"/>
    <x v="3"/>
    <x v="0"/>
    <x v="6"/>
    <x v="2"/>
    <x v="4"/>
    <x v="0"/>
    <x v="6"/>
    <x v="6"/>
    <x v="4"/>
    <x v="12"/>
    <x v="0"/>
    <x v="0"/>
  </r>
  <r>
    <x v="211"/>
    <x v="211"/>
    <x v="20"/>
    <x v="1"/>
    <x v="3"/>
    <x v="4"/>
    <x v="0"/>
    <x v="2"/>
    <x v="3"/>
    <x v="3"/>
    <x v="0"/>
    <x v="11"/>
    <x v="0"/>
    <x v="0"/>
  </r>
  <r>
    <x v="212"/>
    <x v="212"/>
    <x v="33"/>
    <x v="1"/>
    <x v="1"/>
    <x v="1"/>
    <x v="0"/>
    <x v="4"/>
    <x v="1"/>
    <x v="1"/>
    <x v="0"/>
    <x v="9"/>
    <x v="0"/>
    <x v="0"/>
  </r>
  <r>
    <x v="213"/>
    <x v="213"/>
    <x v="68"/>
    <x v="1"/>
    <x v="1"/>
    <x v="4"/>
    <x v="3"/>
    <x v="5"/>
    <x v="1"/>
    <x v="1"/>
    <x v="3"/>
    <x v="9"/>
    <x v="0"/>
    <x v="0"/>
  </r>
  <r>
    <x v="214"/>
    <x v="214"/>
    <x v="71"/>
    <x v="0"/>
    <x v="1"/>
    <x v="1"/>
    <x v="1"/>
    <x v="4"/>
    <x v="1"/>
    <x v="1"/>
    <x v="1"/>
    <x v="9"/>
    <x v="0"/>
    <x v="0"/>
  </r>
  <r>
    <x v="215"/>
    <x v="215"/>
    <x v="9"/>
    <x v="0"/>
    <x v="1"/>
    <x v="3"/>
    <x v="0"/>
    <x v="2"/>
    <x v="1"/>
    <x v="1"/>
    <x v="0"/>
    <x v="1"/>
    <x v="1"/>
    <x v="0"/>
  </r>
  <r>
    <x v="216"/>
    <x v="216"/>
    <x v="21"/>
    <x v="1"/>
    <x v="0"/>
    <x v="4"/>
    <x v="2"/>
    <x v="0"/>
    <x v="0"/>
    <x v="0"/>
    <x v="2"/>
    <x v="0"/>
    <x v="0"/>
    <x v="0"/>
  </r>
  <r>
    <x v="217"/>
    <x v="217"/>
    <x v="19"/>
    <x v="1"/>
    <x v="1"/>
    <x v="4"/>
    <x v="3"/>
    <x v="0"/>
    <x v="1"/>
    <x v="1"/>
    <x v="3"/>
    <x v="9"/>
    <x v="0"/>
    <x v="0"/>
  </r>
  <r>
    <x v="218"/>
    <x v="218"/>
    <x v="1"/>
    <x v="0"/>
    <x v="4"/>
    <x v="4"/>
    <x v="0"/>
    <x v="3"/>
    <x v="4"/>
    <x v="4"/>
    <x v="0"/>
    <x v="10"/>
    <x v="1"/>
    <x v="0"/>
  </r>
  <r>
    <x v="219"/>
    <x v="219"/>
    <x v="48"/>
    <x v="1"/>
    <x v="1"/>
    <x v="0"/>
    <x v="4"/>
    <x v="2"/>
    <x v="1"/>
    <x v="1"/>
    <x v="4"/>
    <x v="1"/>
    <x v="1"/>
    <x v="0"/>
  </r>
  <r>
    <x v="220"/>
    <x v="220"/>
    <x v="27"/>
    <x v="0"/>
    <x v="6"/>
    <x v="3"/>
    <x v="2"/>
    <x v="3"/>
    <x v="6"/>
    <x v="6"/>
    <x v="2"/>
    <x v="7"/>
    <x v="0"/>
    <x v="0"/>
  </r>
  <r>
    <x v="221"/>
    <x v="221"/>
    <x v="3"/>
    <x v="1"/>
    <x v="0"/>
    <x v="3"/>
    <x v="3"/>
    <x v="3"/>
    <x v="0"/>
    <x v="0"/>
    <x v="3"/>
    <x v="3"/>
    <x v="0"/>
    <x v="0"/>
  </r>
  <r>
    <x v="222"/>
    <x v="222"/>
    <x v="50"/>
    <x v="1"/>
    <x v="4"/>
    <x v="3"/>
    <x v="4"/>
    <x v="2"/>
    <x v="4"/>
    <x v="4"/>
    <x v="4"/>
    <x v="5"/>
    <x v="0"/>
    <x v="0"/>
  </r>
  <r>
    <x v="223"/>
    <x v="223"/>
    <x v="10"/>
    <x v="0"/>
    <x v="1"/>
    <x v="0"/>
    <x v="3"/>
    <x v="4"/>
    <x v="1"/>
    <x v="1"/>
    <x v="3"/>
    <x v="1"/>
    <x v="0"/>
    <x v="0"/>
  </r>
  <r>
    <x v="224"/>
    <x v="224"/>
    <x v="69"/>
    <x v="0"/>
    <x v="0"/>
    <x v="1"/>
    <x v="4"/>
    <x v="1"/>
    <x v="0"/>
    <x v="0"/>
    <x v="4"/>
    <x v="0"/>
    <x v="0"/>
    <x v="0"/>
  </r>
  <r>
    <x v="225"/>
    <x v="225"/>
    <x v="16"/>
    <x v="0"/>
    <x v="0"/>
    <x v="0"/>
    <x v="3"/>
    <x v="4"/>
    <x v="0"/>
    <x v="0"/>
    <x v="3"/>
    <x v="0"/>
    <x v="0"/>
    <x v="0"/>
  </r>
  <r>
    <x v="226"/>
    <x v="226"/>
    <x v="60"/>
    <x v="0"/>
    <x v="4"/>
    <x v="0"/>
    <x v="3"/>
    <x v="5"/>
    <x v="4"/>
    <x v="4"/>
    <x v="3"/>
    <x v="5"/>
    <x v="0"/>
    <x v="0"/>
  </r>
  <r>
    <x v="227"/>
    <x v="227"/>
    <x v="4"/>
    <x v="1"/>
    <x v="0"/>
    <x v="2"/>
    <x v="4"/>
    <x v="3"/>
    <x v="0"/>
    <x v="0"/>
    <x v="4"/>
    <x v="3"/>
    <x v="1"/>
    <x v="0"/>
  </r>
  <r>
    <x v="228"/>
    <x v="228"/>
    <x v="39"/>
    <x v="0"/>
    <x v="5"/>
    <x v="0"/>
    <x v="2"/>
    <x v="3"/>
    <x v="5"/>
    <x v="5"/>
    <x v="2"/>
    <x v="6"/>
    <x v="1"/>
    <x v="0"/>
  </r>
  <r>
    <x v="229"/>
    <x v="229"/>
    <x v="70"/>
    <x v="0"/>
    <x v="3"/>
    <x v="0"/>
    <x v="0"/>
    <x v="5"/>
    <x v="3"/>
    <x v="3"/>
    <x v="0"/>
    <x v="11"/>
    <x v="0"/>
    <x v="0"/>
  </r>
  <r>
    <x v="230"/>
    <x v="230"/>
    <x v="21"/>
    <x v="1"/>
    <x v="1"/>
    <x v="3"/>
    <x v="4"/>
    <x v="0"/>
    <x v="1"/>
    <x v="1"/>
    <x v="4"/>
    <x v="9"/>
    <x v="0"/>
    <x v="0"/>
  </r>
  <r>
    <x v="231"/>
    <x v="231"/>
    <x v="16"/>
    <x v="0"/>
    <x v="6"/>
    <x v="0"/>
    <x v="4"/>
    <x v="3"/>
    <x v="6"/>
    <x v="6"/>
    <x v="4"/>
    <x v="7"/>
    <x v="0"/>
    <x v="0"/>
  </r>
  <r>
    <x v="232"/>
    <x v="232"/>
    <x v="23"/>
    <x v="1"/>
    <x v="3"/>
    <x v="4"/>
    <x v="3"/>
    <x v="3"/>
    <x v="3"/>
    <x v="3"/>
    <x v="3"/>
    <x v="11"/>
    <x v="0"/>
    <x v="0"/>
  </r>
  <r>
    <x v="233"/>
    <x v="233"/>
    <x v="1"/>
    <x v="1"/>
    <x v="0"/>
    <x v="2"/>
    <x v="0"/>
    <x v="1"/>
    <x v="0"/>
    <x v="0"/>
    <x v="0"/>
    <x v="3"/>
    <x v="1"/>
    <x v="0"/>
  </r>
  <r>
    <x v="234"/>
    <x v="234"/>
    <x v="17"/>
    <x v="1"/>
    <x v="1"/>
    <x v="0"/>
    <x v="4"/>
    <x v="3"/>
    <x v="1"/>
    <x v="1"/>
    <x v="4"/>
    <x v="1"/>
    <x v="1"/>
    <x v="0"/>
  </r>
  <r>
    <x v="235"/>
    <x v="235"/>
    <x v="68"/>
    <x v="0"/>
    <x v="1"/>
    <x v="1"/>
    <x v="4"/>
    <x v="5"/>
    <x v="1"/>
    <x v="1"/>
    <x v="4"/>
    <x v="9"/>
    <x v="0"/>
    <x v="0"/>
  </r>
  <r>
    <x v="236"/>
    <x v="236"/>
    <x v="35"/>
    <x v="1"/>
    <x v="4"/>
    <x v="4"/>
    <x v="3"/>
    <x v="3"/>
    <x v="4"/>
    <x v="4"/>
    <x v="3"/>
    <x v="5"/>
    <x v="0"/>
    <x v="0"/>
  </r>
  <r>
    <x v="237"/>
    <x v="237"/>
    <x v="52"/>
    <x v="0"/>
    <x v="7"/>
    <x v="4"/>
    <x v="3"/>
    <x v="3"/>
    <x v="7"/>
    <x v="7"/>
    <x v="3"/>
    <x v="8"/>
    <x v="0"/>
    <x v="0"/>
  </r>
  <r>
    <x v="238"/>
    <x v="238"/>
    <x v="42"/>
    <x v="1"/>
    <x v="1"/>
    <x v="1"/>
    <x v="2"/>
    <x v="2"/>
    <x v="1"/>
    <x v="1"/>
    <x v="2"/>
    <x v="9"/>
    <x v="0"/>
    <x v="0"/>
  </r>
  <r>
    <x v="239"/>
    <x v="239"/>
    <x v="51"/>
    <x v="1"/>
    <x v="3"/>
    <x v="3"/>
    <x v="1"/>
    <x v="5"/>
    <x v="3"/>
    <x v="3"/>
    <x v="1"/>
    <x v="11"/>
    <x v="0"/>
    <x v="0"/>
  </r>
  <r>
    <x v="240"/>
    <x v="240"/>
    <x v="40"/>
    <x v="1"/>
    <x v="1"/>
    <x v="0"/>
    <x v="2"/>
    <x v="5"/>
    <x v="1"/>
    <x v="1"/>
    <x v="2"/>
    <x v="9"/>
    <x v="0"/>
    <x v="0"/>
  </r>
  <r>
    <x v="241"/>
    <x v="241"/>
    <x v="76"/>
    <x v="1"/>
    <x v="5"/>
    <x v="3"/>
    <x v="1"/>
    <x v="5"/>
    <x v="5"/>
    <x v="5"/>
    <x v="1"/>
    <x v="14"/>
    <x v="0"/>
    <x v="0"/>
  </r>
  <r>
    <x v="242"/>
    <x v="242"/>
    <x v="78"/>
    <x v="0"/>
    <x v="0"/>
    <x v="2"/>
    <x v="2"/>
    <x v="3"/>
    <x v="0"/>
    <x v="0"/>
    <x v="2"/>
    <x v="0"/>
    <x v="0"/>
    <x v="0"/>
  </r>
  <r>
    <x v="243"/>
    <x v="243"/>
    <x v="10"/>
    <x v="0"/>
    <x v="2"/>
    <x v="1"/>
    <x v="3"/>
    <x v="5"/>
    <x v="2"/>
    <x v="2"/>
    <x v="3"/>
    <x v="15"/>
    <x v="0"/>
    <x v="0"/>
  </r>
  <r>
    <x v="244"/>
    <x v="244"/>
    <x v="53"/>
    <x v="1"/>
    <x v="1"/>
    <x v="3"/>
    <x v="3"/>
    <x v="1"/>
    <x v="1"/>
    <x v="1"/>
    <x v="3"/>
    <x v="1"/>
    <x v="1"/>
    <x v="0"/>
  </r>
  <r>
    <x v="245"/>
    <x v="245"/>
    <x v="11"/>
    <x v="1"/>
    <x v="1"/>
    <x v="1"/>
    <x v="1"/>
    <x v="4"/>
    <x v="1"/>
    <x v="1"/>
    <x v="1"/>
    <x v="1"/>
    <x v="0"/>
    <x v="0"/>
  </r>
  <r>
    <x v="246"/>
    <x v="246"/>
    <x v="20"/>
    <x v="1"/>
    <x v="1"/>
    <x v="3"/>
    <x v="1"/>
    <x v="4"/>
    <x v="1"/>
    <x v="1"/>
    <x v="1"/>
    <x v="9"/>
    <x v="0"/>
    <x v="0"/>
  </r>
  <r>
    <x v="247"/>
    <x v="247"/>
    <x v="27"/>
    <x v="0"/>
    <x v="1"/>
    <x v="1"/>
    <x v="2"/>
    <x v="0"/>
    <x v="1"/>
    <x v="1"/>
    <x v="2"/>
    <x v="9"/>
    <x v="0"/>
    <x v="0"/>
  </r>
  <r>
    <x v="248"/>
    <x v="248"/>
    <x v="66"/>
    <x v="0"/>
    <x v="7"/>
    <x v="4"/>
    <x v="1"/>
    <x v="3"/>
    <x v="7"/>
    <x v="7"/>
    <x v="1"/>
    <x v="13"/>
    <x v="1"/>
    <x v="0"/>
  </r>
  <r>
    <x v="249"/>
    <x v="249"/>
    <x v="76"/>
    <x v="0"/>
    <x v="7"/>
    <x v="2"/>
    <x v="0"/>
    <x v="4"/>
    <x v="7"/>
    <x v="7"/>
    <x v="0"/>
    <x v="8"/>
    <x v="0"/>
    <x v="0"/>
  </r>
  <r>
    <x v="250"/>
    <x v="250"/>
    <x v="84"/>
    <x v="2"/>
    <x v="8"/>
    <x v="5"/>
    <x v="5"/>
    <x v="6"/>
    <x v="8"/>
    <x v="8"/>
    <x v="5"/>
    <x v="16"/>
    <x v="2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1">
  <r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  <x v="0"/>
    <x v="1"/>
    <x v="0"/>
  </r>
  <r>
    <x v="2"/>
    <x v="2"/>
    <x v="2"/>
    <x v="0"/>
    <x v="2"/>
    <x v="1"/>
    <x v="0"/>
    <x v="1"/>
    <x v="2"/>
    <x v="2"/>
    <x v="0"/>
    <x v="2"/>
    <x v="0"/>
    <x v="0"/>
    <x v="0"/>
    <x v="0"/>
  </r>
  <r>
    <x v="3"/>
    <x v="3"/>
    <x v="3"/>
    <x v="0"/>
    <x v="0"/>
    <x v="1"/>
    <x v="2"/>
    <x v="2"/>
    <x v="0"/>
    <x v="0"/>
    <x v="2"/>
    <x v="3"/>
    <x v="0"/>
    <x v="0"/>
    <x v="0"/>
    <x v="0"/>
  </r>
  <r>
    <x v="4"/>
    <x v="4"/>
    <x v="4"/>
    <x v="1"/>
    <x v="3"/>
    <x v="2"/>
    <x v="2"/>
    <x v="3"/>
    <x v="3"/>
    <x v="3"/>
    <x v="2"/>
    <x v="4"/>
    <x v="1"/>
    <x v="0"/>
    <x v="1"/>
    <x v="0"/>
  </r>
  <r>
    <x v="5"/>
    <x v="5"/>
    <x v="5"/>
    <x v="0"/>
    <x v="4"/>
    <x v="3"/>
    <x v="3"/>
    <x v="4"/>
    <x v="4"/>
    <x v="4"/>
    <x v="3"/>
    <x v="5"/>
    <x v="0"/>
    <x v="0"/>
    <x v="0"/>
    <x v="0"/>
  </r>
  <r>
    <x v="6"/>
    <x v="6"/>
    <x v="6"/>
    <x v="1"/>
    <x v="5"/>
    <x v="3"/>
    <x v="4"/>
    <x v="2"/>
    <x v="5"/>
    <x v="5"/>
    <x v="4"/>
    <x v="6"/>
    <x v="1"/>
    <x v="0"/>
    <x v="1"/>
    <x v="0"/>
  </r>
  <r>
    <x v="7"/>
    <x v="7"/>
    <x v="7"/>
    <x v="0"/>
    <x v="6"/>
    <x v="0"/>
    <x v="1"/>
    <x v="2"/>
    <x v="6"/>
    <x v="6"/>
    <x v="1"/>
    <x v="7"/>
    <x v="0"/>
    <x v="0"/>
    <x v="0"/>
    <x v="0"/>
  </r>
  <r>
    <x v="8"/>
    <x v="8"/>
    <x v="8"/>
    <x v="1"/>
    <x v="7"/>
    <x v="0"/>
    <x v="3"/>
    <x v="0"/>
    <x v="7"/>
    <x v="7"/>
    <x v="3"/>
    <x v="8"/>
    <x v="0"/>
    <x v="0"/>
    <x v="0"/>
    <x v="0"/>
  </r>
  <r>
    <x v="9"/>
    <x v="9"/>
    <x v="9"/>
    <x v="0"/>
    <x v="0"/>
    <x v="0"/>
    <x v="1"/>
    <x v="3"/>
    <x v="0"/>
    <x v="0"/>
    <x v="1"/>
    <x v="3"/>
    <x v="1"/>
    <x v="0"/>
    <x v="1"/>
    <x v="0"/>
  </r>
  <r>
    <x v="10"/>
    <x v="10"/>
    <x v="10"/>
    <x v="1"/>
    <x v="0"/>
    <x v="4"/>
    <x v="4"/>
    <x v="4"/>
    <x v="0"/>
    <x v="0"/>
    <x v="4"/>
    <x v="3"/>
    <x v="0"/>
    <x v="0"/>
    <x v="0"/>
    <x v="0"/>
  </r>
  <r>
    <x v="11"/>
    <x v="11"/>
    <x v="11"/>
    <x v="1"/>
    <x v="5"/>
    <x v="0"/>
    <x v="0"/>
    <x v="0"/>
    <x v="5"/>
    <x v="5"/>
    <x v="0"/>
    <x v="6"/>
    <x v="0"/>
    <x v="0"/>
    <x v="0"/>
    <x v="0"/>
  </r>
  <r>
    <x v="12"/>
    <x v="12"/>
    <x v="12"/>
    <x v="1"/>
    <x v="0"/>
    <x v="1"/>
    <x v="2"/>
    <x v="3"/>
    <x v="0"/>
    <x v="0"/>
    <x v="2"/>
    <x v="0"/>
    <x v="0"/>
    <x v="0"/>
    <x v="0"/>
    <x v="0"/>
  </r>
  <r>
    <x v="13"/>
    <x v="13"/>
    <x v="13"/>
    <x v="1"/>
    <x v="7"/>
    <x v="0"/>
    <x v="3"/>
    <x v="5"/>
    <x v="7"/>
    <x v="7"/>
    <x v="3"/>
    <x v="8"/>
    <x v="0"/>
    <x v="0"/>
    <x v="0"/>
    <x v="0"/>
  </r>
  <r>
    <x v="14"/>
    <x v="14"/>
    <x v="14"/>
    <x v="1"/>
    <x v="1"/>
    <x v="2"/>
    <x v="1"/>
    <x v="0"/>
    <x v="1"/>
    <x v="1"/>
    <x v="1"/>
    <x v="9"/>
    <x v="0"/>
    <x v="0"/>
    <x v="0"/>
    <x v="0"/>
  </r>
  <r>
    <x v="15"/>
    <x v="15"/>
    <x v="15"/>
    <x v="1"/>
    <x v="4"/>
    <x v="2"/>
    <x v="3"/>
    <x v="4"/>
    <x v="4"/>
    <x v="4"/>
    <x v="3"/>
    <x v="5"/>
    <x v="0"/>
    <x v="0"/>
    <x v="0"/>
    <x v="0"/>
  </r>
  <r>
    <x v="16"/>
    <x v="16"/>
    <x v="16"/>
    <x v="0"/>
    <x v="1"/>
    <x v="3"/>
    <x v="3"/>
    <x v="1"/>
    <x v="1"/>
    <x v="1"/>
    <x v="3"/>
    <x v="9"/>
    <x v="0"/>
    <x v="0"/>
    <x v="0"/>
    <x v="0"/>
  </r>
  <r>
    <x v="17"/>
    <x v="17"/>
    <x v="17"/>
    <x v="1"/>
    <x v="5"/>
    <x v="2"/>
    <x v="0"/>
    <x v="1"/>
    <x v="5"/>
    <x v="5"/>
    <x v="0"/>
    <x v="6"/>
    <x v="1"/>
    <x v="0"/>
    <x v="1"/>
    <x v="0"/>
  </r>
  <r>
    <x v="18"/>
    <x v="18"/>
    <x v="18"/>
    <x v="0"/>
    <x v="5"/>
    <x v="4"/>
    <x v="2"/>
    <x v="4"/>
    <x v="5"/>
    <x v="5"/>
    <x v="2"/>
    <x v="6"/>
    <x v="1"/>
    <x v="0"/>
    <x v="1"/>
    <x v="0"/>
  </r>
  <r>
    <x v="19"/>
    <x v="19"/>
    <x v="19"/>
    <x v="0"/>
    <x v="0"/>
    <x v="0"/>
    <x v="2"/>
    <x v="0"/>
    <x v="0"/>
    <x v="0"/>
    <x v="2"/>
    <x v="0"/>
    <x v="0"/>
    <x v="0"/>
    <x v="0"/>
    <x v="0"/>
  </r>
  <r>
    <x v="20"/>
    <x v="20"/>
    <x v="20"/>
    <x v="0"/>
    <x v="4"/>
    <x v="3"/>
    <x v="0"/>
    <x v="4"/>
    <x v="4"/>
    <x v="4"/>
    <x v="0"/>
    <x v="5"/>
    <x v="0"/>
    <x v="0"/>
    <x v="0"/>
    <x v="0"/>
  </r>
  <r>
    <x v="21"/>
    <x v="21"/>
    <x v="11"/>
    <x v="0"/>
    <x v="5"/>
    <x v="2"/>
    <x v="3"/>
    <x v="1"/>
    <x v="5"/>
    <x v="5"/>
    <x v="3"/>
    <x v="6"/>
    <x v="0"/>
    <x v="0"/>
    <x v="0"/>
    <x v="0"/>
  </r>
  <r>
    <x v="22"/>
    <x v="22"/>
    <x v="21"/>
    <x v="1"/>
    <x v="6"/>
    <x v="4"/>
    <x v="0"/>
    <x v="4"/>
    <x v="6"/>
    <x v="6"/>
    <x v="0"/>
    <x v="7"/>
    <x v="0"/>
    <x v="0"/>
    <x v="0"/>
    <x v="0"/>
  </r>
  <r>
    <x v="23"/>
    <x v="23"/>
    <x v="22"/>
    <x v="0"/>
    <x v="0"/>
    <x v="1"/>
    <x v="3"/>
    <x v="2"/>
    <x v="0"/>
    <x v="0"/>
    <x v="3"/>
    <x v="0"/>
    <x v="0"/>
    <x v="0"/>
    <x v="0"/>
    <x v="0"/>
  </r>
  <r>
    <x v="24"/>
    <x v="24"/>
    <x v="23"/>
    <x v="1"/>
    <x v="7"/>
    <x v="2"/>
    <x v="4"/>
    <x v="1"/>
    <x v="7"/>
    <x v="7"/>
    <x v="4"/>
    <x v="8"/>
    <x v="0"/>
    <x v="0"/>
    <x v="0"/>
    <x v="0"/>
  </r>
  <r>
    <x v="25"/>
    <x v="25"/>
    <x v="24"/>
    <x v="0"/>
    <x v="0"/>
    <x v="1"/>
    <x v="4"/>
    <x v="4"/>
    <x v="0"/>
    <x v="0"/>
    <x v="4"/>
    <x v="0"/>
    <x v="0"/>
    <x v="0"/>
    <x v="0"/>
    <x v="0"/>
  </r>
  <r>
    <x v="26"/>
    <x v="26"/>
    <x v="25"/>
    <x v="1"/>
    <x v="4"/>
    <x v="0"/>
    <x v="1"/>
    <x v="0"/>
    <x v="4"/>
    <x v="4"/>
    <x v="1"/>
    <x v="10"/>
    <x v="1"/>
    <x v="0"/>
    <x v="1"/>
    <x v="0"/>
  </r>
  <r>
    <x v="27"/>
    <x v="27"/>
    <x v="26"/>
    <x v="0"/>
    <x v="2"/>
    <x v="2"/>
    <x v="4"/>
    <x v="5"/>
    <x v="2"/>
    <x v="2"/>
    <x v="4"/>
    <x v="2"/>
    <x v="0"/>
    <x v="0"/>
    <x v="0"/>
    <x v="0"/>
  </r>
  <r>
    <x v="28"/>
    <x v="28"/>
    <x v="27"/>
    <x v="1"/>
    <x v="3"/>
    <x v="4"/>
    <x v="0"/>
    <x v="5"/>
    <x v="3"/>
    <x v="3"/>
    <x v="0"/>
    <x v="11"/>
    <x v="0"/>
    <x v="0"/>
    <x v="0"/>
    <x v="0"/>
  </r>
  <r>
    <x v="29"/>
    <x v="29"/>
    <x v="28"/>
    <x v="1"/>
    <x v="2"/>
    <x v="1"/>
    <x v="4"/>
    <x v="0"/>
    <x v="2"/>
    <x v="2"/>
    <x v="4"/>
    <x v="2"/>
    <x v="0"/>
    <x v="0"/>
    <x v="0"/>
    <x v="0"/>
  </r>
  <r>
    <x v="30"/>
    <x v="30"/>
    <x v="29"/>
    <x v="1"/>
    <x v="6"/>
    <x v="1"/>
    <x v="4"/>
    <x v="3"/>
    <x v="6"/>
    <x v="6"/>
    <x v="4"/>
    <x v="7"/>
    <x v="0"/>
    <x v="0"/>
    <x v="0"/>
    <x v="0"/>
  </r>
  <r>
    <x v="31"/>
    <x v="31"/>
    <x v="30"/>
    <x v="1"/>
    <x v="5"/>
    <x v="3"/>
    <x v="2"/>
    <x v="4"/>
    <x v="5"/>
    <x v="5"/>
    <x v="2"/>
    <x v="6"/>
    <x v="1"/>
    <x v="0"/>
    <x v="1"/>
    <x v="0"/>
  </r>
  <r>
    <x v="32"/>
    <x v="32"/>
    <x v="26"/>
    <x v="1"/>
    <x v="7"/>
    <x v="2"/>
    <x v="4"/>
    <x v="4"/>
    <x v="7"/>
    <x v="7"/>
    <x v="4"/>
    <x v="8"/>
    <x v="0"/>
    <x v="0"/>
    <x v="0"/>
    <x v="0"/>
  </r>
  <r>
    <x v="33"/>
    <x v="33"/>
    <x v="31"/>
    <x v="1"/>
    <x v="7"/>
    <x v="0"/>
    <x v="1"/>
    <x v="3"/>
    <x v="7"/>
    <x v="7"/>
    <x v="1"/>
    <x v="8"/>
    <x v="0"/>
    <x v="0"/>
    <x v="0"/>
    <x v="0"/>
  </r>
  <r>
    <x v="34"/>
    <x v="34"/>
    <x v="32"/>
    <x v="0"/>
    <x v="4"/>
    <x v="1"/>
    <x v="4"/>
    <x v="2"/>
    <x v="4"/>
    <x v="4"/>
    <x v="4"/>
    <x v="10"/>
    <x v="1"/>
    <x v="0"/>
    <x v="1"/>
    <x v="0"/>
  </r>
  <r>
    <x v="35"/>
    <x v="35"/>
    <x v="33"/>
    <x v="0"/>
    <x v="3"/>
    <x v="1"/>
    <x v="0"/>
    <x v="3"/>
    <x v="3"/>
    <x v="3"/>
    <x v="0"/>
    <x v="11"/>
    <x v="0"/>
    <x v="0"/>
    <x v="0"/>
    <x v="0"/>
  </r>
  <r>
    <x v="36"/>
    <x v="36"/>
    <x v="34"/>
    <x v="0"/>
    <x v="2"/>
    <x v="2"/>
    <x v="2"/>
    <x v="3"/>
    <x v="2"/>
    <x v="2"/>
    <x v="2"/>
    <x v="2"/>
    <x v="0"/>
    <x v="0"/>
    <x v="0"/>
    <x v="0"/>
  </r>
  <r>
    <x v="37"/>
    <x v="37"/>
    <x v="35"/>
    <x v="0"/>
    <x v="1"/>
    <x v="1"/>
    <x v="1"/>
    <x v="4"/>
    <x v="1"/>
    <x v="1"/>
    <x v="1"/>
    <x v="9"/>
    <x v="0"/>
    <x v="0"/>
    <x v="0"/>
    <x v="0"/>
  </r>
  <r>
    <x v="38"/>
    <x v="38"/>
    <x v="36"/>
    <x v="0"/>
    <x v="7"/>
    <x v="4"/>
    <x v="0"/>
    <x v="3"/>
    <x v="7"/>
    <x v="7"/>
    <x v="0"/>
    <x v="8"/>
    <x v="0"/>
    <x v="0"/>
    <x v="0"/>
    <x v="0"/>
  </r>
  <r>
    <x v="39"/>
    <x v="39"/>
    <x v="5"/>
    <x v="0"/>
    <x v="2"/>
    <x v="2"/>
    <x v="3"/>
    <x v="4"/>
    <x v="2"/>
    <x v="2"/>
    <x v="3"/>
    <x v="2"/>
    <x v="0"/>
    <x v="0"/>
    <x v="0"/>
    <x v="0"/>
  </r>
  <r>
    <x v="40"/>
    <x v="40"/>
    <x v="37"/>
    <x v="1"/>
    <x v="6"/>
    <x v="2"/>
    <x v="0"/>
    <x v="1"/>
    <x v="6"/>
    <x v="6"/>
    <x v="0"/>
    <x v="7"/>
    <x v="0"/>
    <x v="0"/>
    <x v="0"/>
    <x v="0"/>
  </r>
  <r>
    <x v="41"/>
    <x v="41"/>
    <x v="38"/>
    <x v="1"/>
    <x v="7"/>
    <x v="1"/>
    <x v="4"/>
    <x v="2"/>
    <x v="7"/>
    <x v="7"/>
    <x v="4"/>
    <x v="8"/>
    <x v="0"/>
    <x v="0"/>
    <x v="0"/>
    <x v="0"/>
  </r>
  <r>
    <x v="42"/>
    <x v="42"/>
    <x v="39"/>
    <x v="0"/>
    <x v="1"/>
    <x v="0"/>
    <x v="2"/>
    <x v="4"/>
    <x v="1"/>
    <x v="1"/>
    <x v="2"/>
    <x v="1"/>
    <x v="1"/>
    <x v="0"/>
    <x v="1"/>
    <x v="0"/>
  </r>
  <r>
    <x v="43"/>
    <x v="43"/>
    <x v="40"/>
    <x v="1"/>
    <x v="7"/>
    <x v="3"/>
    <x v="0"/>
    <x v="1"/>
    <x v="7"/>
    <x v="7"/>
    <x v="0"/>
    <x v="8"/>
    <x v="0"/>
    <x v="0"/>
    <x v="0"/>
    <x v="0"/>
  </r>
  <r>
    <x v="44"/>
    <x v="44"/>
    <x v="3"/>
    <x v="1"/>
    <x v="3"/>
    <x v="4"/>
    <x v="3"/>
    <x v="1"/>
    <x v="3"/>
    <x v="3"/>
    <x v="3"/>
    <x v="4"/>
    <x v="0"/>
    <x v="0"/>
    <x v="0"/>
    <x v="0"/>
  </r>
  <r>
    <x v="45"/>
    <x v="45"/>
    <x v="41"/>
    <x v="0"/>
    <x v="1"/>
    <x v="4"/>
    <x v="3"/>
    <x v="3"/>
    <x v="1"/>
    <x v="1"/>
    <x v="3"/>
    <x v="1"/>
    <x v="1"/>
    <x v="0"/>
    <x v="1"/>
    <x v="0"/>
  </r>
  <r>
    <x v="46"/>
    <x v="46"/>
    <x v="42"/>
    <x v="1"/>
    <x v="7"/>
    <x v="2"/>
    <x v="4"/>
    <x v="4"/>
    <x v="7"/>
    <x v="7"/>
    <x v="4"/>
    <x v="8"/>
    <x v="0"/>
    <x v="0"/>
    <x v="0"/>
    <x v="0"/>
  </r>
  <r>
    <x v="47"/>
    <x v="47"/>
    <x v="4"/>
    <x v="0"/>
    <x v="6"/>
    <x v="2"/>
    <x v="1"/>
    <x v="3"/>
    <x v="6"/>
    <x v="6"/>
    <x v="1"/>
    <x v="12"/>
    <x v="1"/>
    <x v="0"/>
    <x v="1"/>
    <x v="0"/>
  </r>
  <r>
    <x v="48"/>
    <x v="48"/>
    <x v="43"/>
    <x v="0"/>
    <x v="4"/>
    <x v="1"/>
    <x v="4"/>
    <x v="0"/>
    <x v="4"/>
    <x v="4"/>
    <x v="4"/>
    <x v="10"/>
    <x v="1"/>
    <x v="0"/>
    <x v="1"/>
    <x v="0"/>
  </r>
  <r>
    <x v="49"/>
    <x v="49"/>
    <x v="21"/>
    <x v="1"/>
    <x v="4"/>
    <x v="3"/>
    <x v="0"/>
    <x v="1"/>
    <x v="4"/>
    <x v="4"/>
    <x v="0"/>
    <x v="5"/>
    <x v="0"/>
    <x v="0"/>
    <x v="0"/>
    <x v="0"/>
  </r>
  <r>
    <x v="50"/>
    <x v="50"/>
    <x v="44"/>
    <x v="0"/>
    <x v="3"/>
    <x v="1"/>
    <x v="0"/>
    <x v="5"/>
    <x v="3"/>
    <x v="3"/>
    <x v="0"/>
    <x v="11"/>
    <x v="0"/>
    <x v="0"/>
    <x v="0"/>
    <x v="0"/>
  </r>
  <r>
    <x v="51"/>
    <x v="51"/>
    <x v="45"/>
    <x v="0"/>
    <x v="0"/>
    <x v="0"/>
    <x v="4"/>
    <x v="2"/>
    <x v="0"/>
    <x v="0"/>
    <x v="4"/>
    <x v="0"/>
    <x v="0"/>
    <x v="0"/>
    <x v="0"/>
    <x v="0"/>
  </r>
  <r>
    <x v="52"/>
    <x v="52"/>
    <x v="46"/>
    <x v="1"/>
    <x v="3"/>
    <x v="3"/>
    <x v="3"/>
    <x v="4"/>
    <x v="3"/>
    <x v="3"/>
    <x v="3"/>
    <x v="11"/>
    <x v="0"/>
    <x v="0"/>
    <x v="0"/>
    <x v="0"/>
  </r>
  <r>
    <x v="53"/>
    <x v="53"/>
    <x v="31"/>
    <x v="1"/>
    <x v="7"/>
    <x v="1"/>
    <x v="4"/>
    <x v="3"/>
    <x v="7"/>
    <x v="7"/>
    <x v="4"/>
    <x v="8"/>
    <x v="0"/>
    <x v="0"/>
    <x v="0"/>
    <x v="0"/>
  </r>
  <r>
    <x v="54"/>
    <x v="54"/>
    <x v="18"/>
    <x v="1"/>
    <x v="3"/>
    <x v="0"/>
    <x v="2"/>
    <x v="0"/>
    <x v="3"/>
    <x v="3"/>
    <x v="2"/>
    <x v="4"/>
    <x v="1"/>
    <x v="0"/>
    <x v="1"/>
    <x v="0"/>
  </r>
  <r>
    <x v="55"/>
    <x v="55"/>
    <x v="17"/>
    <x v="0"/>
    <x v="7"/>
    <x v="1"/>
    <x v="3"/>
    <x v="1"/>
    <x v="7"/>
    <x v="7"/>
    <x v="3"/>
    <x v="13"/>
    <x v="1"/>
    <x v="0"/>
    <x v="1"/>
    <x v="0"/>
  </r>
  <r>
    <x v="56"/>
    <x v="56"/>
    <x v="39"/>
    <x v="1"/>
    <x v="0"/>
    <x v="4"/>
    <x v="1"/>
    <x v="2"/>
    <x v="0"/>
    <x v="0"/>
    <x v="1"/>
    <x v="3"/>
    <x v="1"/>
    <x v="0"/>
    <x v="1"/>
    <x v="0"/>
  </r>
  <r>
    <x v="57"/>
    <x v="57"/>
    <x v="21"/>
    <x v="0"/>
    <x v="3"/>
    <x v="0"/>
    <x v="2"/>
    <x v="5"/>
    <x v="3"/>
    <x v="3"/>
    <x v="2"/>
    <x v="11"/>
    <x v="0"/>
    <x v="0"/>
    <x v="0"/>
    <x v="0"/>
  </r>
  <r>
    <x v="58"/>
    <x v="58"/>
    <x v="2"/>
    <x v="0"/>
    <x v="7"/>
    <x v="2"/>
    <x v="3"/>
    <x v="1"/>
    <x v="7"/>
    <x v="7"/>
    <x v="3"/>
    <x v="8"/>
    <x v="0"/>
    <x v="0"/>
    <x v="0"/>
    <x v="0"/>
  </r>
  <r>
    <x v="59"/>
    <x v="59"/>
    <x v="47"/>
    <x v="1"/>
    <x v="6"/>
    <x v="1"/>
    <x v="2"/>
    <x v="0"/>
    <x v="6"/>
    <x v="6"/>
    <x v="2"/>
    <x v="7"/>
    <x v="0"/>
    <x v="0"/>
    <x v="0"/>
    <x v="0"/>
  </r>
  <r>
    <x v="60"/>
    <x v="60"/>
    <x v="3"/>
    <x v="0"/>
    <x v="5"/>
    <x v="0"/>
    <x v="4"/>
    <x v="2"/>
    <x v="5"/>
    <x v="5"/>
    <x v="4"/>
    <x v="6"/>
    <x v="0"/>
    <x v="0"/>
    <x v="0"/>
    <x v="0"/>
  </r>
  <r>
    <x v="61"/>
    <x v="61"/>
    <x v="15"/>
    <x v="0"/>
    <x v="2"/>
    <x v="3"/>
    <x v="2"/>
    <x v="3"/>
    <x v="2"/>
    <x v="2"/>
    <x v="2"/>
    <x v="2"/>
    <x v="0"/>
    <x v="0"/>
    <x v="0"/>
    <x v="0"/>
  </r>
  <r>
    <x v="62"/>
    <x v="62"/>
    <x v="48"/>
    <x v="0"/>
    <x v="4"/>
    <x v="2"/>
    <x v="4"/>
    <x v="1"/>
    <x v="4"/>
    <x v="4"/>
    <x v="4"/>
    <x v="10"/>
    <x v="1"/>
    <x v="0"/>
    <x v="1"/>
    <x v="0"/>
  </r>
  <r>
    <x v="63"/>
    <x v="63"/>
    <x v="49"/>
    <x v="0"/>
    <x v="6"/>
    <x v="4"/>
    <x v="2"/>
    <x v="5"/>
    <x v="6"/>
    <x v="6"/>
    <x v="2"/>
    <x v="12"/>
    <x v="1"/>
    <x v="0"/>
    <x v="1"/>
    <x v="0"/>
  </r>
  <r>
    <x v="64"/>
    <x v="64"/>
    <x v="5"/>
    <x v="0"/>
    <x v="7"/>
    <x v="3"/>
    <x v="3"/>
    <x v="5"/>
    <x v="7"/>
    <x v="7"/>
    <x v="3"/>
    <x v="8"/>
    <x v="0"/>
    <x v="0"/>
    <x v="0"/>
    <x v="0"/>
  </r>
  <r>
    <x v="65"/>
    <x v="65"/>
    <x v="50"/>
    <x v="1"/>
    <x v="5"/>
    <x v="1"/>
    <x v="0"/>
    <x v="1"/>
    <x v="5"/>
    <x v="5"/>
    <x v="0"/>
    <x v="14"/>
    <x v="0"/>
    <x v="0"/>
    <x v="0"/>
    <x v="0"/>
  </r>
  <r>
    <x v="66"/>
    <x v="66"/>
    <x v="51"/>
    <x v="0"/>
    <x v="3"/>
    <x v="2"/>
    <x v="4"/>
    <x v="4"/>
    <x v="3"/>
    <x v="3"/>
    <x v="4"/>
    <x v="11"/>
    <x v="0"/>
    <x v="0"/>
    <x v="0"/>
    <x v="0"/>
  </r>
  <r>
    <x v="67"/>
    <x v="67"/>
    <x v="52"/>
    <x v="1"/>
    <x v="6"/>
    <x v="3"/>
    <x v="2"/>
    <x v="3"/>
    <x v="6"/>
    <x v="6"/>
    <x v="2"/>
    <x v="7"/>
    <x v="0"/>
    <x v="0"/>
    <x v="0"/>
    <x v="0"/>
  </r>
  <r>
    <x v="68"/>
    <x v="68"/>
    <x v="19"/>
    <x v="0"/>
    <x v="2"/>
    <x v="2"/>
    <x v="2"/>
    <x v="3"/>
    <x v="2"/>
    <x v="2"/>
    <x v="2"/>
    <x v="2"/>
    <x v="0"/>
    <x v="0"/>
    <x v="0"/>
    <x v="0"/>
  </r>
  <r>
    <x v="69"/>
    <x v="69"/>
    <x v="53"/>
    <x v="0"/>
    <x v="2"/>
    <x v="4"/>
    <x v="3"/>
    <x v="2"/>
    <x v="2"/>
    <x v="2"/>
    <x v="3"/>
    <x v="15"/>
    <x v="1"/>
    <x v="0"/>
    <x v="1"/>
    <x v="0"/>
  </r>
  <r>
    <x v="70"/>
    <x v="70"/>
    <x v="1"/>
    <x v="1"/>
    <x v="0"/>
    <x v="4"/>
    <x v="2"/>
    <x v="4"/>
    <x v="0"/>
    <x v="0"/>
    <x v="2"/>
    <x v="3"/>
    <x v="1"/>
    <x v="0"/>
    <x v="1"/>
    <x v="0"/>
  </r>
  <r>
    <x v="71"/>
    <x v="71"/>
    <x v="54"/>
    <x v="1"/>
    <x v="1"/>
    <x v="4"/>
    <x v="0"/>
    <x v="5"/>
    <x v="1"/>
    <x v="1"/>
    <x v="0"/>
    <x v="1"/>
    <x v="1"/>
    <x v="0"/>
    <x v="1"/>
    <x v="0"/>
  </r>
  <r>
    <x v="72"/>
    <x v="72"/>
    <x v="16"/>
    <x v="0"/>
    <x v="3"/>
    <x v="1"/>
    <x v="3"/>
    <x v="4"/>
    <x v="3"/>
    <x v="3"/>
    <x v="3"/>
    <x v="11"/>
    <x v="0"/>
    <x v="0"/>
    <x v="0"/>
    <x v="0"/>
  </r>
  <r>
    <x v="73"/>
    <x v="73"/>
    <x v="55"/>
    <x v="1"/>
    <x v="3"/>
    <x v="3"/>
    <x v="0"/>
    <x v="4"/>
    <x v="3"/>
    <x v="3"/>
    <x v="0"/>
    <x v="4"/>
    <x v="1"/>
    <x v="0"/>
    <x v="1"/>
    <x v="0"/>
  </r>
  <r>
    <x v="74"/>
    <x v="74"/>
    <x v="53"/>
    <x v="1"/>
    <x v="7"/>
    <x v="3"/>
    <x v="3"/>
    <x v="1"/>
    <x v="7"/>
    <x v="7"/>
    <x v="3"/>
    <x v="13"/>
    <x v="1"/>
    <x v="0"/>
    <x v="1"/>
    <x v="0"/>
  </r>
  <r>
    <x v="75"/>
    <x v="75"/>
    <x v="56"/>
    <x v="0"/>
    <x v="7"/>
    <x v="0"/>
    <x v="4"/>
    <x v="4"/>
    <x v="7"/>
    <x v="7"/>
    <x v="4"/>
    <x v="8"/>
    <x v="0"/>
    <x v="0"/>
    <x v="0"/>
    <x v="0"/>
  </r>
  <r>
    <x v="76"/>
    <x v="76"/>
    <x v="49"/>
    <x v="1"/>
    <x v="1"/>
    <x v="4"/>
    <x v="3"/>
    <x v="4"/>
    <x v="1"/>
    <x v="1"/>
    <x v="3"/>
    <x v="1"/>
    <x v="1"/>
    <x v="0"/>
    <x v="1"/>
    <x v="0"/>
  </r>
  <r>
    <x v="77"/>
    <x v="77"/>
    <x v="57"/>
    <x v="0"/>
    <x v="2"/>
    <x v="4"/>
    <x v="1"/>
    <x v="3"/>
    <x v="2"/>
    <x v="2"/>
    <x v="1"/>
    <x v="2"/>
    <x v="0"/>
    <x v="0"/>
    <x v="0"/>
    <x v="0"/>
  </r>
  <r>
    <x v="78"/>
    <x v="78"/>
    <x v="42"/>
    <x v="1"/>
    <x v="2"/>
    <x v="4"/>
    <x v="3"/>
    <x v="3"/>
    <x v="2"/>
    <x v="2"/>
    <x v="3"/>
    <x v="2"/>
    <x v="0"/>
    <x v="0"/>
    <x v="0"/>
    <x v="0"/>
  </r>
  <r>
    <x v="79"/>
    <x v="79"/>
    <x v="53"/>
    <x v="1"/>
    <x v="3"/>
    <x v="0"/>
    <x v="3"/>
    <x v="2"/>
    <x v="3"/>
    <x v="3"/>
    <x v="3"/>
    <x v="4"/>
    <x v="1"/>
    <x v="0"/>
    <x v="1"/>
    <x v="0"/>
  </r>
  <r>
    <x v="80"/>
    <x v="80"/>
    <x v="58"/>
    <x v="1"/>
    <x v="6"/>
    <x v="2"/>
    <x v="3"/>
    <x v="2"/>
    <x v="6"/>
    <x v="6"/>
    <x v="3"/>
    <x v="7"/>
    <x v="0"/>
    <x v="0"/>
    <x v="0"/>
    <x v="0"/>
  </r>
  <r>
    <x v="81"/>
    <x v="81"/>
    <x v="59"/>
    <x v="1"/>
    <x v="3"/>
    <x v="4"/>
    <x v="1"/>
    <x v="5"/>
    <x v="3"/>
    <x v="3"/>
    <x v="1"/>
    <x v="11"/>
    <x v="0"/>
    <x v="0"/>
    <x v="0"/>
    <x v="0"/>
  </r>
  <r>
    <x v="82"/>
    <x v="82"/>
    <x v="60"/>
    <x v="1"/>
    <x v="1"/>
    <x v="3"/>
    <x v="3"/>
    <x v="2"/>
    <x v="1"/>
    <x v="1"/>
    <x v="3"/>
    <x v="9"/>
    <x v="0"/>
    <x v="0"/>
    <x v="0"/>
    <x v="0"/>
  </r>
  <r>
    <x v="83"/>
    <x v="83"/>
    <x v="54"/>
    <x v="0"/>
    <x v="2"/>
    <x v="4"/>
    <x v="1"/>
    <x v="4"/>
    <x v="2"/>
    <x v="2"/>
    <x v="1"/>
    <x v="15"/>
    <x v="1"/>
    <x v="0"/>
    <x v="1"/>
    <x v="0"/>
  </r>
  <r>
    <x v="84"/>
    <x v="84"/>
    <x v="53"/>
    <x v="1"/>
    <x v="0"/>
    <x v="4"/>
    <x v="1"/>
    <x v="0"/>
    <x v="0"/>
    <x v="0"/>
    <x v="1"/>
    <x v="3"/>
    <x v="1"/>
    <x v="0"/>
    <x v="1"/>
    <x v="0"/>
  </r>
  <r>
    <x v="85"/>
    <x v="85"/>
    <x v="61"/>
    <x v="0"/>
    <x v="3"/>
    <x v="0"/>
    <x v="1"/>
    <x v="5"/>
    <x v="3"/>
    <x v="3"/>
    <x v="1"/>
    <x v="4"/>
    <x v="1"/>
    <x v="0"/>
    <x v="1"/>
    <x v="0"/>
  </r>
  <r>
    <x v="86"/>
    <x v="86"/>
    <x v="48"/>
    <x v="0"/>
    <x v="1"/>
    <x v="2"/>
    <x v="3"/>
    <x v="5"/>
    <x v="1"/>
    <x v="1"/>
    <x v="3"/>
    <x v="1"/>
    <x v="1"/>
    <x v="0"/>
    <x v="1"/>
    <x v="0"/>
  </r>
  <r>
    <x v="87"/>
    <x v="87"/>
    <x v="62"/>
    <x v="0"/>
    <x v="6"/>
    <x v="2"/>
    <x v="0"/>
    <x v="3"/>
    <x v="6"/>
    <x v="6"/>
    <x v="0"/>
    <x v="7"/>
    <x v="0"/>
    <x v="0"/>
    <x v="0"/>
    <x v="0"/>
  </r>
  <r>
    <x v="88"/>
    <x v="88"/>
    <x v="63"/>
    <x v="0"/>
    <x v="5"/>
    <x v="3"/>
    <x v="4"/>
    <x v="1"/>
    <x v="5"/>
    <x v="5"/>
    <x v="4"/>
    <x v="14"/>
    <x v="0"/>
    <x v="0"/>
    <x v="0"/>
    <x v="0"/>
  </r>
  <r>
    <x v="89"/>
    <x v="89"/>
    <x v="25"/>
    <x v="0"/>
    <x v="1"/>
    <x v="1"/>
    <x v="2"/>
    <x v="3"/>
    <x v="1"/>
    <x v="1"/>
    <x v="2"/>
    <x v="1"/>
    <x v="1"/>
    <x v="0"/>
    <x v="1"/>
    <x v="0"/>
  </r>
  <r>
    <x v="90"/>
    <x v="90"/>
    <x v="22"/>
    <x v="1"/>
    <x v="7"/>
    <x v="0"/>
    <x v="1"/>
    <x v="3"/>
    <x v="7"/>
    <x v="7"/>
    <x v="1"/>
    <x v="8"/>
    <x v="0"/>
    <x v="0"/>
    <x v="0"/>
    <x v="0"/>
  </r>
  <r>
    <x v="91"/>
    <x v="91"/>
    <x v="25"/>
    <x v="0"/>
    <x v="3"/>
    <x v="4"/>
    <x v="4"/>
    <x v="3"/>
    <x v="3"/>
    <x v="3"/>
    <x v="4"/>
    <x v="4"/>
    <x v="1"/>
    <x v="0"/>
    <x v="1"/>
    <x v="0"/>
  </r>
  <r>
    <x v="92"/>
    <x v="92"/>
    <x v="16"/>
    <x v="0"/>
    <x v="5"/>
    <x v="1"/>
    <x v="1"/>
    <x v="1"/>
    <x v="5"/>
    <x v="5"/>
    <x v="1"/>
    <x v="14"/>
    <x v="0"/>
    <x v="0"/>
    <x v="0"/>
    <x v="0"/>
  </r>
  <r>
    <x v="93"/>
    <x v="93"/>
    <x v="54"/>
    <x v="1"/>
    <x v="4"/>
    <x v="2"/>
    <x v="2"/>
    <x v="4"/>
    <x v="4"/>
    <x v="4"/>
    <x v="2"/>
    <x v="10"/>
    <x v="1"/>
    <x v="0"/>
    <x v="1"/>
    <x v="0"/>
  </r>
  <r>
    <x v="94"/>
    <x v="94"/>
    <x v="12"/>
    <x v="0"/>
    <x v="5"/>
    <x v="2"/>
    <x v="0"/>
    <x v="0"/>
    <x v="5"/>
    <x v="5"/>
    <x v="0"/>
    <x v="14"/>
    <x v="0"/>
    <x v="0"/>
    <x v="0"/>
    <x v="0"/>
  </r>
  <r>
    <x v="95"/>
    <x v="95"/>
    <x v="32"/>
    <x v="1"/>
    <x v="5"/>
    <x v="2"/>
    <x v="0"/>
    <x v="0"/>
    <x v="5"/>
    <x v="5"/>
    <x v="0"/>
    <x v="6"/>
    <x v="1"/>
    <x v="0"/>
    <x v="1"/>
    <x v="0"/>
  </r>
  <r>
    <x v="96"/>
    <x v="96"/>
    <x v="4"/>
    <x v="1"/>
    <x v="5"/>
    <x v="2"/>
    <x v="4"/>
    <x v="0"/>
    <x v="5"/>
    <x v="5"/>
    <x v="4"/>
    <x v="6"/>
    <x v="1"/>
    <x v="0"/>
    <x v="1"/>
    <x v="0"/>
  </r>
  <r>
    <x v="97"/>
    <x v="97"/>
    <x v="58"/>
    <x v="0"/>
    <x v="3"/>
    <x v="1"/>
    <x v="0"/>
    <x v="3"/>
    <x v="3"/>
    <x v="3"/>
    <x v="0"/>
    <x v="11"/>
    <x v="0"/>
    <x v="0"/>
    <x v="0"/>
    <x v="0"/>
  </r>
  <r>
    <x v="98"/>
    <x v="98"/>
    <x v="64"/>
    <x v="0"/>
    <x v="2"/>
    <x v="3"/>
    <x v="1"/>
    <x v="3"/>
    <x v="2"/>
    <x v="2"/>
    <x v="1"/>
    <x v="2"/>
    <x v="0"/>
    <x v="0"/>
    <x v="0"/>
    <x v="0"/>
  </r>
  <r>
    <x v="99"/>
    <x v="99"/>
    <x v="26"/>
    <x v="1"/>
    <x v="1"/>
    <x v="4"/>
    <x v="1"/>
    <x v="2"/>
    <x v="1"/>
    <x v="1"/>
    <x v="1"/>
    <x v="9"/>
    <x v="0"/>
    <x v="0"/>
    <x v="0"/>
    <x v="0"/>
  </r>
  <r>
    <x v="100"/>
    <x v="100"/>
    <x v="55"/>
    <x v="0"/>
    <x v="1"/>
    <x v="0"/>
    <x v="3"/>
    <x v="4"/>
    <x v="1"/>
    <x v="1"/>
    <x v="3"/>
    <x v="1"/>
    <x v="1"/>
    <x v="0"/>
    <x v="1"/>
    <x v="0"/>
  </r>
  <r>
    <x v="101"/>
    <x v="101"/>
    <x v="2"/>
    <x v="1"/>
    <x v="5"/>
    <x v="4"/>
    <x v="3"/>
    <x v="0"/>
    <x v="5"/>
    <x v="5"/>
    <x v="3"/>
    <x v="14"/>
    <x v="0"/>
    <x v="0"/>
    <x v="0"/>
    <x v="0"/>
  </r>
  <r>
    <x v="102"/>
    <x v="102"/>
    <x v="65"/>
    <x v="0"/>
    <x v="6"/>
    <x v="4"/>
    <x v="4"/>
    <x v="1"/>
    <x v="6"/>
    <x v="6"/>
    <x v="4"/>
    <x v="7"/>
    <x v="0"/>
    <x v="0"/>
    <x v="0"/>
    <x v="0"/>
  </r>
  <r>
    <x v="103"/>
    <x v="103"/>
    <x v="66"/>
    <x v="1"/>
    <x v="1"/>
    <x v="2"/>
    <x v="2"/>
    <x v="4"/>
    <x v="1"/>
    <x v="1"/>
    <x v="2"/>
    <x v="1"/>
    <x v="1"/>
    <x v="0"/>
    <x v="1"/>
    <x v="0"/>
  </r>
  <r>
    <x v="104"/>
    <x v="104"/>
    <x v="12"/>
    <x v="0"/>
    <x v="4"/>
    <x v="1"/>
    <x v="2"/>
    <x v="1"/>
    <x v="4"/>
    <x v="4"/>
    <x v="2"/>
    <x v="5"/>
    <x v="0"/>
    <x v="0"/>
    <x v="0"/>
    <x v="0"/>
  </r>
  <r>
    <x v="105"/>
    <x v="105"/>
    <x v="51"/>
    <x v="1"/>
    <x v="5"/>
    <x v="4"/>
    <x v="0"/>
    <x v="0"/>
    <x v="5"/>
    <x v="5"/>
    <x v="0"/>
    <x v="14"/>
    <x v="0"/>
    <x v="0"/>
    <x v="0"/>
    <x v="0"/>
  </r>
  <r>
    <x v="106"/>
    <x v="106"/>
    <x v="67"/>
    <x v="1"/>
    <x v="0"/>
    <x v="2"/>
    <x v="2"/>
    <x v="5"/>
    <x v="0"/>
    <x v="0"/>
    <x v="2"/>
    <x v="0"/>
    <x v="0"/>
    <x v="0"/>
    <x v="0"/>
    <x v="0"/>
  </r>
  <r>
    <x v="107"/>
    <x v="107"/>
    <x v="68"/>
    <x v="1"/>
    <x v="2"/>
    <x v="2"/>
    <x v="1"/>
    <x v="0"/>
    <x v="2"/>
    <x v="2"/>
    <x v="1"/>
    <x v="2"/>
    <x v="0"/>
    <x v="0"/>
    <x v="0"/>
    <x v="0"/>
  </r>
  <r>
    <x v="108"/>
    <x v="108"/>
    <x v="69"/>
    <x v="1"/>
    <x v="1"/>
    <x v="4"/>
    <x v="0"/>
    <x v="5"/>
    <x v="1"/>
    <x v="1"/>
    <x v="0"/>
    <x v="9"/>
    <x v="0"/>
    <x v="0"/>
    <x v="0"/>
    <x v="0"/>
  </r>
  <r>
    <x v="109"/>
    <x v="109"/>
    <x v="27"/>
    <x v="0"/>
    <x v="0"/>
    <x v="4"/>
    <x v="1"/>
    <x v="0"/>
    <x v="0"/>
    <x v="0"/>
    <x v="1"/>
    <x v="0"/>
    <x v="0"/>
    <x v="0"/>
    <x v="0"/>
    <x v="0"/>
  </r>
  <r>
    <x v="110"/>
    <x v="110"/>
    <x v="15"/>
    <x v="1"/>
    <x v="1"/>
    <x v="3"/>
    <x v="4"/>
    <x v="1"/>
    <x v="1"/>
    <x v="1"/>
    <x v="4"/>
    <x v="9"/>
    <x v="0"/>
    <x v="0"/>
    <x v="0"/>
    <x v="0"/>
  </r>
  <r>
    <x v="111"/>
    <x v="111"/>
    <x v="61"/>
    <x v="0"/>
    <x v="2"/>
    <x v="1"/>
    <x v="0"/>
    <x v="2"/>
    <x v="2"/>
    <x v="2"/>
    <x v="0"/>
    <x v="15"/>
    <x v="1"/>
    <x v="0"/>
    <x v="1"/>
    <x v="0"/>
  </r>
  <r>
    <x v="112"/>
    <x v="112"/>
    <x v="70"/>
    <x v="1"/>
    <x v="1"/>
    <x v="1"/>
    <x v="3"/>
    <x v="4"/>
    <x v="1"/>
    <x v="1"/>
    <x v="3"/>
    <x v="9"/>
    <x v="0"/>
    <x v="0"/>
    <x v="0"/>
    <x v="0"/>
  </r>
  <r>
    <x v="113"/>
    <x v="113"/>
    <x v="26"/>
    <x v="1"/>
    <x v="1"/>
    <x v="3"/>
    <x v="3"/>
    <x v="4"/>
    <x v="1"/>
    <x v="1"/>
    <x v="3"/>
    <x v="9"/>
    <x v="0"/>
    <x v="0"/>
    <x v="0"/>
    <x v="0"/>
  </r>
  <r>
    <x v="114"/>
    <x v="114"/>
    <x v="4"/>
    <x v="0"/>
    <x v="6"/>
    <x v="0"/>
    <x v="4"/>
    <x v="4"/>
    <x v="6"/>
    <x v="6"/>
    <x v="4"/>
    <x v="12"/>
    <x v="1"/>
    <x v="0"/>
    <x v="1"/>
    <x v="0"/>
  </r>
  <r>
    <x v="115"/>
    <x v="115"/>
    <x v="55"/>
    <x v="1"/>
    <x v="6"/>
    <x v="4"/>
    <x v="1"/>
    <x v="1"/>
    <x v="6"/>
    <x v="6"/>
    <x v="1"/>
    <x v="12"/>
    <x v="1"/>
    <x v="0"/>
    <x v="1"/>
    <x v="0"/>
  </r>
  <r>
    <x v="116"/>
    <x v="116"/>
    <x v="62"/>
    <x v="1"/>
    <x v="4"/>
    <x v="1"/>
    <x v="3"/>
    <x v="0"/>
    <x v="4"/>
    <x v="4"/>
    <x v="3"/>
    <x v="5"/>
    <x v="0"/>
    <x v="0"/>
    <x v="0"/>
    <x v="0"/>
  </r>
  <r>
    <x v="117"/>
    <x v="117"/>
    <x v="44"/>
    <x v="1"/>
    <x v="5"/>
    <x v="1"/>
    <x v="0"/>
    <x v="1"/>
    <x v="5"/>
    <x v="5"/>
    <x v="0"/>
    <x v="14"/>
    <x v="0"/>
    <x v="0"/>
    <x v="0"/>
    <x v="0"/>
  </r>
  <r>
    <x v="118"/>
    <x v="118"/>
    <x v="46"/>
    <x v="1"/>
    <x v="7"/>
    <x v="3"/>
    <x v="2"/>
    <x v="2"/>
    <x v="7"/>
    <x v="7"/>
    <x v="2"/>
    <x v="8"/>
    <x v="0"/>
    <x v="0"/>
    <x v="0"/>
    <x v="0"/>
  </r>
  <r>
    <x v="119"/>
    <x v="119"/>
    <x v="67"/>
    <x v="1"/>
    <x v="2"/>
    <x v="0"/>
    <x v="4"/>
    <x v="4"/>
    <x v="2"/>
    <x v="2"/>
    <x v="4"/>
    <x v="2"/>
    <x v="0"/>
    <x v="0"/>
    <x v="0"/>
    <x v="0"/>
  </r>
  <r>
    <x v="120"/>
    <x v="120"/>
    <x v="71"/>
    <x v="1"/>
    <x v="3"/>
    <x v="3"/>
    <x v="4"/>
    <x v="3"/>
    <x v="3"/>
    <x v="3"/>
    <x v="4"/>
    <x v="11"/>
    <x v="0"/>
    <x v="0"/>
    <x v="0"/>
    <x v="0"/>
  </r>
  <r>
    <x v="121"/>
    <x v="121"/>
    <x v="72"/>
    <x v="0"/>
    <x v="4"/>
    <x v="2"/>
    <x v="2"/>
    <x v="0"/>
    <x v="4"/>
    <x v="4"/>
    <x v="2"/>
    <x v="5"/>
    <x v="0"/>
    <x v="0"/>
    <x v="0"/>
    <x v="0"/>
  </r>
  <r>
    <x v="122"/>
    <x v="122"/>
    <x v="15"/>
    <x v="0"/>
    <x v="6"/>
    <x v="1"/>
    <x v="0"/>
    <x v="1"/>
    <x v="6"/>
    <x v="6"/>
    <x v="0"/>
    <x v="7"/>
    <x v="0"/>
    <x v="0"/>
    <x v="0"/>
    <x v="0"/>
  </r>
  <r>
    <x v="123"/>
    <x v="123"/>
    <x v="2"/>
    <x v="0"/>
    <x v="7"/>
    <x v="4"/>
    <x v="1"/>
    <x v="5"/>
    <x v="7"/>
    <x v="7"/>
    <x v="1"/>
    <x v="8"/>
    <x v="0"/>
    <x v="0"/>
    <x v="0"/>
    <x v="0"/>
  </r>
  <r>
    <x v="124"/>
    <x v="124"/>
    <x v="29"/>
    <x v="1"/>
    <x v="3"/>
    <x v="3"/>
    <x v="3"/>
    <x v="4"/>
    <x v="3"/>
    <x v="3"/>
    <x v="3"/>
    <x v="11"/>
    <x v="0"/>
    <x v="0"/>
    <x v="0"/>
    <x v="0"/>
  </r>
  <r>
    <x v="125"/>
    <x v="125"/>
    <x v="6"/>
    <x v="1"/>
    <x v="1"/>
    <x v="3"/>
    <x v="4"/>
    <x v="4"/>
    <x v="1"/>
    <x v="1"/>
    <x v="4"/>
    <x v="1"/>
    <x v="1"/>
    <x v="0"/>
    <x v="1"/>
    <x v="0"/>
  </r>
  <r>
    <x v="126"/>
    <x v="126"/>
    <x v="66"/>
    <x v="1"/>
    <x v="4"/>
    <x v="0"/>
    <x v="1"/>
    <x v="2"/>
    <x v="4"/>
    <x v="4"/>
    <x v="1"/>
    <x v="10"/>
    <x v="1"/>
    <x v="0"/>
    <x v="1"/>
    <x v="0"/>
  </r>
  <r>
    <x v="127"/>
    <x v="127"/>
    <x v="73"/>
    <x v="1"/>
    <x v="0"/>
    <x v="0"/>
    <x v="1"/>
    <x v="1"/>
    <x v="0"/>
    <x v="0"/>
    <x v="1"/>
    <x v="0"/>
    <x v="0"/>
    <x v="0"/>
    <x v="0"/>
    <x v="0"/>
  </r>
  <r>
    <x v="128"/>
    <x v="128"/>
    <x v="58"/>
    <x v="1"/>
    <x v="0"/>
    <x v="0"/>
    <x v="2"/>
    <x v="0"/>
    <x v="0"/>
    <x v="0"/>
    <x v="2"/>
    <x v="0"/>
    <x v="0"/>
    <x v="0"/>
    <x v="0"/>
    <x v="0"/>
  </r>
  <r>
    <x v="129"/>
    <x v="129"/>
    <x v="0"/>
    <x v="0"/>
    <x v="2"/>
    <x v="0"/>
    <x v="1"/>
    <x v="4"/>
    <x v="2"/>
    <x v="2"/>
    <x v="1"/>
    <x v="2"/>
    <x v="0"/>
    <x v="0"/>
    <x v="0"/>
    <x v="0"/>
  </r>
  <r>
    <x v="130"/>
    <x v="130"/>
    <x v="33"/>
    <x v="0"/>
    <x v="4"/>
    <x v="3"/>
    <x v="1"/>
    <x v="0"/>
    <x v="4"/>
    <x v="4"/>
    <x v="1"/>
    <x v="5"/>
    <x v="0"/>
    <x v="0"/>
    <x v="0"/>
    <x v="0"/>
  </r>
  <r>
    <x v="131"/>
    <x v="131"/>
    <x v="33"/>
    <x v="1"/>
    <x v="6"/>
    <x v="4"/>
    <x v="4"/>
    <x v="3"/>
    <x v="6"/>
    <x v="6"/>
    <x v="4"/>
    <x v="7"/>
    <x v="0"/>
    <x v="0"/>
    <x v="0"/>
    <x v="0"/>
  </r>
  <r>
    <x v="132"/>
    <x v="132"/>
    <x v="46"/>
    <x v="0"/>
    <x v="1"/>
    <x v="0"/>
    <x v="2"/>
    <x v="5"/>
    <x v="1"/>
    <x v="1"/>
    <x v="2"/>
    <x v="9"/>
    <x v="0"/>
    <x v="0"/>
    <x v="0"/>
    <x v="0"/>
  </r>
  <r>
    <x v="133"/>
    <x v="133"/>
    <x v="15"/>
    <x v="1"/>
    <x v="0"/>
    <x v="0"/>
    <x v="2"/>
    <x v="3"/>
    <x v="0"/>
    <x v="0"/>
    <x v="2"/>
    <x v="0"/>
    <x v="0"/>
    <x v="0"/>
    <x v="0"/>
    <x v="0"/>
  </r>
  <r>
    <x v="134"/>
    <x v="134"/>
    <x v="12"/>
    <x v="1"/>
    <x v="4"/>
    <x v="1"/>
    <x v="4"/>
    <x v="1"/>
    <x v="4"/>
    <x v="4"/>
    <x v="4"/>
    <x v="5"/>
    <x v="0"/>
    <x v="0"/>
    <x v="0"/>
    <x v="0"/>
  </r>
  <r>
    <x v="135"/>
    <x v="135"/>
    <x v="7"/>
    <x v="0"/>
    <x v="0"/>
    <x v="3"/>
    <x v="3"/>
    <x v="4"/>
    <x v="0"/>
    <x v="0"/>
    <x v="3"/>
    <x v="0"/>
    <x v="0"/>
    <x v="0"/>
    <x v="0"/>
    <x v="0"/>
  </r>
  <r>
    <x v="136"/>
    <x v="136"/>
    <x v="38"/>
    <x v="1"/>
    <x v="1"/>
    <x v="1"/>
    <x v="4"/>
    <x v="1"/>
    <x v="1"/>
    <x v="1"/>
    <x v="4"/>
    <x v="9"/>
    <x v="0"/>
    <x v="0"/>
    <x v="0"/>
    <x v="0"/>
  </r>
  <r>
    <x v="137"/>
    <x v="137"/>
    <x v="57"/>
    <x v="1"/>
    <x v="0"/>
    <x v="1"/>
    <x v="0"/>
    <x v="4"/>
    <x v="0"/>
    <x v="0"/>
    <x v="0"/>
    <x v="0"/>
    <x v="0"/>
    <x v="0"/>
    <x v="0"/>
    <x v="0"/>
  </r>
  <r>
    <x v="138"/>
    <x v="138"/>
    <x v="71"/>
    <x v="0"/>
    <x v="5"/>
    <x v="4"/>
    <x v="2"/>
    <x v="0"/>
    <x v="5"/>
    <x v="5"/>
    <x v="2"/>
    <x v="14"/>
    <x v="0"/>
    <x v="0"/>
    <x v="0"/>
    <x v="0"/>
  </r>
  <r>
    <x v="139"/>
    <x v="139"/>
    <x v="36"/>
    <x v="1"/>
    <x v="5"/>
    <x v="0"/>
    <x v="2"/>
    <x v="4"/>
    <x v="5"/>
    <x v="5"/>
    <x v="2"/>
    <x v="14"/>
    <x v="0"/>
    <x v="0"/>
    <x v="0"/>
    <x v="0"/>
  </r>
  <r>
    <x v="140"/>
    <x v="140"/>
    <x v="67"/>
    <x v="0"/>
    <x v="4"/>
    <x v="4"/>
    <x v="3"/>
    <x v="0"/>
    <x v="4"/>
    <x v="4"/>
    <x v="3"/>
    <x v="5"/>
    <x v="0"/>
    <x v="0"/>
    <x v="0"/>
    <x v="0"/>
  </r>
  <r>
    <x v="141"/>
    <x v="141"/>
    <x v="46"/>
    <x v="1"/>
    <x v="4"/>
    <x v="2"/>
    <x v="4"/>
    <x v="3"/>
    <x v="4"/>
    <x v="4"/>
    <x v="4"/>
    <x v="5"/>
    <x v="0"/>
    <x v="0"/>
    <x v="0"/>
    <x v="0"/>
  </r>
  <r>
    <x v="142"/>
    <x v="142"/>
    <x v="14"/>
    <x v="1"/>
    <x v="2"/>
    <x v="3"/>
    <x v="0"/>
    <x v="0"/>
    <x v="2"/>
    <x v="2"/>
    <x v="0"/>
    <x v="2"/>
    <x v="0"/>
    <x v="0"/>
    <x v="0"/>
    <x v="0"/>
  </r>
  <r>
    <x v="143"/>
    <x v="143"/>
    <x v="74"/>
    <x v="0"/>
    <x v="2"/>
    <x v="2"/>
    <x v="4"/>
    <x v="1"/>
    <x v="2"/>
    <x v="2"/>
    <x v="4"/>
    <x v="15"/>
    <x v="1"/>
    <x v="0"/>
    <x v="1"/>
    <x v="0"/>
  </r>
  <r>
    <x v="144"/>
    <x v="144"/>
    <x v="75"/>
    <x v="1"/>
    <x v="3"/>
    <x v="2"/>
    <x v="0"/>
    <x v="2"/>
    <x v="3"/>
    <x v="3"/>
    <x v="0"/>
    <x v="11"/>
    <x v="0"/>
    <x v="0"/>
    <x v="0"/>
    <x v="0"/>
  </r>
  <r>
    <x v="145"/>
    <x v="145"/>
    <x v="76"/>
    <x v="0"/>
    <x v="1"/>
    <x v="0"/>
    <x v="0"/>
    <x v="4"/>
    <x v="1"/>
    <x v="1"/>
    <x v="0"/>
    <x v="9"/>
    <x v="0"/>
    <x v="0"/>
    <x v="0"/>
    <x v="0"/>
  </r>
  <r>
    <x v="146"/>
    <x v="146"/>
    <x v="74"/>
    <x v="0"/>
    <x v="4"/>
    <x v="2"/>
    <x v="3"/>
    <x v="0"/>
    <x v="4"/>
    <x v="4"/>
    <x v="3"/>
    <x v="10"/>
    <x v="1"/>
    <x v="0"/>
    <x v="1"/>
    <x v="0"/>
  </r>
  <r>
    <x v="147"/>
    <x v="147"/>
    <x v="67"/>
    <x v="1"/>
    <x v="1"/>
    <x v="2"/>
    <x v="3"/>
    <x v="5"/>
    <x v="1"/>
    <x v="1"/>
    <x v="3"/>
    <x v="9"/>
    <x v="0"/>
    <x v="0"/>
    <x v="0"/>
    <x v="0"/>
  </r>
  <r>
    <x v="148"/>
    <x v="148"/>
    <x v="76"/>
    <x v="1"/>
    <x v="3"/>
    <x v="0"/>
    <x v="0"/>
    <x v="2"/>
    <x v="3"/>
    <x v="3"/>
    <x v="0"/>
    <x v="11"/>
    <x v="0"/>
    <x v="0"/>
    <x v="0"/>
    <x v="0"/>
  </r>
  <r>
    <x v="149"/>
    <x v="149"/>
    <x v="36"/>
    <x v="1"/>
    <x v="1"/>
    <x v="1"/>
    <x v="1"/>
    <x v="5"/>
    <x v="1"/>
    <x v="1"/>
    <x v="1"/>
    <x v="9"/>
    <x v="0"/>
    <x v="0"/>
    <x v="0"/>
    <x v="0"/>
  </r>
  <r>
    <x v="150"/>
    <x v="150"/>
    <x v="22"/>
    <x v="1"/>
    <x v="3"/>
    <x v="4"/>
    <x v="0"/>
    <x v="3"/>
    <x v="3"/>
    <x v="3"/>
    <x v="0"/>
    <x v="11"/>
    <x v="0"/>
    <x v="0"/>
    <x v="0"/>
    <x v="0"/>
  </r>
  <r>
    <x v="151"/>
    <x v="151"/>
    <x v="41"/>
    <x v="1"/>
    <x v="5"/>
    <x v="0"/>
    <x v="3"/>
    <x v="2"/>
    <x v="5"/>
    <x v="5"/>
    <x v="3"/>
    <x v="6"/>
    <x v="1"/>
    <x v="0"/>
    <x v="1"/>
    <x v="0"/>
  </r>
  <r>
    <x v="152"/>
    <x v="152"/>
    <x v="0"/>
    <x v="0"/>
    <x v="4"/>
    <x v="3"/>
    <x v="2"/>
    <x v="0"/>
    <x v="4"/>
    <x v="4"/>
    <x v="2"/>
    <x v="5"/>
    <x v="0"/>
    <x v="0"/>
    <x v="0"/>
    <x v="0"/>
  </r>
  <r>
    <x v="153"/>
    <x v="153"/>
    <x v="19"/>
    <x v="1"/>
    <x v="0"/>
    <x v="3"/>
    <x v="1"/>
    <x v="1"/>
    <x v="0"/>
    <x v="0"/>
    <x v="1"/>
    <x v="0"/>
    <x v="0"/>
    <x v="0"/>
    <x v="0"/>
    <x v="0"/>
  </r>
  <r>
    <x v="154"/>
    <x v="154"/>
    <x v="54"/>
    <x v="0"/>
    <x v="3"/>
    <x v="1"/>
    <x v="1"/>
    <x v="4"/>
    <x v="3"/>
    <x v="3"/>
    <x v="1"/>
    <x v="4"/>
    <x v="1"/>
    <x v="0"/>
    <x v="1"/>
    <x v="0"/>
  </r>
  <r>
    <x v="155"/>
    <x v="155"/>
    <x v="72"/>
    <x v="1"/>
    <x v="5"/>
    <x v="3"/>
    <x v="1"/>
    <x v="5"/>
    <x v="5"/>
    <x v="5"/>
    <x v="1"/>
    <x v="14"/>
    <x v="0"/>
    <x v="0"/>
    <x v="0"/>
    <x v="0"/>
  </r>
  <r>
    <x v="156"/>
    <x v="156"/>
    <x v="77"/>
    <x v="0"/>
    <x v="6"/>
    <x v="2"/>
    <x v="1"/>
    <x v="4"/>
    <x v="6"/>
    <x v="6"/>
    <x v="1"/>
    <x v="12"/>
    <x v="1"/>
    <x v="0"/>
    <x v="1"/>
    <x v="0"/>
  </r>
  <r>
    <x v="157"/>
    <x v="157"/>
    <x v="29"/>
    <x v="0"/>
    <x v="3"/>
    <x v="2"/>
    <x v="3"/>
    <x v="0"/>
    <x v="3"/>
    <x v="3"/>
    <x v="3"/>
    <x v="11"/>
    <x v="0"/>
    <x v="0"/>
    <x v="0"/>
    <x v="0"/>
  </r>
  <r>
    <x v="158"/>
    <x v="158"/>
    <x v="3"/>
    <x v="1"/>
    <x v="1"/>
    <x v="1"/>
    <x v="3"/>
    <x v="0"/>
    <x v="1"/>
    <x v="1"/>
    <x v="3"/>
    <x v="1"/>
    <x v="0"/>
    <x v="0"/>
    <x v="0"/>
    <x v="0"/>
  </r>
  <r>
    <x v="159"/>
    <x v="159"/>
    <x v="61"/>
    <x v="1"/>
    <x v="5"/>
    <x v="0"/>
    <x v="4"/>
    <x v="4"/>
    <x v="5"/>
    <x v="5"/>
    <x v="4"/>
    <x v="6"/>
    <x v="1"/>
    <x v="0"/>
    <x v="1"/>
    <x v="0"/>
  </r>
  <r>
    <x v="160"/>
    <x v="160"/>
    <x v="18"/>
    <x v="0"/>
    <x v="1"/>
    <x v="4"/>
    <x v="2"/>
    <x v="1"/>
    <x v="1"/>
    <x v="1"/>
    <x v="2"/>
    <x v="1"/>
    <x v="1"/>
    <x v="0"/>
    <x v="1"/>
    <x v="0"/>
  </r>
  <r>
    <x v="161"/>
    <x v="161"/>
    <x v="46"/>
    <x v="0"/>
    <x v="3"/>
    <x v="4"/>
    <x v="3"/>
    <x v="0"/>
    <x v="3"/>
    <x v="3"/>
    <x v="3"/>
    <x v="11"/>
    <x v="0"/>
    <x v="0"/>
    <x v="0"/>
    <x v="0"/>
  </r>
  <r>
    <x v="162"/>
    <x v="162"/>
    <x v="67"/>
    <x v="1"/>
    <x v="2"/>
    <x v="2"/>
    <x v="4"/>
    <x v="1"/>
    <x v="2"/>
    <x v="2"/>
    <x v="4"/>
    <x v="2"/>
    <x v="0"/>
    <x v="0"/>
    <x v="0"/>
    <x v="0"/>
  </r>
  <r>
    <x v="163"/>
    <x v="163"/>
    <x v="36"/>
    <x v="0"/>
    <x v="0"/>
    <x v="2"/>
    <x v="2"/>
    <x v="1"/>
    <x v="0"/>
    <x v="0"/>
    <x v="2"/>
    <x v="0"/>
    <x v="0"/>
    <x v="0"/>
    <x v="0"/>
    <x v="0"/>
  </r>
  <r>
    <x v="164"/>
    <x v="164"/>
    <x v="38"/>
    <x v="0"/>
    <x v="4"/>
    <x v="0"/>
    <x v="0"/>
    <x v="0"/>
    <x v="4"/>
    <x v="4"/>
    <x v="0"/>
    <x v="5"/>
    <x v="0"/>
    <x v="0"/>
    <x v="0"/>
    <x v="0"/>
  </r>
  <r>
    <x v="165"/>
    <x v="165"/>
    <x v="11"/>
    <x v="1"/>
    <x v="2"/>
    <x v="4"/>
    <x v="1"/>
    <x v="0"/>
    <x v="2"/>
    <x v="2"/>
    <x v="1"/>
    <x v="15"/>
    <x v="0"/>
    <x v="0"/>
    <x v="0"/>
    <x v="0"/>
  </r>
  <r>
    <x v="166"/>
    <x v="166"/>
    <x v="10"/>
    <x v="1"/>
    <x v="3"/>
    <x v="0"/>
    <x v="1"/>
    <x v="3"/>
    <x v="3"/>
    <x v="3"/>
    <x v="1"/>
    <x v="4"/>
    <x v="0"/>
    <x v="0"/>
    <x v="0"/>
    <x v="0"/>
  </r>
  <r>
    <x v="167"/>
    <x v="167"/>
    <x v="78"/>
    <x v="0"/>
    <x v="2"/>
    <x v="4"/>
    <x v="4"/>
    <x v="0"/>
    <x v="2"/>
    <x v="2"/>
    <x v="4"/>
    <x v="2"/>
    <x v="0"/>
    <x v="0"/>
    <x v="0"/>
    <x v="0"/>
  </r>
  <r>
    <x v="168"/>
    <x v="168"/>
    <x v="47"/>
    <x v="1"/>
    <x v="4"/>
    <x v="1"/>
    <x v="1"/>
    <x v="3"/>
    <x v="4"/>
    <x v="4"/>
    <x v="1"/>
    <x v="5"/>
    <x v="0"/>
    <x v="0"/>
    <x v="0"/>
    <x v="0"/>
  </r>
  <r>
    <x v="169"/>
    <x v="169"/>
    <x v="79"/>
    <x v="0"/>
    <x v="6"/>
    <x v="0"/>
    <x v="4"/>
    <x v="5"/>
    <x v="6"/>
    <x v="6"/>
    <x v="4"/>
    <x v="12"/>
    <x v="1"/>
    <x v="0"/>
    <x v="1"/>
    <x v="0"/>
  </r>
  <r>
    <x v="170"/>
    <x v="170"/>
    <x v="80"/>
    <x v="1"/>
    <x v="3"/>
    <x v="1"/>
    <x v="1"/>
    <x v="5"/>
    <x v="3"/>
    <x v="3"/>
    <x v="1"/>
    <x v="11"/>
    <x v="0"/>
    <x v="0"/>
    <x v="0"/>
    <x v="0"/>
  </r>
  <r>
    <x v="171"/>
    <x v="171"/>
    <x v="81"/>
    <x v="1"/>
    <x v="6"/>
    <x v="4"/>
    <x v="0"/>
    <x v="0"/>
    <x v="6"/>
    <x v="6"/>
    <x v="0"/>
    <x v="7"/>
    <x v="0"/>
    <x v="0"/>
    <x v="0"/>
    <x v="0"/>
  </r>
  <r>
    <x v="172"/>
    <x v="172"/>
    <x v="8"/>
    <x v="0"/>
    <x v="2"/>
    <x v="1"/>
    <x v="0"/>
    <x v="4"/>
    <x v="2"/>
    <x v="2"/>
    <x v="0"/>
    <x v="2"/>
    <x v="0"/>
    <x v="0"/>
    <x v="0"/>
    <x v="0"/>
  </r>
  <r>
    <x v="173"/>
    <x v="173"/>
    <x v="21"/>
    <x v="1"/>
    <x v="5"/>
    <x v="2"/>
    <x v="4"/>
    <x v="3"/>
    <x v="5"/>
    <x v="5"/>
    <x v="4"/>
    <x v="14"/>
    <x v="0"/>
    <x v="0"/>
    <x v="0"/>
    <x v="0"/>
  </r>
  <r>
    <x v="174"/>
    <x v="174"/>
    <x v="68"/>
    <x v="0"/>
    <x v="4"/>
    <x v="0"/>
    <x v="3"/>
    <x v="4"/>
    <x v="4"/>
    <x v="4"/>
    <x v="3"/>
    <x v="5"/>
    <x v="0"/>
    <x v="0"/>
    <x v="0"/>
    <x v="0"/>
  </r>
  <r>
    <x v="175"/>
    <x v="175"/>
    <x v="54"/>
    <x v="0"/>
    <x v="0"/>
    <x v="0"/>
    <x v="4"/>
    <x v="2"/>
    <x v="0"/>
    <x v="0"/>
    <x v="4"/>
    <x v="3"/>
    <x v="1"/>
    <x v="0"/>
    <x v="1"/>
    <x v="0"/>
  </r>
  <r>
    <x v="176"/>
    <x v="176"/>
    <x v="67"/>
    <x v="0"/>
    <x v="3"/>
    <x v="1"/>
    <x v="1"/>
    <x v="5"/>
    <x v="3"/>
    <x v="3"/>
    <x v="1"/>
    <x v="11"/>
    <x v="0"/>
    <x v="0"/>
    <x v="0"/>
    <x v="0"/>
  </r>
  <r>
    <x v="177"/>
    <x v="177"/>
    <x v="37"/>
    <x v="0"/>
    <x v="0"/>
    <x v="0"/>
    <x v="2"/>
    <x v="3"/>
    <x v="0"/>
    <x v="0"/>
    <x v="2"/>
    <x v="0"/>
    <x v="0"/>
    <x v="0"/>
    <x v="0"/>
    <x v="0"/>
  </r>
  <r>
    <x v="178"/>
    <x v="178"/>
    <x v="3"/>
    <x v="1"/>
    <x v="3"/>
    <x v="1"/>
    <x v="4"/>
    <x v="4"/>
    <x v="3"/>
    <x v="3"/>
    <x v="4"/>
    <x v="4"/>
    <x v="0"/>
    <x v="0"/>
    <x v="0"/>
    <x v="0"/>
  </r>
  <r>
    <x v="179"/>
    <x v="179"/>
    <x v="7"/>
    <x v="1"/>
    <x v="2"/>
    <x v="4"/>
    <x v="0"/>
    <x v="1"/>
    <x v="2"/>
    <x v="2"/>
    <x v="0"/>
    <x v="2"/>
    <x v="0"/>
    <x v="0"/>
    <x v="0"/>
    <x v="0"/>
  </r>
  <r>
    <x v="180"/>
    <x v="180"/>
    <x v="75"/>
    <x v="1"/>
    <x v="2"/>
    <x v="4"/>
    <x v="0"/>
    <x v="1"/>
    <x v="2"/>
    <x v="2"/>
    <x v="0"/>
    <x v="2"/>
    <x v="0"/>
    <x v="0"/>
    <x v="0"/>
    <x v="0"/>
  </r>
  <r>
    <x v="181"/>
    <x v="181"/>
    <x v="51"/>
    <x v="0"/>
    <x v="7"/>
    <x v="1"/>
    <x v="4"/>
    <x v="3"/>
    <x v="7"/>
    <x v="7"/>
    <x v="4"/>
    <x v="8"/>
    <x v="0"/>
    <x v="0"/>
    <x v="0"/>
    <x v="0"/>
  </r>
  <r>
    <x v="182"/>
    <x v="182"/>
    <x v="19"/>
    <x v="1"/>
    <x v="4"/>
    <x v="4"/>
    <x v="1"/>
    <x v="1"/>
    <x v="4"/>
    <x v="4"/>
    <x v="1"/>
    <x v="5"/>
    <x v="0"/>
    <x v="0"/>
    <x v="0"/>
    <x v="0"/>
  </r>
  <r>
    <x v="183"/>
    <x v="183"/>
    <x v="8"/>
    <x v="0"/>
    <x v="6"/>
    <x v="0"/>
    <x v="1"/>
    <x v="0"/>
    <x v="6"/>
    <x v="6"/>
    <x v="1"/>
    <x v="7"/>
    <x v="0"/>
    <x v="0"/>
    <x v="0"/>
    <x v="0"/>
  </r>
  <r>
    <x v="184"/>
    <x v="184"/>
    <x v="0"/>
    <x v="1"/>
    <x v="7"/>
    <x v="1"/>
    <x v="0"/>
    <x v="5"/>
    <x v="7"/>
    <x v="7"/>
    <x v="0"/>
    <x v="8"/>
    <x v="0"/>
    <x v="0"/>
    <x v="0"/>
    <x v="0"/>
  </r>
  <r>
    <x v="185"/>
    <x v="185"/>
    <x v="45"/>
    <x v="1"/>
    <x v="4"/>
    <x v="1"/>
    <x v="1"/>
    <x v="4"/>
    <x v="4"/>
    <x v="4"/>
    <x v="1"/>
    <x v="5"/>
    <x v="0"/>
    <x v="0"/>
    <x v="0"/>
    <x v="0"/>
  </r>
  <r>
    <x v="186"/>
    <x v="186"/>
    <x v="3"/>
    <x v="0"/>
    <x v="3"/>
    <x v="4"/>
    <x v="1"/>
    <x v="0"/>
    <x v="3"/>
    <x v="3"/>
    <x v="1"/>
    <x v="4"/>
    <x v="0"/>
    <x v="0"/>
    <x v="0"/>
    <x v="0"/>
  </r>
  <r>
    <x v="187"/>
    <x v="187"/>
    <x v="37"/>
    <x v="1"/>
    <x v="4"/>
    <x v="1"/>
    <x v="0"/>
    <x v="4"/>
    <x v="4"/>
    <x v="4"/>
    <x v="0"/>
    <x v="5"/>
    <x v="0"/>
    <x v="0"/>
    <x v="0"/>
    <x v="0"/>
  </r>
  <r>
    <x v="188"/>
    <x v="188"/>
    <x v="64"/>
    <x v="0"/>
    <x v="1"/>
    <x v="4"/>
    <x v="0"/>
    <x v="0"/>
    <x v="1"/>
    <x v="1"/>
    <x v="0"/>
    <x v="9"/>
    <x v="0"/>
    <x v="0"/>
    <x v="0"/>
    <x v="0"/>
  </r>
  <r>
    <x v="189"/>
    <x v="189"/>
    <x v="6"/>
    <x v="0"/>
    <x v="3"/>
    <x v="3"/>
    <x v="1"/>
    <x v="3"/>
    <x v="3"/>
    <x v="3"/>
    <x v="1"/>
    <x v="4"/>
    <x v="1"/>
    <x v="0"/>
    <x v="1"/>
    <x v="0"/>
  </r>
  <r>
    <x v="190"/>
    <x v="190"/>
    <x v="24"/>
    <x v="1"/>
    <x v="2"/>
    <x v="2"/>
    <x v="0"/>
    <x v="3"/>
    <x v="2"/>
    <x v="2"/>
    <x v="0"/>
    <x v="2"/>
    <x v="0"/>
    <x v="0"/>
    <x v="0"/>
    <x v="0"/>
  </r>
  <r>
    <x v="191"/>
    <x v="191"/>
    <x v="25"/>
    <x v="1"/>
    <x v="6"/>
    <x v="2"/>
    <x v="1"/>
    <x v="2"/>
    <x v="6"/>
    <x v="6"/>
    <x v="1"/>
    <x v="12"/>
    <x v="1"/>
    <x v="0"/>
    <x v="1"/>
    <x v="0"/>
  </r>
  <r>
    <x v="192"/>
    <x v="192"/>
    <x v="31"/>
    <x v="0"/>
    <x v="5"/>
    <x v="4"/>
    <x v="0"/>
    <x v="2"/>
    <x v="5"/>
    <x v="5"/>
    <x v="0"/>
    <x v="14"/>
    <x v="0"/>
    <x v="0"/>
    <x v="0"/>
    <x v="0"/>
  </r>
  <r>
    <x v="193"/>
    <x v="193"/>
    <x v="41"/>
    <x v="1"/>
    <x v="0"/>
    <x v="1"/>
    <x v="0"/>
    <x v="5"/>
    <x v="0"/>
    <x v="0"/>
    <x v="0"/>
    <x v="3"/>
    <x v="1"/>
    <x v="0"/>
    <x v="1"/>
    <x v="0"/>
  </r>
  <r>
    <x v="194"/>
    <x v="194"/>
    <x v="42"/>
    <x v="0"/>
    <x v="6"/>
    <x v="2"/>
    <x v="0"/>
    <x v="1"/>
    <x v="6"/>
    <x v="6"/>
    <x v="0"/>
    <x v="7"/>
    <x v="0"/>
    <x v="0"/>
    <x v="0"/>
    <x v="0"/>
  </r>
  <r>
    <x v="195"/>
    <x v="195"/>
    <x v="32"/>
    <x v="1"/>
    <x v="7"/>
    <x v="4"/>
    <x v="2"/>
    <x v="4"/>
    <x v="7"/>
    <x v="7"/>
    <x v="2"/>
    <x v="13"/>
    <x v="1"/>
    <x v="0"/>
    <x v="1"/>
    <x v="0"/>
  </r>
  <r>
    <x v="196"/>
    <x v="196"/>
    <x v="28"/>
    <x v="0"/>
    <x v="5"/>
    <x v="3"/>
    <x v="0"/>
    <x v="4"/>
    <x v="5"/>
    <x v="5"/>
    <x v="0"/>
    <x v="14"/>
    <x v="0"/>
    <x v="0"/>
    <x v="0"/>
    <x v="0"/>
  </r>
  <r>
    <x v="197"/>
    <x v="197"/>
    <x v="78"/>
    <x v="1"/>
    <x v="3"/>
    <x v="3"/>
    <x v="0"/>
    <x v="5"/>
    <x v="3"/>
    <x v="3"/>
    <x v="0"/>
    <x v="11"/>
    <x v="0"/>
    <x v="0"/>
    <x v="0"/>
    <x v="0"/>
  </r>
  <r>
    <x v="198"/>
    <x v="198"/>
    <x v="18"/>
    <x v="1"/>
    <x v="0"/>
    <x v="1"/>
    <x v="4"/>
    <x v="0"/>
    <x v="0"/>
    <x v="0"/>
    <x v="4"/>
    <x v="3"/>
    <x v="1"/>
    <x v="0"/>
    <x v="1"/>
    <x v="0"/>
  </r>
  <r>
    <x v="199"/>
    <x v="199"/>
    <x v="15"/>
    <x v="1"/>
    <x v="0"/>
    <x v="2"/>
    <x v="0"/>
    <x v="4"/>
    <x v="0"/>
    <x v="0"/>
    <x v="0"/>
    <x v="0"/>
    <x v="0"/>
    <x v="0"/>
    <x v="0"/>
    <x v="0"/>
  </r>
  <r>
    <x v="200"/>
    <x v="200"/>
    <x v="22"/>
    <x v="0"/>
    <x v="5"/>
    <x v="2"/>
    <x v="2"/>
    <x v="3"/>
    <x v="5"/>
    <x v="5"/>
    <x v="2"/>
    <x v="14"/>
    <x v="0"/>
    <x v="0"/>
    <x v="0"/>
    <x v="0"/>
  </r>
  <r>
    <x v="201"/>
    <x v="201"/>
    <x v="8"/>
    <x v="0"/>
    <x v="4"/>
    <x v="2"/>
    <x v="0"/>
    <x v="4"/>
    <x v="4"/>
    <x v="4"/>
    <x v="0"/>
    <x v="5"/>
    <x v="0"/>
    <x v="0"/>
    <x v="0"/>
    <x v="0"/>
  </r>
  <r>
    <x v="202"/>
    <x v="202"/>
    <x v="82"/>
    <x v="0"/>
    <x v="7"/>
    <x v="4"/>
    <x v="1"/>
    <x v="5"/>
    <x v="7"/>
    <x v="7"/>
    <x v="1"/>
    <x v="13"/>
    <x v="1"/>
    <x v="0"/>
    <x v="1"/>
    <x v="0"/>
  </r>
  <r>
    <x v="203"/>
    <x v="203"/>
    <x v="76"/>
    <x v="0"/>
    <x v="4"/>
    <x v="1"/>
    <x v="2"/>
    <x v="1"/>
    <x v="4"/>
    <x v="4"/>
    <x v="2"/>
    <x v="5"/>
    <x v="0"/>
    <x v="0"/>
    <x v="0"/>
    <x v="0"/>
  </r>
  <r>
    <x v="204"/>
    <x v="204"/>
    <x v="1"/>
    <x v="1"/>
    <x v="0"/>
    <x v="1"/>
    <x v="0"/>
    <x v="2"/>
    <x v="0"/>
    <x v="0"/>
    <x v="0"/>
    <x v="3"/>
    <x v="1"/>
    <x v="0"/>
    <x v="1"/>
    <x v="0"/>
  </r>
  <r>
    <x v="205"/>
    <x v="205"/>
    <x v="78"/>
    <x v="1"/>
    <x v="7"/>
    <x v="1"/>
    <x v="1"/>
    <x v="4"/>
    <x v="7"/>
    <x v="7"/>
    <x v="1"/>
    <x v="8"/>
    <x v="0"/>
    <x v="0"/>
    <x v="0"/>
    <x v="0"/>
  </r>
  <r>
    <x v="206"/>
    <x v="206"/>
    <x v="83"/>
    <x v="0"/>
    <x v="3"/>
    <x v="0"/>
    <x v="1"/>
    <x v="0"/>
    <x v="3"/>
    <x v="3"/>
    <x v="1"/>
    <x v="4"/>
    <x v="0"/>
    <x v="0"/>
    <x v="0"/>
    <x v="0"/>
  </r>
  <r>
    <x v="207"/>
    <x v="207"/>
    <x v="47"/>
    <x v="0"/>
    <x v="5"/>
    <x v="1"/>
    <x v="0"/>
    <x v="1"/>
    <x v="5"/>
    <x v="5"/>
    <x v="0"/>
    <x v="14"/>
    <x v="0"/>
    <x v="0"/>
    <x v="0"/>
    <x v="0"/>
  </r>
  <r>
    <x v="208"/>
    <x v="208"/>
    <x v="49"/>
    <x v="1"/>
    <x v="5"/>
    <x v="1"/>
    <x v="2"/>
    <x v="5"/>
    <x v="5"/>
    <x v="5"/>
    <x v="2"/>
    <x v="6"/>
    <x v="1"/>
    <x v="0"/>
    <x v="1"/>
    <x v="0"/>
  </r>
  <r>
    <x v="209"/>
    <x v="209"/>
    <x v="5"/>
    <x v="1"/>
    <x v="1"/>
    <x v="3"/>
    <x v="3"/>
    <x v="1"/>
    <x v="1"/>
    <x v="1"/>
    <x v="3"/>
    <x v="9"/>
    <x v="0"/>
    <x v="0"/>
    <x v="0"/>
    <x v="0"/>
  </r>
  <r>
    <x v="210"/>
    <x v="210"/>
    <x v="3"/>
    <x v="0"/>
    <x v="6"/>
    <x v="2"/>
    <x v="4"/>
    <x v="0"/>
    <x v="6"/>
    <x v="6"/>
    <x v="4"/>
    <x v="12"/>
    <x v="0"/>
    <x v="0"/>
    <x v="0"/>
    <x v="0"/>
  </r>
  <r>
    <x v="211"/>
    <x v="211"/>
    <x v="20"/>
    <x v="1"/>
    <x v="3"/>
    <x v="4"/>
    <x v="0"/>
    <x v="2"/>
    <x v="3"/>
    <x v="3"/>
    <x v="0"/>
    <x v="11"/>
    <x v="0"/>
    <x v="0"/>
    <x v="0"/>
    <x v="0"/>
  </r>
  <r>
    <x v="212"/>
    <x v="212"/>
    <x v="33"/>
    <x v="1"/>
    <x v="1"/>
    <x v="1"/>
    <x v="0"/>
    <x v="4"/>
    <x v="1"/>
    <x v="1"/>
    <x v="0"/>
    <x v="9"/>
    <x v="0"/>
    <x v="0"/>
    <x v="0"/>
    <x v="0"/>
  </r>
  <r>
    <x v="213"/>
    <x v="213"/>
    <x v="68"/>
    <x v="1"/>
    <x v="1"/>
    <x v="4"/>
    <x v="3"/>
    <x v="5"/>
    <x v="1"/>
    <x v="1"/>
    <x v="3"/>
    <x v="9"/>
    <x v="0"/>
    <x v="0"/>
    <x v="0"/>
    <x v="0"/>
  </r>
  <r>
    <x v="214"/>
    <x v="214"/>
    <x v="71"/>
    <x v="0"/>
    <x v="1"/>
    <x v="1"/>
    <x v="1"/>
    <x v="4"/>
    <x v="1"/>
    <x v="1"/>
    <x v="1"/>
    <x v="9"/>
    <x v="0"/>
    <x v="0"/>
    <x v="0"/>
    <x v="0"/>
  </r>
  <r>
    <x v="215"/>
    <x v="215"/>
    <x v="9"/>
    <x v="0"/>
    <x v="1"/>
    <x v="3"/>
    <x v="0"/>
    <x v="2"/>
    <x v="1"/>
    <x v="1"/>
    <x v="0"/>
    <x v="1"/>
    <x v="1"/>
    <x v="0"/>
    <x v="1"/>
    <x v="0"/>
  </r>
  <r>
    <x v="216"/>
    <x v="216"/>
    <x v="21"/>
    <x v="1"/>
    <x v="0"/>
    <x v="4"/>
    <x v="2"/>
    <x v="0"/>
    <x v="0"/>
    <x v="0"/>
    <x v="2"/>
    <x v="0"/>
    <x v="0"/>
    <x v="0"/>
    <x v="0"/>
    <x v="0"/>
  </r>
  <r>
    <x v="217"/>
    <x v="217"/>
    <x v="19"/>
    <x v="1"/>
    <x v="1"/>
    <x v="4"/>
    <x v="3"/>
    <x v="0"/>
    <x v="1"/>
    <x v="1"/>
    <x v="3"/>
    <x v="9"/>
    <x v="0"/>
    <x v="0"/>
    <x v="0"/>
    <x v="0"/>
  </r>
  <r>
    <x v="218"/>
    <x v="218"/>
    <x v="1"/>
    <x v="0"/>
    <x v="4"/>
    <x v="4"/>
    <x v="0"/>
    <x v="3"/>
    <x v="4"/>
    <x v="4"/>
    <x v="0"/>
    <x v="10"/>
    <x v="1"/>
    <x v="0"/>
    <x v="1"/>
    <x v="0"/>
  </r>
  <r>
    <x v="219"/>
    <x v="219"/>
    <x v="48"/>
    <x v="1"/>
    <x v="1"/>
    <x v="0"/>
    <x v="4"/>
    <x v="2"/>
    <x v="1"/>
    <x v="1"/>
    <x v="4"/>
    <x v="1"/>
    <x v="1"/>
    <x v="0"/>
    <x v="1"/>
    <x v="0"/>
  </r>
  <r>
    <x v="220"/>
    <x v="220"/>
    <x v="27"/>
    <x v="0"/>
    <x v="6"/>
    <x v="3"/>
    <x v="2"/>
    <x v="3"/>
    <x v="6"/>
    <x v="6"/>
    <x v="2"/>
    <x v="7"/>
    <x v="0"/>
    <x v="0"/>
    <x v="0"/>
    <x v="0"/>
  </r>
  <r>
    <x v="221"/>
    <x v="221"/>
    <x v="3"/>
    <x v="1"/>
    <x v="0"/>
    <x v="3"/>
    <x v="3"/>
    <x v="3"/>
    <x v="0"/>
    <x v="0"/>
    <x v="3"/>
    <x v="3"/>
    <x v="0"/>
    <x v="0"/>
    <x v="0"/>
    <x v="0"/>
  </r>
  <r>
    <x v="222"/>
    <x v="222"/>
    <x v="50"/>
    <x v="1"/>
    <x v="4"/>
    <x v="3"/>
    <x v="4"/>
    <x v="2"/>
    <x v="4"/>
    <x v="4"/>
    <x v="4"/>
    <x v="5"/>
    <x v="0"/>
    <x v="0"/>
    <x v="0"/>
    <x v="0"/>
  </r>
  <r>
    <x v="223"/>
    <x v="223"/>
    <x v="10"/>
    <x v="0"/>
    <x v="1"/>
    <x v="0"/>
    <x v="3"/>
    <x v="4"/>
    <x v="1"/>
    <x v="1"/>
    <x v="3"/>
    <x v="1"/>
    <x v="0"/>
    <x v="0"/>
    <x v="0"/>
    <x v="0"/>
  </r>
  <r>
    <x v="224"/>
    <x v="224"/>
    <x v="69"/>
    <x v="0"/>
    <x v="0"/>
    <x v="1"/>
    <x v="4"/>
    <x v="1"/>
    <x v="0"/>
    <x v="0"/>
    <x v="4"/>
    <x v="0"/>
    <x v="0"/>
    <x v="0"/>
    <x v="0"/>
    <x v="0"/>
  </r>
  <r>
    <x v="225"/>
    <x v="225"/>
    <x v="16"/>
    <x v="0"/>
    <x v="0"/>
    <x v="0"/>
    <x v="3"/>
    <x v="4"/>
    <x v="0"/>
    <x v="0"/>
    <x v="3"/>
    <x v="0"/>
    <x v="0"/>
    <x v="0"/>
    <x v="0"/>
    <x v="0"/>
  </r>
  <r>
    <x v="226"/>
    <x v="226"/>
    <x v="60"/>
    <x v="0"/>
    <x v="4"/>
    <x v="0"/>
    <x v="3"/>
    <x v="5"/>
    <x v="4"/>
    <x v="4"/>
    <x v="3"/>
    <x v="5"/>
    <x v="0"/>
    <x v="0"/>
    <x v="0"/>
    <x v="0"/>
  </r>
  <r>
    <x v="227"/>
    <x v="227"/>
    <x v="4"/>
    <x v="1"/>
    <x v="0"/>
    <x v="2"/>
    <x v="4"/>
    <x v="3"/>
    <x v="0"/>
    <x v="0"/>
    <x v="4"/>
    <x v="3"/>
    <x v="1"/>
    <x v="0"/>
    <x v="1"/>
    <x v="0"/>
  </r>
  <r>
    <x v="228"/>
    <x v="228"/>
    <x v="39"/>
    <x v="0"/>
    <x v="5"/>
    <x v="0"/>
    <x v="2"/>
    <x v="3"/>
    <x v="5"/>
    <x v="5"/>
    <x v="2"/>
    <x v="6"/>
    <x v="1"/>
    <x v="0"/>
    <x v="1"/>
    <x v="0"/>
  </r>
  <r>
    <x v="229"/>
    <x v="229"/>
    <x v="70"/>
    <x v="0"/>
    <x v="3"/>
    <x v="0"/>
    <x v="0"/>
    <x v="5"/>
    <x v="3"/>
    <x v="3"/>
    <x v="0"/>
    <x v="11"/>
    <x v="0"/>
    <x v="0"/>
    <x v="0"/>
    <x v="0"/>
  </r>
  <r>
    <x v="230"/>
    <x v="230"/>
    <x v="21"/>
    <x v="1"/>
    <x v="1"/>
    <x v="3"/>
    <x v="4"/>
    <x v="0"/>
    <x v="1"/>
    <x v="1"/>
    <x v="4"/>
    <x v="9"/>
    <x v="0"/>
    <x v="0"/>
    <x v="0"/>
    <x v="0"/>
  </r>
  <r>
    <x v="231"/>
    <x v="231"/>
    <x v="16"/>
    <x v="0"/>
    <x v="6"/>
    <x v="0"/>
    <x v="4"/>
    <x v="3"/>
    <x v="6"/>
    <x v="6"/>
    <x v="4"/>
    <x v="7"/>
    <x v="0"/>
    <x v="0"/>
    <x v="0"/>
    <x v="0"/>
  </r>
  <r>
    <x v="232"/>
    <x v="232"/>
    <x v="23"/>
    <x v="1"/>
    <x v="3"/>
    <x v="4"/>
    <x v="3"/>
    <x v="3"/>
    <x v="3"/>
    <x v="3"/>
    <x v="3"/>
    <x v="11"/>
    <x v="0"/>
    <x v="0"/>
    <x v="0"/>
    <x v="0"/>
  </r>
  <r>
    <x v="233"/>
    <x v="233"/>
    <x v="1"/>
    <x v="1"/>
    <x v="0"/>
    <x v="2"/>
    <x v="0"/>
    <x v="1"/>
    <x v="0"/>
    <x v="0"/>
    <x v="0"/>
    <x v="3"/>
    <x v="1"/>
    <x v="0"/>
    <x v="1"/>
    <x v="0"/>
  </r>
  <r>
    <x v="234"/>
    <x v="234"/>
    <x v="17"/>
    <x v="1"/>
    <x v="1"/>
    <x v="0"/>
    <x v="4"/>
    <x v="3"/>
    <x v="1"/>
    <x v="1"/>
    <x v="4"/>
    <x v="1"/>
    <x v="1"/>
    <x v="0"/>
    <x v="1"/>
    <x v="0"/>
  </r>
  <r>
    <x v="235"/>
    <x v="235"/>
    <x v="68"/>
    <x v="0"/>
    <x v="1"/>
    <x v="1"/>
    <x v="4"/>
    <x v="5"/>
    <x v="1"/>
    <x v="1"/>
    <x v="4"/>
    <x v="9"/>
    <x v="0"/>
    <x v="0"/>
    <x v="0"/>
    <x v="0"/>
  </r>
  <r>
    <x v="236"/>
    <x v="236"/>
    <x v="35"/>
    <x v="1"/>
    <x v="4"/>
    <x v="4"/>
    <x v="3"/>
    <x v="3"/>
    <x v="4"/>
    <x v="4"/>
    <x v="3"/>
    <x v="5"/>
    <x v="0"/>
    <x v="0"/>
    <x v="0"/>
    <x v="0"/>
  </r>
  <r>
    <x v="237"/>
    <x v="237"/>
    <x v="52"/>
    <x v="0"/>
    <x v="7"/>
    <x v="4"/>
    <x v="3"/>
    <x v="3"/>
    <x v="7"/>
    <x v="7"/>
    <x v="3"/>
    <x v="8"/>
    <x v="0"/>
    <x v="0"/>
    <x v="0"/>
    <x v="0"/>
  </r>
  <r>
    <x v="238"/>
    <x v="238"/>
    <x v="42"/>
    <x v="1"/>
    <x v="1"/>
    <x v="1"/>
    <x v="2"/>
    <x v="2"/>
    <x v="1"/>
    <x v="1"/>
    <x v="2"/>
    <x v="9"/>
    <x v="0"/>
    <x v="0"/>
    <x v="0"/>
    <x v="0"/>
  </r>
  <r>
    <x v="239"/>
    <x v="239"/>
    <x v="51"/>
    <x v="1"/>
    <x v="3"/>
    <x v="3"/>
    <x v="1"/>
    <x v="5"/>
    <x v="3"/>
    <x v="3"/>
    <x v="1"/>
    <x v="11"/>
    <x v="0"/>
    <x v="0"/>
    <x v="0"/>
    <x v="0"/>
  </r>
  <r>
    <x v="240"/>
    <x v="240"/>
    <x v="40"/>
    <x v="1"/>
    <x v="1"/>
    <x v="0"/>
    <x v="2"/>
    <x v="5"/>
    <x v="1"/>
    <x v="1"/>
    <x v="2"/>
    <x v="9"/>
    <x v="0"/>
    <x v="0"/>
    <x v="0"/>
    <x v="0"/>
  </r>
  <r>
    <x v="241"/>
    <x v="241"/>
    <x v="76"/>
    <x v="1"/>
    <x v="5"/>
    <x v="3"/>
    <x v="1"/>
    <x v="5"/>
    <x v="5"/>
    <x v="5"/>
    <x v="1"/>
    <x v="14"/>
    <x v="0"/>
    <x v="0"/>
    <x v="0"/>
    <x v="0"/>
  </r>
  <r>
    <x v="242"/>
    <x v="242"/>
    <x v="78"/>
    <x v="0"/>
    <x v="0"/>
    <x v="2"/>
    <x v="2"/>
    <x v="3"/>
    <x v="0"/>
    <x v="0"/>
    <x v="2"/>
    <x v="0"/>
    <x v="0"/>
    <x v="0"/>
    <x v="0"/>
    <x v="0"/>
  </r>
  <r>
    <x v="243"/>
    <x v="243"/>
    <x v="10"/>
    <x v="0"/>
    <x v="2"/>
    <x v="1"/>
    <x v="3"/>
    <x v="5"/>
    <x v="2"/>
    <x v="2"/>
    <x v="3"/>
    <x v="15"/>
    <x v="0"/>
    <x v="0"/>
    <x v="0"/>
    <x v="0"/>
  </r>
  <r>
    <x v="244"/>
    <x v="244"/>
    <x v="53"/>
    <x v="1"/>
    <x v="1"/>
    <x v="3"/>
    <x v="3"/>
    <x v="1"/>
    <x v="1"/>
    <x v="1"/>
    <x v="3"/>
    <x v="1"/>
    <x v="1"/>
    <x v="0"/>
    <x v="1"/>
    <x v="0"/>
  </r>
  <r>
    <x v="245"/>
    <x v="245"/>
    <x v="11"/>
    <x v="1"/>
    <x v="1"/>
    <x v="1"/>
    <x v="1"/>
    <x v="4"/>
    <x v="1"/>
    <x v="1"/>
    <x v="1"/>
    <x v="1"/>
    <x v="0"/>
    <x v="0"/>
    <x v="0"/>
    <x v="0"/>
  </r>
  <r>
    <x v="246"/>
    <x v="246"/>
    <x v="20"/>
    <x v="1"/>
    <x v="1"/>
    <x v="3"/>
    <x v="1"/>
    <x v="4"/>
    <x v="1"/>
    <x v="1"/>
    <x v="1"/>
    <x v="9"/>
    <x v="0"/>
    <x v="0"/>
    <x v="0"/>
    <x v="0"/>
  </r>
  <r>
    <x v="247"/>
    <x v="247"/>
    <x v="27"/>
    <x v="0"/>
    <x v="1"/>
    <x v="1"/>
    <x v="2"/>
    <x v="0"/>
    <x v="1"/>
    <x v="1"/>
    <x v="2"/>
    <x v="9"/>
    <x v="0"/>
    <x v="0"/>
    <x v="0"/>
    <x v="0"/>
  </r>
  <r>
    <x v="248"/>
    <x v="248"/>
    <x v="66"/>
    <x v="0"/>
    <x v="7"/>
    <x v="4"/>
    <x v="1"/>
    <x v="3"/>
    <x v="7"/>
    <x v="7"/>
    <x v="1"/>
    <x v="13"/>
    <x v="1"/>
    <x v="0"/>
    <x v="1"/>
    <x v="0"/>
  </r>
  <r>
    <x v="249"/>
    <x v="249"/>
    <x v="76"/>
    <x v="0"/>
    <x v="7"/>
    <x v="2"/>
    <x v="0"/>
    <x v="4"/>
    <x v="7"/>
    <x v="7"/>
    <x v="0"/>
    <x v="8"/>
    <x v="0"/>
    <x v="0"/>
    <x v="0"/>
    <x v="0"/>
  </r>
  <r>
    <x v="250"/>
    <x v="250"/>
    <x v="84"/>
    <x v="2"/>
    <x v="8"/>
    <x v="5"/>
    <x v="5"/>
    <x v="6"/>
    <x v="8"/>
    <x v="8"/>
    <x v="5"/>
    <x v="16"/>
    <x v="2"/>
    <x v="1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4" firstHeaderRow="0" firstDataRow="1" firstDataCol="0"/>
  <pivotFields count="14"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10">
        <item x="0"/>
        <item x="6"/>
        <item x="5"/>
        <item x="2"/>
        <item x="7"/>
        <item x="3"/>
        <item x="4"/>
        <item x="1"/>
        <item x="8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Count of Patient ID" fld="0" subtotal="count" baseField="0" baseItem="0"/>
    <dataField name="Average of Treatment Score" fld="6" subtotal="average" baseField="0" baseItem="0"/>
    <dataField name="Sum of Base Cost" fld="9" baseField="0" baseItem="0"/>
  </dataFields>
  <formats count="10">
    <format dxfId="0">
      <pivotArea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collapsedLevelsAreSubtotals="1" fieldPosition="0">
        <references count="1">
          <reference field="4294967294" count="1" selected="0">
            <x v="1"/>
          </reference>
        </references>
      </pivotArea>
    </format>
    <format dxfId="3">
      <pivotArea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dataOnly="0" labelOnly="1" fieldPosition="0">
        <references count="1">
          <reference field="4294967294" count="1">
            <x v="0"/>
          </reference>
        </references>
      </pivotArea>
    </format>
    <format dxfId="5">
      <pivotArea dataOnly="0" labelOnly="1" fieldPosition="0">
        <references count="1">
          <reference field="4294967294" count="1">
            <x v="1"/>
          </reference>
        </references>
      </pivotArea>
    </format>
    <format dxfId="6">
      <pivotArea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fieldPosition="0">
        <references count="1">
          <reference field="4294967294" count="1">
            <x v="2"/>
          </reference>
        </references>
      </pivotArea>
    </format>
    <format dxfId="8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9">
      <pivotArea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7" firstHeaderRow="1" firstDataRow="1" firstDataCol="1"/>
  <pivotFields count="14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measureFilter="1" compact="0" sortType="descending" multipleItemSelectionAllowed="1" showAll="0">
      <items count="10">
        <item x="0"/>
        <item x="6"/>
        <item x="5"/>
        <item x="2"/>
        <item x="7"/>
        <item x="3"/>
        <item x="4"/>
        <item x="1"/>
        <item x="8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/>
    <pivotField compact="0" showAll="0"/>
    <pivotField compact="0" showAll="0"/>
    <pivotField compact="0" showAll="0"/>
    <pivotField compact="0" showAll="0"/>
  </pivotFields>
  <rowFields count="1">
    <field x="8"/>
  </rowFields>
  <rowItems count="4">
    <i>
      <x v="6"/>
    </i>
    <i>
      <x v="5"/>
    </i>
    <i>
      <x v="2"/>
    </i>
    <i t="grand">
      <x/>
    </i>
  </rowItems>
  <colItems count="1">
    <i/>
  </colItems>
  <dataFields count="1">
    <dataField name="Sum of Base Cost" fld="9" baseField="0" baseItem="0"/>
  </dataFields>
  <formats count="12">
    <format dxfId="10">
      <pivotArea collapsedLevelsAreSubtotals="1" fieldPosition="0"/>
    </format>
    <format dxfId="11">
      <pivotArea collapsedLevelsAreSubtotals="1" fieldPosition="0"/>
    </format>
    <format dxfId="12">
      <pivotArea collapsedLevelsAreSubtotals="1" fieldPosition="0"/>
    </format>
    <format dxfId="13">
      <pivotArea collapsedLevelsAreSubtotals="1" fieldPosition="0">
        <references count="1">
          <reference field="8" count="1" selected="0">
            <x v="6"/>
          </reference>
        </references>
      </pivotArea>
    </format>
    <format dxfId="14">
      <pivotArea collapsedLevelsAreSubtotals="1" fieldPosition="0">
        <references count="1">
          <reference field="8" count="1" selected="0">
            <x v="5"/>
          </reference>
        </references>
      </pivotArea>
    </format>
    <format dxfId="15">
      <pivotArea collapsedLevelsAreSubtotals="1" fieldPosition="0">
        <references count="1">
          <reference field="8" count="1" selected="0">
            <x v="2"/>
          </reference>
        </references>
      </pivotArea>
    </format>
    <format dxfId="16">
      <pivotArea collapsedLevelsAreSubtotals="1" fieldPosition="0">
        <references count="1">
          <reference field="8" count="1" selected="0">
            <x v="6"/>
          </reference>
        </references>
      </pivotArea>
    </format>
    <format dxfId="17">
      <pivotArea collapsedLevelsAreSubtotals="1" fieldPosition="0">
        <references count="1">
          <reference field="8" count="1" selected="0">
            <x v="5"/>
          </reference>
        </references>
      </pivotArea>
    </format>
    <format dxfId="18">
      <pivotArea collapsedLevelsAreSubtotals="1" fieldPosition="0">
        <references count="1">
          <reference field="8" count="1" selected="0">
            <x v="2"/>
          </reference>
        </references>
      </pivotArea>
    </format>
    <format dxfId="19">
      <pivotArea collapsedLevelsAreSubtotals="1" fieldPosition="0">
        <references count="1">
          <reference field="8" count="1" selected="0">
            <x v="6"/>
          </reference>
        </references>
      </pivotArea>
    </format>
    <format dxfId="20">
      <pivotArea collapsedLevelsAreSubtotals="1" fieldPosition="0">
        <references count="1">
          <reference field="8" count="1" selected="0">
            <x v="5"/>
          </reference>
        </references>
      </pivotArea>
    </format>
    <format dxfId="21">
      <pivotArea collapsedLevelsAreSubtotals="1" fieldPosition="0">
        <references count="1">
          <reference field="8" count="1" selected="0">
            <x v="2"/>
          </reference>
        </references>
      </pivotArea>
    </format>
  </formats>
  <pivotTableStyleInfo name="PivotStyleLight16" showRowHeaders="1" showColHeaders="1" showLastColumn="1"/>
  <filters count="1">
    <filter evalOrder="-1" fld="8" iMeasureFld="0" id="1" type="count">
      <autoFilter ref="A1">
        <filterColumn colId="0">
          <top10 filterVal="3" 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4" firstHeaderRow="0" firstDataRow="1" firstDataCol="0"/>
  <pivotFields count="16">
    <pivotField compact="0" showAll="0">
      <items count="2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>
      <items count="252">
        <item x="241"/>
        <item x="104"/>
        <item x="107"/>
        <item x="183"/>
        <item x="99"/>
        <item x="214"/>
        <item x="106"/>
        <item x="34"/>
        <item x="223"/>
        <item x="30"/>
        <item x="25"/>
        <item x="168"/>
        <item x="193"/>
        <item x="212"/>
        <item x="49"/>
        <item x="76"/>
        <item x="159"/>
        <item x="246"/>
        <item x="240"/>
        <item x="140"/>
        <item x="182"/>
        <item x="144"/>
        <item x="21"/>
        <item x="82"/>
        <item x="26"/>
        <item x="6"/>
        <item x="231"/>
        <item x="211"/>
        <item x="219"/>
        <item x="78"/>
        <item x="175"/>
        <item x="210"/>
        <item x="249"/>
        <item x="192"/>
        <item x="187"/>
        <item x="163"/>
        <item x="248"/>
        <item x="202"/>
        <item x="139"/>
        <item x="112"/>
        <item x="186"/>
        <item x="195"/>
        <item x="235"/>
        <item x="172"/>
        <item x="8"/>
        <item x="148"/>
        <item x="5"/>
        <item x="53"/>
        <item x="179"/>
        <item x="42"/>
        <item x="123"/>
        <item x="71"/>
        <item x="9"/>
        <item x="137"/>
        <item x="58"/>
        <item x="29"/>
        <item x="120"/>
        <item x="165"/>
        <item x="96"/>
        <item x="91"/>
        <item x="117"/>
        <item x="15"/>
        <item x="105"/>
        <item x="51"/>
        <item x="155"/>
        <item x="122"/>
        <item x="156"/>
        <item x="126"/>
        <item x="69"/>
        <item x="7"/>
        <item x="47"/>
        <item x="154"/>
        <item x="70"/>
        <item x="138"/>
        <item x="171"/>
        <item x="54"/>
        <item x="150"/>
        <item x="176"/>
        <item x="52"/>
        <item x="149"/>
        <item x="201"/>
        <item x="4"/>
        <item x="203"/>
        <item x="77"/>
        <item x="17"/>
        <item x="28"/>
        <item x="197"/>
        <item x="196"/>
        <item x="190"/>
        <item x="236"/>
        <item x="95"/>
        <item x="181"/>
        <item x="232"/>
        <item x="198"/>
        <item x="97"/>
        <item x="167"/>
        <item x="33"/>
        <item x="55"/>
        <item x="121"/>
        <item x="145"/>
        <item x="191"/>
        <item x="68"/>
        <item x="184"/>
        <item x="162"/>
        <item x="73"/>
        <item x="128"/>
        <item x="109"/>
        <item x="226"/>
        <item x="222"/>
        <item x="108"/>
        <item x="188"/>
        <item x="40"/>
        <item x="136"/>
        <item x="116"/>
        <item x="234"/>
        <item x="94"/>
        <item x="43"/>
        <item x="38"/>
        <item x="119"/>
        <item x="57"/>
        <item x="185"/>
        <item x="36"/>
        <item x="115"/>
        <item x="61"/>
        <item x="79"/>
        <item x="118"/>
        <item x="3"/>
        <item x="228"/>
        <item x="44"/>
        <item x="85"/>
        <item x="205"/>
        <item x="75"/>
        <item x="35"/>
        <item x="135"/>
        <item x="133"/>
        <item x="152"/>
        <item x="18"/>
        <item x="32"/>
        <item x="59"/>
        <item x="224"/>
        <item x="90"/>
        <item x="16"/>
        <item x="11"/>
        <item x="98"/>
        <item x="209"/>
        <item x="221"/>
        <item x="86"/>
        <item x="65"/>
        <item x="207"/>
        <item x="84"/>
        <item x="200"/>
        <item x="89"/>
        <item x="208"/>
        <item x="174"/>
        <item x="13"/>
        <item x="215"/>
        <item x="22"/>
        <item x="93"/>
        <item x="124"/>
        <item x="0"/>
        <item x="129"/>
        <item x="229"/>
        <item x="230"/>
        <item x="114"/>
        <item x="153"/>
        <item x="170"/>
        <item x="245"/>
        <item x="56"/>
        <item x="157"/>
        <item x="102"/>
        <item x="142"/>
        <item x="130"/>
        <item x="239"/>
        <item x="141"/>
        <item x="217"/>
        <item x="20"/>
        <item x="227"/>
        <item x="166"/>
        <item x="178"/>
        <item x="169"/>
        <item x="111"/>
        <item x="206"/>
        <item x="244"/>
        <item x="64"/>
        <item x="1"/>
        <item x="23"/>
        <item x="146"/>
        <item x="101"/>
        <item x="243"/>
        <item x="134"/>
        <item x="177"/>
        <item x="180"/>
        <item x="46"/>
        <item x="132"/>
        <item x="74"/>
        <item x="247"/>
        <item x="147"/>
        <item x="63"/>
        <item x="225"/>
        <item x="10"/>
        <item x="66"/>
        <item x="92"/>
        <item x="12"/>
        <item x="2"/>
        <item x="83"/>
        <item x="67"/>
        <item x="164"/>
        <item x="88"/>
        <item x="50"/>
        <item x="216"/>
        <item x="237"/>
        <item x="161"/>
        <item x="45"/>
        <item x="238"/>
        <item x="103"/>
        <item x="131"/>
        <item x="242"/>
        <item x="143"/>
        <item x="110"/>
        <item x="87"/>
        <item x="48"/>
        <item x="14"/>
        <item x="113"/>
        <item x="60"/>
        <item x="62"/>
        <item x="80"/>
        <item x="31"/>
        <item x="158"/>
        <item x="100"/>
        <item x="199"/>
        <item x="19"/>
        <item x="81"/>
        <item x="37"/>
        <item x="204"/>
        <item x="160"/>
        <item x="151"/>
        <item x="189"/>
        <item x="173"/>
        <item x="24"/>
        <item x="39"/>
        <item x="213"/>
        <item x="127"/>
        <item x="220"/>
        <item x="218"/>
        <item x="194"/>
        <item x="125"/>
        <item x="27"/>
        <item x="41"/>
        <item x="233"/>
        <item x="72"/>
        <item x="250"/>
        <item t="default"/>
      </items>
    </pivotField>
    <pivotField compact="0" showAll="0">
      <items count="86">
        <item x="58"/>
        <item x="15"/>
        <item x="60"/>
        <item x="73"/>
        <item x="80"/>
        <item x="29"/>
        <item x="38"/>
        <item x="42"/>
        <item x="47"/>
        <item x="23"/>
        <item x="26"/>
        <item x="46"/>
        <item x="27"/>
        <item x="35"/>
        <item x="12"/>
        <item x="57"/>
        <item x="64"/>
        <item x="69"/>
        <item x="62"/>
        <item x="19"/>
        <item x="72"/>
        <item x="16"/>
        <item x="33"/>
        <item x="44"/>
        <item x="59"/>
        <item x="70"/>
        <item x="45"/>
        <item x="2"/>
        <item x="81"/>
        <item x="50"/>
        <item x="51"/>
        <item x="34"/>
        <item x="24"/>
        <item x="40"/>
        <item x="8"/>
        <item x="63"/>
        <item x="65"/>
        <item x="28"/>
        <item x="36"/>
        <item x="13"/>
        <item x="31"/>
        <item x="67"/>
        <item x="20"/>
        <item x="68"/>
        <item x="56"/>
        <item x="75"/>
        <item x="71"/>
        <item x="78"/>
        <item x="5"/>
        <item x="14"/>
        <item x="52"/>
        <item x="21"/>
        <item x="22"/>
        <item x="0"/>
        <item x="37"/>
        <item x="7"/>
        <item x="76"/>
        <item x="11"/>
        <item x="83"/>
        <item x="3"/>
        <item x="10"/>
        <item x="74"/>
        <item x="53"/>
        <item x="18"/>
        <item x="55"/>
        <item x="48"/>
        <item x="39"/>
        <item x="79"/>
        <item x="30"/>
        <item x="41"/>
        <item x="4"/>
        <item x="6"/>
        <item x="77"/>
        <item x="54"/>
        <item x="17"/>
        <item x="32"/>
        <item x="82"/>
        <item x="9"/>
        <item x="66"/>
        <item x="61"/>
        <item x="25"/>
        <item x="43"/>
        <item x="49"/>
        <item x="1"/>
        <item x="8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0">
        <item x="7"/>
        <item x="1"/>
        <item x="2"/>
        <item x="5"/>
        <item x="6"/>
        <item x="3"/>
        <item x="0"/>
        <item x="4"/>
        <item x="8"/>
        <item t="default"/>
      </items>
    </pivotField>
    <pivotField compact="0" showAll="0">
      <items count="7">
        <item x="1"/>
        <item x="4"/>
        <item x="2"/>
        <item x="0"/>
        <item x="3"/>
        <item x="5"/>
        <item t="default"/>
      </items>
    </pivotField>
    <pivotField compact="0" showAll="0">
      <items count="7">
        <item x="0"/>
        <item x="2"/>
        <item x="1"/>
        <item x="4"/>
        <item x="3"/>
        <item x="5"/>
        <item t="default"/>
      </items>
    </pivotField>
    <pivotField compact="0" showAll="0">
      <items count="8">
        <item x="0"/>
        <item x="4"/>
        <item x="1"/>
        <item x="5"/>
        <item x="2"/>
        <item x="3"/>
        <item x="6"/>
        <item t="default"/>
      </items>
    </pivotField>
    <pivotField compact="0" showAll="0">
      <items count="10">
        <item x="0"/>
        <item x="6"/>
        <item x="5"/>
        <item x="2"/>
        <item x="7"/>
        <item x="3"/>
        <item x="4"/>
        <item x="1"/>
        <item h="1" x="8"/>
        <item t="default"/>
      </items>
    </pivotField>
    <pivotField compact="0" showAll="0">
      <items count="10">
        <item x="7"/>
        <item x="1"/>
        <item x="0"/>
        <item x="6"/>
        <item x="2"/>
        <item x="3"/>
        <item x="5"/>
        <item x="4"/>
        <item x="8"/>
        <item t="default"/>
      </items>
    </pivotField>
    <pivotField compact="0" showAll="0">
      <items count="7">
        <item x="3"/>
        <item x="0"/>
        <item x="1"/>
        <item x="2"/>
        <item x="4"/>
        <item x="5"/>
        <item t="default"/>
      </items>
    </pivotField>
    <pivotField compact="0" showAll="0">
      <items count="18">
        <item x="8"/>
        <item x="13"/>
        <item x="9"/>
        <item x="1"/>
        <item x="0"/>
        <item x="3"/>
        <item x="7"/>
        <item x="12"/>
        <item x="2"/>
        <item x="15"/>
        <item x="11"/>
        <item x="4"/>
        <item x="14"/>
        <item x="6"/>
        <item x="5"/>
        <item x="10"/>
        <item x="16"/>
        <item t="default"/>
      </items>
    </pivotField>
    <pivotField dataField="1"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dataField="1"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High Risk Patients" fld="12" subtotal="count" baseField="0" baseItem="0"/>
    <dataField name="Sum of Risk Level Range" fld="14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0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12" firstHeaderRow="1" firstDataRow="1" firstDataCol="1"/>
  <pivotFields count="16">
    <pivotField dataField="1" compact="0" showAll="0">
      <items count="2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>
      <items count="252">
        <item x="241"/>
        <item x="104"/>
        <item x="107"/>
        <item x="183"/>
        <item x="99"/>
        <item x="214"/>
        <item x="106"/>
        <item x="34"/>
        <item x="223"/>
        <item x="30"/>
        <item x="25"/>
        <item x="168"/>
        <item x="193"/>
        <item x="212"/>
        <item x="49"/>
        <item x="76"/>
        <item x="159"/>
        <item x="246"/>
        <item x="240"/>
        <item x="140"/>
        <item x="182"/>
        <item x="144"/>
        <item x="21"/>
        <item x="82"/>
        <item x="26"/>
        <item x="6"/>
        <item x="231"/>
        <item x="211"/>
        <item x="219"/>
        <item x="78"/>
        <item x="175"/>
        <item x="210"/>
        <item x="249"/>
        <item x="192"/>
        <item x="187"/>
        <item x="163"/>
        <item x="248"/>
        <item x="202"/>
        <item x="139"/>
        <item x="112"/>
        <item x="186"/>
        <item x="195"/>
        <item x="235"/>
        <item x="172"/>
        <item x="8"/>
        <item x="148"/>
        <item x="5"/>
        <item x="53"/>
        <item x="179"/>
        <item x="42"/>
        <item x="123"/>
        <item x="71"/>
        <item x="9"/>
        <item x="137"/>
        <item x="58"/>
        <item x="29"/>
        <item x="120"/>
        <item x="165"/>
        <item x="96"/>
        <item x="91"/>
        <item x="117"/>
        <item x="15"/>
        <item x="105"/>
        <item x="51"/>
        <item x="155"/>
        <item x="122"/>
        <item x="156"/>
        <item x="126"/>
        <item x="69"/>
        <item x="7"/>
        <item x="47"/>
        <item x="154"/>
        <item x="70"/>
        <item x="138"/>
        <item x="171"/>
        <item x="54"/>
        <item x="150"/>
        <item x="176"/>
        <item x="52"/>
        <item x="149"/>
        <item x="201"/>
        <item x="4"/>
        <item x="203"/>
        <item x="77"/>
        <item x="17"/>
        <item x="28"/>
        <item x="197"/>
        <item x="196"/>
        <item x="190"/>
        <item x="236"/>
        <item x="95"/>
        <item x="181"/>
        <item x="232"/>
        <item x="198"/>
        <item x="97"/>
        <item x="167"/>
        <item x="33"/>
        <item x="55"/>
        <item x="121"/>
        <item x="145"/>
        <item x="191"/>
        <item x="68"/>
        <item x="184"/>
        <item x="162"/>
        <item x="73"/>
        <item x="128"/>
        <item x="109"/>
        <item x="226"/>
        <item x="222"/>
        <item x="108"/>
        <item x="188"/>
        <item x="40"/>
        <item x="136"/>
        <item x="116"/>
        <item x="234"/>
        <item x="94"/>
        <item x="43"/>
        <item x="38"/>
        <item x="119"/>
        <item x="57"/>
        <item x="185"/>
        <item x="36"/>
        <item x="115"/>
        <item x="61"/>
        <item x="79"/>
        <item x="118"/>
        <item x="3"/>
        <item x="228"/>
        <item x="44"/>
        <item x="85"/>
        <item x="205"/>
        <item x="75"/>
        <item x="35"/>
        <item x="135"/>
        <item x="133"/>
        <item x="152"/>
        <item x="18"/>
        <item x="32"/>
        <item x="59"/>
        <item x="224"/>
        <item x="90"/>
        <item x="16"/>
        <item x="11"/>
        <item x="98"/>
        <item x="209"/>
        <item x="221"/>
        <item x="86"/>
        <item x="65"/>
        <item x="207"/>
        <item x="84"/>
        <item x="200"/>
        <item x="89"/>
        <item x="208"/>
        <item x="174"/>
        <item x="13"/>
        <item x="215"/>
        <item x="22"/>
        <item x="93"/>
        <item x="124"/>
        <item x="0"/>
        <item x="129"/>
        <item x="229"/>
        <item x="230"/>
        <item x="114"/>
        <item x="153"/>
        <item x="170"/>
        <item x="245"/>
        <item x="56"/>
        <item x="157"/>
        <item x="102"/>
        <item x="142"/>
        <item x="130"/>
        <item x="239"/>
        <item x="141"/>
        <item x="217"/>
        <item x="20"/>
        <item x="227"/>
        <item x="166"/>
        <item x="178"/>
        <item x="169"/>
        <item x="111"/>
        <item x="206"/>
        <item x="244"/>
        <item x="64"/>
        <item x="1"/>
        <item x="23"/>
        <item x="146"/>
        <item x="101"/>
        <item x="243"/>
        <item x="134"/>
        <item x="177"/>
        <item x="180"/>
        <item x="46"/>
        <item x="132"/>
        <item x="74"/>
        <item x="247"/>
        <item x="147"/>
        <item x="63"/>
        <item x="225"/>
        <item x="10"/>
        <item x="66"/>
        <item x="92"/>
        <item x="12"/>
        <item x="2"/>
        <item x="83"/>
        <item x="67"/>
        <item x="164"/>
        <item x="88"/>
        <item x="50"/>
        <item x="216"/>
        <item x="237"/>
        <item x="161"/>
        <item x="45"/>
        <item x="238"/>
        <item x="103"/>
        <item x="131"/>
        <item x="242"/>
        <item x="143"/>
        <item x="110"/>
        <item x="87"/>
        <item x="48"/>
        <item x="14"/>
        <item x="113"/>
        <item x="60"/>
        <item x="62"/>
        <item x="80"/>
        <item x="31"/>
        <item x="158"/>
        <item x="100"/>
        <item x="199"/>
        <item x="19"/>
        <item x="81"/>
        <item x="37"/>
        <item x="204"/>
        <item x="160"/>
        <item x="151"/>
        <item x="189"/>
        <item x="173"/>
        <item x="24"/>
        <item x="39"/>
        <item x="213"/>
        <item x="127"/>
        <item x="220"/>
        <item x="218"/>
        <item x="194"/>
        <item x="125"/>
        <item x="27"/>
        <item x="41"/>
        <item x="233"/>
        <item x="72"/>
        <item x="250"/>
        <item t="default"/>
      </items>
    </pivotField>
    <pivotField compact="0" showAll="0">
      <items count="86">
        <item x="58"/>
        <item x="15"/>
        <item x="60"/>
        <item x="73"/>
        <item x="80"/>
        <item x="29"/>
        <item x="38"/>
        <item x="42"/>
        <item x="47"/>
        <item x="23"/>
        <item x="26"/>
        <item x="46"/>
        <item x="27"/>
        <item x="35"/>
        <item x="12"/>
        <item x="57"/>
        <item x="64"/>
        <item x="69"/>
        <item x="62"/>
        <item x="19"/>
        <item x="72"/>
        <item x="16"/>
        <item x="33"/>
        <item x="44"/>
        <item x="59"/>
        <item x="70"/>
        <item x="45"/>
        <item x="2"/>
        <item x="81"/>
        <item x="50"/>
        <item x="51"/>
        <item x="34"/>
        <item x="24"/>
        <item x="40"/>
        <item x="8"/>
        <item x="63"/>
        <item x="65"/>
        <item x="28"/>
        <item x="36"/>
        <item x="13"/>
        <item x="31"/>
        <item x="67"/>
        <item x="20"/>
        <item x="68"/>
        <item x="56"/>
        <item x="75"/>
        <item x="71"/>
        <item x="78"/>
        <item x="5"/>
        <item x="14"/>
        <item x="52"/>
        <item x="21"/>
        <item x="22"/>
        <item x="0"/>
        <item x="37"/>
        <item x="7"/>
        <item x="76"/>
        <item x="11"/>
        <item x="83"/>
        <item x="3"/>
        <item x="10"/>
        <item x="74"/>
        <item x="53"/>
        <item x="18"/>
        <item x="55"/>
        <item x="48"/>
        <item x="39"/>
        <item x="79"/>
        <item x="30"/>
        <item x="41"/>
        <item x="4"/>
        <item x="6"/>
        <item x="77"/>
        <item x="54"/>
        <item x="17"/>
        <item x="32"/>
        <item x="82"/>
        <item x="9"/>
        <item x="66"/>
        <item x="61"/>
        <item x="25"/>
        <item x="43"/>
        <item x="49"/>
        <item x="1"/>
        <item x="8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0">
        <item x="7"/>
        <item x="1"/>
        <item x="2"/>
        <item x="5"/>
        <item x="6"/>
        <item x="3"/>
        <item x="0"/>
        <item x="4"/>
        <item x="8"/>
        <item t="default"/>
      </items>
    </pivotField>
    <pivotField compact="0" showAll="0">
      <items count="7">
        <item x="1"/>
        <item x="4"/>
        <item x="2"/>
        <item x="0"/>
        <item x="3"/>
        <item x="5"/>
        <item t="default"/>
      </items>
    </pivotField>
    <pivotField compact="0" showAll="0">
      <items count="7">
        <item x="0"/>
        <item x="2"/>
        <item x="1"/>
        <item x="4"/>
        <item x="3"/>
        <item x="5"/>
        <item t="default"/>
      </items>
    </pivotField>
    <pivotField compact="0" showAll="0">
      <items count="8">
        <item x="0"/>
        <item x="4"/>
        <item x="1"/>
        <item x="5"/>
        <item x="2"/>
        <item x="3"/>
        <item x="6"/>
        <item t="default"/>
      </items>
    </pivotField>
    <pivotField axis="axisRow" compact="0" sortType="ascending" multipleItemSelectionAllowed="1" showAll="0">
      <items count="10">
        <item x="0"/>
        <item x="6"/>
        <item x="5"/>
        <item x="2"/>
        <item x="7"/>
        <item x="3"/>
        <item x="4"/>
        <item x="1"/>
        <item h="1" x="8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0">
        <item x="7"/>
        <item x="1"/>
        <item x="0"/>
        <item x="6"/>
        <item x="2"/>
        <item x="3"/>
        <item x="5"/>
        <item x="4"/>
        <item x="8"/>
        <item t="default"/>
      </items>
    </pivotField>
    <pivotField compact="0" showAll="0">
      <items count="7">
        <item x="3"/>
        <item x="0"/>
        <item x="1"/>
        <item x="2"/>
        <item x="4"/>
        <item x="5"/>
        <item t="default"/>
      </items>
    </pivotField>
    <pivotField compact="0" showAll="0">
      <items count="18">
        <item x="8"/>
        <item x="13"/>
        <item x="9"/>
        <item x="1"/>
        <item x="0"/>
        <item x="3"/>
        <item x="7"/>
        <item x="12"/>
        <item x="2"/>
        <item x="15"/>
        <item x="11"/>
        <item x="4"/>
        <item x="14"/>
        <item x="6"/>
        <item x="5"/>
        <item x="10"/>
        <item x="1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8"/>
  </rowFields>
  <rowItems count="9">
    <i>
      <x v="1"/>
    </i>
    <i>
      <x v="3"/>
    </i>
    <i>
      <x v="4"/>
    </i>
    <i>
      <x v="2"/>
    </i>
    <i>
      <x v="6"/>
    </i>
    <i>
      <x/>
    </i>
    <i>
      <x v="5"/>
    </i>
    <i>
      <x v="7"/>
    </i>
    <i t="grand">
      <x/>
    </i>
  </rowItems>
  <colItems count="1">
    <i/>
  </colItems>
  <dataFields count="1">
    <dataField name="Count of Patient ID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10" firstHeaderRow="1" firstDataRow="1" firstDataCol="1"/>
  <pivotFields count="16">
    <pivotField compact="0" showAll="0">
      <items count="2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>
      <items count="252">
        <item x="241"/>
        <item x="104"/>
        <item x="107"/>
        <item x="183"/>
        <item x="99"/>
        <item x="214"/>
        <item x="106"/>
        <item x="34"/>
        <item x="223"/>
        <item x="30"/>
        <item x="25"/>
        <item x="168"/>
        <item x="193"/>
        <item x="212"/>
        <item x="49"/>
        <item x="76"/>
        <item x="159"/>
        <item x="246"/>
        <item x="240"/>
        <item x="140"/>
        <item x="182"/>
        <item x="144"/>
        <item x="21"/>
        <item x="82"/>
        <item x="26"/>
        <item x="6"/>
        <item x="231"/>
        <item x="211"/>
        <item x="219"/>
        <item x="78"/>
        <item x="175"/>
        <item x="210"/>
        <item x="249"/>
        <item x="192"/>
        <item x="187"/>
        <item x="163"/>
        <item x="248"/>
        <item x="202"/>
        <item x="139"/>
        <item x="112"/>
        <item x="186"/>
        <item x="195"/>
        <item x="235"/>
        <item x="172"/>
        <item x="8"/>
        <item x="148"/>
        <item x="5"/>
        <item x="53"/>
        <item x="179"/>
        <item x="42"/>
        <item x="123"/>
        <item x="71"/>
        <item x="9"/>
        <item x="137"/>
        <item x="58"/>
        <item x="29"/>
        <item x="120"/>
        <item x="165"/>
        <item x="96"/>
        <item x="91"/>
        <item x="117"/>
        <item x="15"/>
        <item x="105"/>
        <item x="51"/>
        <item x="155"/>
        <item x="122"/>
        <item x="156"/>
        <item x="126"/>
        <item x="69"/>
        <item x="7"/>
        <item x="47"/>
        <item x="154"/>
        <item x="70"/>
        <item x="138"/>
        <item x="171"/>
        <item x="54"/>
        <item x="150"/>
        <item x="176"/>
        <item x="52"/>
        <item x="149"/>
        <item x="201"/>
        <item x="4"/>
        <item x="203"/>
        <item x="77"/>
        <item x="17"/>
        <item x="28"/>
        <item x="197"/>
        <item x="196"/>
        <item x="190"/>
        <item x="236"/>
        <item x="95"/>
        <item x="181"/>
        <item x="232"/>
        <item x="198"/>
        <item x="97"/>
        <item x="167"/>
        <item x="33"/>
        <item x="55"/>
        <item x="121"/>
        <item x="145"/>
        <item x="191"/>
        <item x="68"/>
        <item x="184"/>
        <item x="162"/>
        <item x="73"/>
        <item x="128"/>
        <item x="109"/>
        <item x="226"/>
        <item x="222"/>
        <item x="108"/>
        <item x="188"/>
        <item x="40"/>
        <item x="136"/>
        <item x="116"/>
        <item x="234"/>
        <item x="94"/>
        <item x="43"/>
        <item x="38"/>
        <item x="119"/>
        <item x="57"/>
        <item x="185"/>
        <item x="36"/>
        <item x="115"/>
        <item x="61"/>
        <item x="79"/>
        <item x="118"/>
        <item x="3"/>
        <item x="228"/>
        <item x="44"/>
        <item x="85"/>
        <item x="205"/>
        <item x="75"/>
        <item x="35"/>
        <item x="135"/>
        <item x="133"/>
        <item x="152"/>
        <item x="18"/>
        <item x="32"/>
        <item x="59"/>
        <item x="224"/>
        <item x="90"/>
        <item x="16"/>
        <item x="11"/>
        <item x="98"/>
        <item x="209"/>
        <item x="221"/>
        <item x="86"/>
        <item x="65"/>
        <item x="207"/>
        <item x="84"/>
        <item x="200"/>
        <item x="89"/>
        <item x="208"/>
        <item x="174"/>
        <item x="13"/>
        <item x="215"/>
        <item x="22"/>
        <item x="93"/>
        <item x="124"/>
        <item x="0"/>
        <item x="129"/>
        <item x="229"/>
        <item x="230"/>
        <item x="114"/>
        <item x="153"/>
        <item x="170"/>
        <item x="245"/>
        <item x="56"/>
        <item x="157"/>
        <item x="102"/>
        <item x="142"/>
        <item x="130"/>
        <item x="239"/>
        <item x="141"/>
        <item x="217"/>
        <item x="20"/>
        <item x="227"/>
        <item x="166"/>
        <item x="178"/>
        <item x="169"/>
        <item x="111"/>
        <item x="206"/>
        <item x="244"/>
        <item x="64"/>
        <item x="1"/>
        <item x="23"/>
        <item x="146"/>
        <item x="101"/>
        <item x="243"/>
        <item x="134"/>
        <item x="177"/>
        <item x="180"/>
        <item x="46"/>
        <item x="132"/>
        <item x="74"/>
        <item x="247"/>
        <item x="147"/>
        <item x="63"/>
        <item x="225"/>
        <item x="10"/>
        <item x="66"/>
        <item x="92"/>
        <item x="12"/>
        <item x="2"/>
        <item x="83"/>
        <item x="67"/>
        <item x="164"/>
        <item x="88"/>
        <item x="50"/>
        <item x="216"/>
        <item x="237"/>
        <item x="161"/>
        <item x="45"/>
        <item x="238"/>
        <item x="103"/>
        <item x="131"/>
        <item x="242"/>
        <item x="143"/>
        <item x="110"/>
        <item x="87"/>
        <item x="48"/>
        <item x="14"/>
        <item x="113"/>
        <item x="60"/>
        <item x="62"/>
        <item x="80"/>
        <item x="31"/>
        <item x="158"/>
        <item x="100"/>
        <item x="199"/>
        <item x="19"/>
        <item x="81"/>
        <item x="37"/>
        <item x="204"/>
        <item x="160"/>
        <item x="151"/>
        <item x="189"/>
        <item x="173"/>
        <item x="24"/>
        <item x="39"/>
        <item x="213"/>
        <item x="127"/>
        <item x="220"/>
        <item x="218"/>
        <item x="194"/>
        <item x="125"/>
        <item x="27"/>
        <item x="41"/>
        <item x="233"/>
        <item x="72"/>
        <item x="250"/>
        <item t="default"/>
      </items>
    </pivotField>
    <pivotField compact="0" showAll="0">
      <items count="86">
        <item x="58"/>
        <item x="15"/>
        <item x="60"/>
        <item x="73"/>
        <item x="80"/>
        <item x="29"/>
        <item x="38"/>
        <item x="42"/>
        <item x="47"/>
        <item x="23"/>
        <item x="26"/>
        <item x="46"/>
        <item x="27"/>
        <item x="35"/>
        <item x="12"/>
        <item x="57"/>
        <item x="64"/>
        <item x="69"/>
        <item x="62"/>
        <item x="19"/>
        <item x="72"/>
        <item x="16"/>
        <item x="33"/>
        <item x="44"/>
        <item x="59"/>
        <item x="70"/>
        <item x="45"/>
        <item x="2"/>
        <item x="81"/>
        <item x="50"/>
        <item x="51"/>
        <item x="34"/>
        <item x="24"/>
        <item x="40"/>
        <item x="8"/>
        <item x="63"/>
        <item x="65"/>
        <item x="28"/>
        <item x="36"/>
        <item x="13"/>
        <item x="31"/>
        <item x="67"/>
        <item x="20"/>
        <item x="68"/>
        <item x="56"/>
        <item x="75"/>
        <item x="71"/>
        <item x="78"/>
        <item x="5"/>
        <item x="14"/>
        <item x="52"/>
        <item x="21"/>
        <item x="22"/>
        <item x="0"/>
        <item x="37"/>
        <item x="7"/>
        <item x="76"/>
        <item x="11"/>
        <item x="83"/>
        <item x="3"/>
        <item x="10"/>
        <item x="74"/>
        <item x="53"/>
        <item x="18"/>
        <item x="55"/>
        <item x="48"/>
        <item x="39"/>
        <item x="79"/>
        <item x="30"/>
        <item x="41"/>
        <item x="4"/>
        <item x="6"/>
        <item x="77"/>
        <item x="54"/>
        <item x="17"/>
        <item x="32"/>
        <item x="82"/>
        <item x="9"/>
        <item x="66"/>
        <item x="61"/>
        <item x="25"/>
        <item x="43"/>
        <item x="49"/>
        <item x="1"/>
        <item x="8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0">
        <item x="7"/>
        <item x="1"/>
        <item x="2"/>
        <item x="5"/>
        <item x="6"/>
        <item x="3"/>
        <item x="0"/>
        <item x="4"/>
        <item x="8"/>
        <item t="default"/>
      </items>
    </pivotField>
    <pivotField compact="0" showAll="0">
      <items count="7">
        <item x="1"/>
        <item x="4"/>
        <item x="2"/>
        <item x="0"/>
        <item x="3"/>
        <item x="5"/>
        <item t="default"/>
      </items>
    </pivotField>
    <pivotField compact="0" showAll="0">
      <items count="7">
        <item x="0"/>
        <item x="2"/>
        <item x="1"/>
        <item x="4"/>
        <item x="3"/>
        <item x="5"/>
        <item t="default"/>
      </items>
    </pivotField>
    <pivotField axis="axisRow" name=" " compact="0" showAll="0">
      <items count="8">
        <item x="0"/>
        <item x="4"/>
        <item x="1"/>
        <item x="5"/>
        <item x="2"/>
        <item x="3"/>
        <item x="6"/>
        <item t="default"/>
      </items>
    </pivotField>
    <pivotField compact="0" showAll="0">
      <items count="10">
        <item x="0"/>
        <item x="6"/>
        <item x="5"/>
        <item x="2"/>
        <item x="7"/>
        <item x="3"/>
        <item x="4"/>
        <item x="1"/>
        <item h="1" x="8"/>
        <item t="default"/>
      </items>
    </pivotField>
    <pivotField compact="0" showAll="0">
      <items count="10">
        <item x="7"/>
        <item x="1"/>
        <item x="0"/>
        <item x="6"/>
        <item x="2"/>
        <item x="3"/>
        <item x="5"/>
        <item x="4"/>
        <item x="8"/>
        <item t="default"/>
      </items>
    </pivotField>
    <pivotField compact="0" showAll="0">
      <items count="7">
        <item x="3"/>
        <item x="0"/>
        <item x="1"/>
        <item x="2"/>
        <item x="4"/>
        <item x="5"/>
        <item t="default"/>
      </items>
    </pivotField>
    <pivotField compact="0" showAll="0">
      <items count="18">
        <item x="8"/>
        <item x="13"/>
        <item x="9"/>
        <item x="1"/>
        <item x="0"/>
        <item x="3"/>
        <item x="7"/>
        <item x="12"/>
        <item x="2"/>
        <item x="15"/>
        <item x="11"/>
        <item x="4"/>
        <item x="14"/>
        <item x="6"/>
        <item x="5"/>
        <item x="10"/>
        <item x="16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Monthly Admission Count" fld="13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2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12" firstHeaderRow="1" firstDataRow="1" firstDataCol="1"/>
  <pivotFields count="16">
    <pivotField compact="0" showAll="0">
      <items count="2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>
      <items count="252">
        <item x="241"/>
        <item x="104"/>
        <item x="107"/>
        <item x="183"/>
        <item x="99"/>
        <item x="214"/>
        <item x="106"/>
        <item x="34"/>
        <item x="223"/>
        <item x="30"/>
        <item x="25"/>
        <item x="168"/>
        <item x="193"/>
        <item x="212"/>
        <item x="49"/>
        <item x="76"/>
        <item x="159"/>
        <item x="246"/>
        <item x="240"/>
        <item x="140"/>
        <item x="182"/>
        <item x="144"/>
        <item x="21"/>
        <item x="82"/>
        <item x="26"/>
        <item x="6"/>
        <item x="231"/>
        <item x="211"/>
        <item x="219"/>
        <item x="78"/>
        <item x="175"/>
        <item x="210"/>
        <item x="249"/>
        <item x="192"/>
        <item x="187"/>
        <item x="163"/>
        <item x="248"/>
        <item x="202"/>
        <item x="139"/>
        <item x="112"/>
        <item x="186"/>
        <item x="195"/>
        <item x="235"/>
        <item x="172"/>
        <item x="8"/>
        <item x="148"/>
        <item x="5"/>
        <item x="53"/>
        <item x="179"/>
        <item x="42"/>
        <item x="123"/>
        <item x="71"/>
        <item x="9"/>
        <item x="137"/>
        <item x="58"/>
        <item x="29"/>
        <item x="120"/>
        <item x="165"/>
        <item x="96"/>
        <item x="91"/>
        <item x="117"/>
        <item x="15"/>
        <item x="105"/>
        <item x="51"/>
        <item x="155"/>
        <item x="122"/>
        <item x="156"/>
        <item x="126"/>
        <item x="69"/>
        <item x="7"/>
        <item x="47"/>
        <item x="154"/>
        <item x="70"/>
        <item x="138"/>
        <item x="171"/>
        <item x="54"/>
        <item x="150"/>
        <item x="176"/>
        <item x="52"/>
        <item x="149"/>
        <item x="201"/>
        <item x="4"/>
        <item x="203"/>
        <item x="77"/>
        <item x="17"/>
        <item x="28"/>
        <item x="197"/>
        <item x="196"/>
        <item x="190"/>
        <item x="236"/>
        <item x="95"/>
        <item x="181"/>
        <item x="232"/>
        <item x="198"/>
        <item x="97"/>
        <item x="167"/>
        <item x="33"/>
        <item x="55"/>
        <item x="121"/>
        <item x="145"/>
        <item x="191"/>
        <item x="68"/>
        <item x="184"/>
        <item x="162"/>
        <item x="73"/>
        <item x="128"/>
        <item x="109"/>
        <item x="226"/>
        <item x="222"/>
        <item x="108"/>
        <item x="188"/>
        <item x="40"/>
        <item x="136"/>
        <item x="116"/>
        <item x="234"/>
        <item x="94"/>
        <item x="43"/>
        <item x="38"/>
        <item x="119"/>
        <item x="57"/>
        <item x="185"/>
        <item x="36"/>
        <item x="115"/>
        <item x="61"/>
        <item x="79"/>
        <item x="118"/>
        <item x="3"/>
        <item x="228"/>
        <item x="44"/>
        <item x="85"/>
        <item x="205"/>
        <item x="75"/>
        <item x="35"/>
        <item x="135"/>
        <item x="133"/>
        <item x="152"/>
        <item x="18"/>
        <item x="32"/>
        <item x="59"/>
        <item x="224"/>
        <item x="90"/>
        <item x="16"/>
        <item x="11"/>
        <item x="98"/>
        <item x="209"/>
        <item x="221"/>
        <item x="86"/>
        <item x="65"/>
        <item x="207"/>
        <item x="84"/>
        <item x="200"/>
        <item x="89"/>
        <item x="208"/>
        <item x="174"/>
        <item x="13"/>
        <item x="215"/>
        <item x="22"/>
        <item x="93"/>
        <item x="124"/>
        <item x="0"/>
        <item x="129"/>
        <item x="229"/>
        <item x="230"/>
        <item x="114"/>
        <item x="153"/>
        <item x="170"/>
        <item x="245"/>
        <item x="56"/>
        <item x="157"/>
        <item x="102"/>
        <item x="142"/>
        <item x="130"/>
        <item x="239"/>
        <item x="141"/>
        <item x="217"/>
        <item x="20"/>
        <item x="227"/>
        <item x="166"/>
        <item x="178"/>
        <item x="169"/>
        <item x="111"/>
        <item x="206"/>
        <item x="244"/>
        <item x="64"/>
        <item x="1"/>
        <item x="23"/>
        <item x="146"/>
        <item x="101"/>
        <item x="243"/>
        <item x="134"/>
        <item x="177"/>
        <item x="180"/>
        <item x="46"/>
        <item x="132"/>
        <item x="74"/>
        <item x="247"/>
        <item x="147"/>
        <item x="63"/>
        <item x="225"/>
        <item x="10"/>
        <item x="66"/>
        <item x="92"/>
        <item x="12"/>
        <item x="2"/>
        <item x="83"/>
        <item x="67"/>
        <item x="164"/>
        <item x="88"/>
        <item x="50"/>
        <item x="216"/>
        <item x="237"/>
        <item x="161"/>
        <item x="45"/>
        <item x="238"/>
        <item x="103"/>
        <item x="131"/>
        <item x="242"/>
        <item x="143"/>
        <item x="110"/>
        <item x="87"/>
        <item x="48"/>
        <item x="14"/>
        <item x="113"/>
        <item x="60"/>
        <item x="62"/>
        <item x="80"/>
        <item x="31"/>
        <item x="158"/>
        <item x="100"/>
        <item x="199"/>
        <item x="19"/>
        <item x="81"/>
        <item x="37"/>
        <item x="204"/>
        <item x="160"/>
        <item x="151"/>
        <item x="189"/>
        <item x="173"/>
        <item x="24"/>
        <item x="39"/>
        <item x="213"/>
        <item x="127"/>
        <item x="220"/>
        <item x="218"/>
        <item x="194"/>
        <item x="125"/>
        <item x="27"/>
        <item x="41"/>
        <item x="233"/>
        <item x="72"/>
        <item x="250"/>
        <item t="default"/>
      </items>
    </pivotField>
    <pivotField compact="0" showAll="0">
      <items count="86">
        <item x="58"/>
        <item x="15"/>
        <item x="60"/>
        <item x="73"/>
        <item x="80"/>
        <item x="29"/>
        <item x="38"/>
        <item x="42"/>
        <item x="47"/>
        <item x="23"/>
        <item x="26"/>
        <item x="46"/>
        <item x="27"/>
        <item x="35"/>
        <item x="12"/>
        <item x="57"/>
        <item x="64"/>
        <item x="69"/>
        <item x="62"/>
        <item x="19"/>
        <item x="72"/>
        <item x="16"/>
        <item x="33"/>
        <item x="44"/>
        <item x="59"/>
        <item x="70"/>
        <item x="45"/>
        <item x="2"/>
        <item x="81"/>
        <item x="50"/>
        <item x="51"/>
        <item x="34"/>
        <item x="24"/>
        <item x="40"/>
        <item x="8"/>
        <item x="63"/>
        <item x="65"/>
        <item x="28"/>
        <item x="36"/>
        <item x="13"/>
        <item x="31"/>
        <item x="67"/>
        <item x="20"/>
        <item x="68"/>
        <item x="56"/>
        <item x="75"/>
        <item x="71"/>
        <item x="78"/>
        <item x="5"/>
        <item x="14"/>
        <item x="52"/>
        <item x="21"/>
        <item x="22"/>
        <item x="0"/>
        <item x="37"/>
        <item x="7"/>
        <item x="76"/>
        <item x="11"/>
        <item x="83"/>
        <item x="3"/>
        <item x="10"/>
        <item x="74"/>
        <item x="53"/>
        <item x="18"/>
        <item x="55"/>
        <item x="48"/>
        <item x="39"/>
        <item x="79"/>
        <item x="30"/>
        <item x="41"/>
        <item x="4"/>
        <item x="6"/>
        <item x="77"/>
        <item x="54"/>
        <item x="17"/>
        <item x="32"/>
        <item x="82"/>
        <item x="9"/>
        <item x="66"/>
        <item x="61"/>
        <item x="25"/>
        <item x="43"/>
        <item x="49"/>
        <item x="1"/>
        <item x="8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0">
        <item x="7"/>
        <item x="1"/>
        <item x="2"/>
        <item x="5"/>
        <item x="6"/>
        <item x="3"/>
        <item x="0"/>
        <item x="4"/>
        <item x="8"/>
        <item t="default"/>
      </items>
    </pivotField>
    <pivotField compact="0" showAll="0">
      <items count="7">
        <item x="1"/>
        <item x="4"/>
        <item x="2"/>
        <item x="0"/>
        <item x="3"/>
        <item x="5"/>
        <item t="default"/>
      </items>
    </pivotField>
    <pivotField compact="0" showAll="0">
      <items count="7">
        <item x="0"/>
        <item x="2"/>
        <item x="1"/>
        <item x="4"/>
        <item x="3"/>
        <item x="5"/>
        <item t="default"/>
      </items>
    </pivotField>
    <pivotField compact="0" showAll="0">
      <items count="8">
        <item x="0"/>
        <item x="4"/>
        <item x="1"/>
        <item x="5"/>
        <item x="2"/>
        <item x="3"/>
        <item x="6"/>
        <item t="default"/>
      </items>
    </pivotField>
    <pivotField axis="axisRow" compact="0" sortType="ascending" multipleItemSelectionAllowed="1" showAll="0">
      <items count="10">
        <item x="0"/>
        <item x="6"/>
        <item x="5"/>
        <item x="2"/>
        <item x="7"/>
        <item x="3"/>
        <item x="4"/>
        <item x="1"/>
        <item h="1" x="8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10">
        <item x="7"/>
        <item x="1"/>
        <item x="0"/>
        <item x="6"/>
        <item x="2"/>
        <item x="3"/>
        <item x="5"/>
        <item x="4"/>
        <item x="8"/>
        <item t="default"/>
      </items>
    </pivotField>
    <pivotField compact="0" showAll="0">
      <items count="7">
        <item x="3"/>
        <item x="0"/>
        <item x="1"/>
        <item x="2"/>
        <item x="4"/>
        <item x="5"/>
        <item t="default"/>
      </items>
    </pivotField>
    <pivotField compact="0" showAll="0">
      <items count="18">
        <item x="8"/>
        <item x="13"/>
        <item x="9"/>
        <item x="1"/>
        <item x="0"/>
        <item x="3"/>
        <item x="7"/>
        <item x="12"/>
        <item x="2"/>
        <item x="15"/>
        <item x="11"/>
        <item x="4"/>
        <item x="14"/>
        <item x="6"/>
        <item x="5"/>
        <item x="10"/>
        <item x="1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8"/>
  </rowFields>
  <rowItems count="9">
    <i>
      <x v="4"/>
    </i>
    <i>
      <x v="1"/>
    </i>
    <i>
      <x v="3"/>
    </i>
    <i>
      <x v="7"/>
    </i>
    <i>
      <x/>
    </i>
    <i>
      <x v="2"/>
    </i>
    <i>
      <x v="5"/>
    </i>
    <i>
      <x v="6"/>
    </i>
    <i t="grand">
      <x/>
    </i>
  </rowItems>
  <colItems count="1">
    <i/>
  </colItems>
  <dataFields count="1">
    <dataField name="Sum of Base Cost" fld="9" baseField="0" baseItem="0"/>
  </dataFields>
  <formats count="5">
    <format dxfId="22">
      <pivotArea collapsedLevelsAreSubtotals="1" fieldPosition="0"/>
    </format>
    <format dxfId="23">
      <pivotArea collapsedLevelsAreSubtotals="1" fieldPosition="0"/>
    </format>
    <format dxfId="24">
      <pivotArea collapsedLevelsAreSubtotals="1" fieldPosition="0"/>
    </format>
    <format dxfId="25">
      <pivotArea collapsedLevelsAreSubtotals="1" fieldPosition="0"/>
    </format>
    <format dxfId="26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" sourceName="Gender">
  <pivotTables>
    <pivotTable tabId="7" name="PivotTable10"/>
    <pivotTable tabId="6" name="PivotTable9"/>
    <pivotTable tabId="8" name="PivotTable11"/>
    <pivotTable tabId="9" name="PivotTable12"/>
  </pivotTables>
  <data>
    <tabular pivotCacheId="1">
      <items count="3">
        <i x="0" s="1"/>
        <i x="1" s="1"/>
        <i x="2" s="1" nd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Admission_Month" sourceName="Admission Month">
  <pivotTables>
    <pivotTable tabId="7" name="PivotTable10"/>
    <pivotTable tabId="6" name="PivotTable9"/>
    <pivotTable tabId="8" name="PivotTable11"/>
    <pivotTable tabId="9" name="PivotTable12"/>
  </pivotTables>
  <data>
    <tabular pivotCacheId="1">
      <items count="7">
        <i x="0" s="1"/>
        <i x="4" s="1"/>
        <i x="1" s="1"/>
        <i x="5" s="1"/>
        <i x="2" s="1"/>
        <i x="3" s="1"/>
        <i x="6" s="1" nd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iagnosis_Name" sourceName="Diagnosis Name">
  <pivotTables>
    <pivotTable tabId="7" name="PivotTable10"/>
    <pivotTable tabId="6" name="PivotTable9"/>
    <pivotTable tabId="8" name="PivotTable11"/>
    <pivotTable tabId="9" name="PivotTable12"/>
  </pivotTables>
  <data>
    <tabular pivotCacheId="1">
      <items count="9">
        <i x="0" s="1"/>
        <i x="6" s="1"/>
        <i x="5" s="1"/>
        <i x="2" s="1"/>
        <i x="7" s="1"/>
        <i x="3" s="1"/>
        <i x="4" s="1"/>
        <i x="1" s="1"/>
        <i x="8" s="0" nd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High_Risk_Patients" sourceName="High Risk Patients">
  <pivotTables>
    <pivotTable tabId="7" name="PivotTable10"/>
    <pivotTable tabId="6" name="PivotTable9"/>
    <pivotTable tabId="8" name="PivotTable11"/>
    <pivotTable tabId="9" name="PivotTable12"/>
  </pivotTables>
  <data>
    <tabular pivotCacheId="1">
      <items count="3">
        <i x="1" s="1"/>
        <i x="0" s="1"/>
        <i x="2" s="1" nd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" cache="Slicer_Gender" caption="Gender" columnCount="2" style="SlicerStyleLight3" rowHeight="216000"/>
  <slicer name="Admission Month" cache="Slicer_Admission_Month" caption="Admission Month" columnCount="3" style="SlicerStyleLight3" rowHeight="225425"/>
  <slicer name="Diagnosis Name" cache="Slicer_Diagnosis_Name" caption="Diagnosis Name" columnCount="4" style="SlicerStyleLight3" rowHeight="225425"/>
  <slicer name="High Risk Patients" cache="Slicer_High_Risk_Patients" caption="High Risk Patients" columnCount="2" style="SlicerStyleLight3" rowHeight="225425"/>
</slicers>
</file>

<file path=xl/tables/table1.xml><?xml version="1.0" encoding="utf-8"?>
<table xmlns="http://schemas.openxmlformats.org/spreadsheetml/2006/main" id="1" name="Table1" displayName="Table1" ref="A1:P251" totalsRowShown="0">
  <autoFilter xmlns:etc="http://www.wps.cn/officeDocument/2017/etCustomData" ref="A1:P251" etc:filterBottomFollowUsedRange="0"/>
  <tableColumns count="16">
    <tableColumn id="1" name="Patient ID"/>
    <tableColumn id="2" name="Name"/>
    <tableColumn id="3" name="Age"/>
    <tableColumn id="4" name="Gender"/>
    <tableColumn id="5" name="Diagnosis Code"/>
    <tableColumn id="6" name="Doctor Assigned"/>
    <tableColumn id="7" name="Treatment Score"/>
    <tableColumn id="8" name="Admission Month"/>
    <tableColumn id="9" name="Diagnosis Name">
      <calculatedColumnFormula>VLOOKUP(E2,Diagnosis_Cost!$A$2:$C$21,2,FALSE)</calculatedColumnFormula>
    </tableColumn>
    <tableColumn id="10" name="Base Cost">
      <calculatedColumnFormula>VLOOKUP(E2,Diagnosis_Cost!$A$2:$C$21,3,FALSE)</calculatedColumnFormula>
    </tableColumn>
    <tableColumn id="11" name="Treatment Rating">
      <calculatedColumnFormula>HLOOKUP(G2,Treatment_Rating!$A$1:$E$2,2,FALSE)</calculatedColumnFormula>
    </tableColumn>
    <tableColumn id="12" name="Total Cost Per Patient">
      <calculatedColumnFormula>IF(C2&gt;60,VLOOKUP(E2,Diagnosis_Cost!$A$2:$C$21,3,FALSE)*1.1,VLOOKUP(E2,Diagnosis_Cost!$A$2:$C$21,3,FALSE))</calculatedColumnFormula>
    </tableColumn>
    <tableColumn id="13" name="High Risk Patients">
      <calculatedColumnFormula>IF(AND(C2&gt;65,G2&lt;50),"High Risk","Normal")</calculatedColumnFormula>
    </tableColumn>
    <tableColumn id="14" name="Monthly Admission Count">
      <calculatedColumnFormula>COUNTIF(H:H,"January")</calculatedColumnFormula>
    </tableColumn>
    <tableColumn id="15" name="Risk Level Range" dataDxfId="27">
      <calculatedColumnFormula>COUNTIF(M2,"High Risk")</calculatedColumnFormula>
    </tableColumn>
    <tableColumn id="16" name="Patients_ID_Range" dataDxfId="28">
      <calculatedColumnFormula array="1">COUNTA(Patient ID)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27:N277" totalsRowShown="0">
  <autoFilter xmlns:etc="http://www.wps.cn/officeDocument/2017/etCustomData" ref="A27:N277" etc:filterBottomFollowUsedRange="0"/>
  <tableColumns count="14">
    <tableColumn id="1" name="Diagnosis Name" dataDxfId="29"/>
    <tableColumn id="2" name="Base Cost" dataDxfId="30"/>
    <tableColumn id="3" name="Treatment Rating" dataDxfId="31"/>
    <tableColumn id="4" name="Total Cost Per Patient" dataDxfId="32"/>
    <tableColumn id="5" name="High Risk Patients" dataDxfId="33"/>
    <tableColumn id="6" name="Monthly Admission Count" dataDxfId="34"/>
    <tableColumn id="7" name="Risk Level Range" dataDxfId="35"/>
    <tableColumn id="8" name="Patients_ID_Range" dataDxfId="36"/>
    <tableColumn id="9" name="Column1" dataDxfId="37"/>
    <tableColumn id="10" name="Age"/>
    <tableColumn id="11" name="Gender"/>
    <tableColumn id="12" name="Diagnosis Code"/>
    <tableColumn id="13" name="Doctor Assigned"/>
    <tableColumn id="14" name="Column2"/>
  </tableColumns>
  <tableStyleInfo name="TableStylePreset3_Accent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jpeg"/><Relationship Id="rId3" Type="http://schemas.microsoft.com/office/2007/relationships/slicer" Target="../slicers/slicer1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4"/>
  <sheetViews>
    <sheetView workbookViewId="0">
      <selection activeCell="C3" sqref="C3:C4"/>
    </sheetView>
  </sheetViews>
  <sheetFormatPr defaultColWidth="8.88888888888889" defaultRowHeight="14.4" outlineLevelRow="3" outlineLevelCol="2"/>
  <cols>
    <col min="1" max="4" width="26.2222222222222"/>
  </cols>
  <sheetData>
    <row r="3" spans="1:3">
      <c r="A3" s="2" t="s">
        <v>0</v>
      </c>
      <c r="B3" s="2" t="s">
        <v>1</v>
      </c>
      <c r="C3" s="2" t="s">
        <v>2</v>
      </c>
    </row>
    <row r="4" spans="1:3">
      <c r="A4" s="2">
        <v>250</v>
      </c>
      <c r="B4" s="2">
        <v>2.98</v>
      </c>
      <c r="C4" s="10">
        <v>12250000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workbookViewId="0">
      <selection activeCell="A4" sqref="A4:B6"/>
    </sheetView>
  </sheetViews>
  <sheetFormatPr defaultColWidth="8.88888888888889" defaultRowHeight="14.4" outlineLevelRow="6" outlineLevelCol="1"/>
  <cols>
    <col min="1" max="1" width="17.6666666666667"/>
    <col min="2" max="2" width="16.8888888888889"/>
  </cols>
  <sheetData>
    <row r="3" spans="1:2">
      <c r="A3" t="s">
        <v>3</v>
      </c>
      <c r="B3" t="s">
        <v>2</v>
      </c>
    </row>
    <row r="4" spans="1:2">
      <c r="A4" t="s">
        <v>4</v>
      </c>
      <c r="B4" s="7">
        <v>2480000</v>
      </c>
    </row>
    <row r="5" spans="1:2">
      <c r="A5" t="s">
        <v>5</v>
      </c>
      <c r="B5" s="7">
        <v>2160000</v>
      </c>
    </row>
    <row r="6" spans="1:2">
      <c r="A6" t="s">
        <v>6</v>
      </c>
      <c r="B6" s="7">
        <v>2030000</v>
      </c>
    </row>
    <row r="7" spans="1:2">
      <c r="A7" t="s">
        <v>7</v>
      </c>
      <c r="B7" s="9">
        <v>6670000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6"/>
  <sheetViews>
    <sheetView topLeftCell="A3" workbookViewId="0">
      <selection activeCell="C3" sqref="C3:C4"/>
    </sheetView>
  </sheetViews>
  <sheetFormatPr defaultColWidth="8.88888888888889" defaultRowHeight="14.4" outlineLevelRow="5" outlineLevelCol="2"/>
  <cols>
    <col min="1" max="2" width="25.1111111111111"/>
    <col min="3" max="3" width="20.7777777777778" customWidth="1"/>
  </cols>
  <sheetData>
    <row r="3" spans="1:3">
      <c r="A3" t="s">
        <v>8</v>
      </c>
      <c r="B3" t="s">
        <v>9</v>
      </c>
      <c r="C3" t="s">
        <v>10</v>
      </c>
    </row>
    <row r="4" spans="1:3">
      <c r="A4">
        <v>250</v>
      </c>
      <c r="B4">
        <v>67</v>
      </c>
      <c r="C4" s="8">
        <f>GETPIVOTDATA("Sum of Risk Level Range",$A$3)/GETPIVOTDATA("Count of High Risk Patients",$A$3)</f>
        <v>0.268</v>
      </c>
    </row>
    <row r="6" spans="2:2">
      <c r="B6" s="8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2"/>
  <sheetViews>
    <sheetView workbookViewId="0">
      <selection activeCell="B4" sqref="B4"/>
    </sheetView>
  </sheetViews>
  <sheetFormatPr defaultColWidth="8.88888888888889" defaultRowHeight="14.4" outlineLevelCol="1"/>
  <cols>
    <col min="1" max="1" width="17.6666666666667"/>
    <col min="2" max="2" width="18.6666666666667"/>
  </cols>
  <sheetData>
    <row r="3" spans="1:2">
      <c r="A3" t="s">
        <v>3</v>
      </c>
      <c r="B3" t="s">
        <v>0</v>
      </c>
    </row>
    <row r="4" spans="1:2">
      <c r="A4" t="s">
        <v>11</v>
      </c>
      <c r="B4">
        <v>24</v>
      </c>
    </row>
    <row r="5" spans="1:2">
      <c r="A5" t="s">
        <v>12</v>
      </c>
      <c r="B5">
        <v>26</v>
      </c>
    </row>
    <row r="6" spans="1:2">
      <c r="A6" t="s">
        <v>13</v>
      </c>
      <c r="B6">
        <v>26</v>
      </c>
    </row>
    <row r="7" spans="1:2">
      <c r="A7" t="s">
        <v>6</v>
      </c>
      <c r="B7">
        <v>29</v>
      </c>
    </row>
    <row r="8" spans="1:2">
      <c r="A8" t="s">
        <v>4</v>
      </c>
      <c r="B8">
        <v>31</v>
      </c>
    </row>
    <row r="9" spans="1:2">
      <c r="A9" t="s">
        <v>14</v>
      </c>
      <c r="B9">
        <v>34</v>
      </c>
    </row>
    <row r="10" spans="1:2">
      <c r="A10" t="s">
        <v>5</v>
      </c>
      <c r="B10">
        <v>36</v>
      </c>
    </row>
    <row r="11" spans="1:2">
      <c r="A11" t="s">
        <v>15</v>
      </c>
      <c r="B11">
        <v>44</v>
      </c>
    </row>
    <row r="12" spans="1:2">
      <c r="A12" t="s">
        <v>7</v>
      </c>
      <c r="B12">
        <v>250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0"/>
  <sheetViews>
    <sheetView workbookViewId="0">
      <selection activeCell="B4" sqref="B4"/>
    </sheetView>
  </sheetViews>
  <sheetFormatPr defaultColWidth="8.88888888888889" defaultRowHeight="14.4" outlineLevelCol="1"/>
  <cols>
    <col min="1" max="1" width="11.6666666666667"/>
    <col min="2" max="2" width="34"/>
  </cols>
  <sheetData>
    <row r="3" spans="1:2">
      <c r="A3" t="s">
        <v>16</v>
      </c>
      <c r="B3" t="s">
        <v>17</v>
      </c>
    </row>
    <row r="4" spans="1:2">
      <c r="A4" t="s">
        <v>18</v>
      </c>
      <c r="B4">
        <v>44</v>
      </c>
    </row>
    <row r="5" spans="1:2">
      <c r="A5" t="s">
        <v>19</v>
      </c>
      <c r="B5">
        <v>55</v>
      </c>
    </row>
    <row r="6" spans="1:2">
      <c r="A6" t="s">
        <v>20</v>
      </c>
      <c r="B6">
        <v>41</v>
      </c>
    </row>
    <row r="7" spans="1:2">
      <c r="A7" t="s">
        <v>21</v>
      </c>
      <c r="B7">
        <v>34</v>
      </c>
    </row>
    <row r="8" spans="1:2">
      <c r="A8" t="s">
        <v>22</v>
      </c>
      <c r="B8">
        <v>29</v>
      </c>
    </row>
    <row r="9" spans="1:2">
      <c r="A9" t="s">
        <v>23</v>
      </c>
      <c r="B9">
        <v>47</v>
      </c>
    </row>
    <row r="10" spans="1:2">
      <c r="A10" t="s">
        <v>7</v>
      </c>
      <c r="B10">
        <v>250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2"/>
  <sheetViews>
    <sheetView workbookViewId="0">
      <selection activeCell="B4" sqref="B4:B12"/>
    </sheetView>
  </sheetViews>
  <sheetFormatPr defaultColWidth="8.88888888888889" defaultRowHeight="14.4" outlineLevelCol="1"/>
  <cols>
    <col min="1" max="1" width="17.6666666666667"/>
    <col min="2" max="2" width="16.8888888888889"/>
  </cols>
  <sheetData>
    <row r="3" spans="1:2">
      <c r="A3" t="s">
        <v>3</v>
      </c>
      <c r="B3" t="s">
        <v>2</v>
      </c>
    </row>
    <row r="4" spans="1:2">
      <c r="A4" t="s">
        <v>13</v>
      </c>
      <c r="B4" s="7">
        <v>520000</v>
      </c>
    </row>
    <row r="5" spans="1:2">
      <c r="A5" t="s">
        <v>11</v>
      </c>
      <c r="B5" s="7">
        <v>1080000</v>
      </c>
    </row>
    <row r="6" spans="1:2">
      <c r="A6" t="s">
        <v>12</v>
      </c>
      <c r="B6" s="7">
        <v>1300000</v>
      </c>
    </row>
    <row r="7" spans="1:2">
      <c r="A7" t="s">
        <v>15</v>
      </c>
      <c r="B7" s="7">
        <v>1320000</v>
      </c>
    </row>
    <row r="8" spans="1:2">
      <c r="A8" t="s">
        <v>14</v>
      </c>
      <c r="B8" s="7">
        <v>1360000</v>
      </c>
    </row>
    <row r="9" spans="1:2">
      <c r="A9" t="s">
        <v>6</v>
      </c>
      <c r="B9" s="7">
        <v>2030000</v>
      </c>
    </row>
    <row r="10" spans="1:2">
      <c r="A10" t="s">
        <v>5</v>
      </c>
      <c r="B10" s="7">
        <v>2160000</v>
      </c>
    </row>
    <row r="11" spans="1:2">
      <c r="A11" t="s">
        <v>4</v>
      </c>
      <c r="B11" s="7">
        <v>2480000</v>
      </c>
    </row>
    <row r="12" spans="1:2">
      <c r="A12" t="s">
        <v>7</v>
      </c>
      <c r="B12" s="7">
        <v>12250000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51"/>
  <sheetViews>
    <sheetView topLeftCell="A151" workbookViewId="0">
      <selection activeCell="C1" sqref="C1:G251"/>
    </sheetView>
  </sheetViews>
  <sheetFormatPr defaultColWidth="9" defaultRowHeight="14.4"/>
  <cols>
    <col min="1" max="1" width="13.6666666666667" customWidth="1"/>
    <col min="2" max="2" width="19.8888888888889" customWidth="1"/>
    <col min="3" max="3" width="7.11111111111111" customWidth="1"/>
    <col min="4" max="4" width="7.77777777777778" customWidth="1"/>
    <col min="5" max="5" width="14.8888888888889" customWidth="1"/>
    <col min="6" max="6" width="15.8888888888889" customWidth="1"/>
    <col min="7" max="7" width="16.2222222222222" customWidth="1"/>
    <col min="8" max="8" width="17.4444444444444" customWidth="1"/>
    <col min="9" max="9" width="21.5555555555556" customWidth="1"/>
    <col min="10" max="10" width="16" customWidth="1"/>
    <col min="11" max="11" width="21.1111111111111" customWidth="1"/>
    <col min="12" max="12" width="20.5555555555556" customWidth="1"/>
    <col min="13" max="13" width="19.5555555555556" customWidth="1"/>
    <col min="14" max="14" width="24" customWidth="1"/>
    <col min="15" max="15" width="16.1111111111111" customWidth="1"/>
    <col min="16" max="16" width="20.7777777777778" customWidth="1"/>
  </cols>
  <sheetData>
    <row r="1" spans="1:16">
      <c r="A1" s="3" t="s">
        <v>24</v>
      </c>
      <c r="B1" s="3" t="s">
        <v>25</v>
      </c>
      <c r="C1" s="3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5" t="s">
        <v>3</v>
      </c>
      <c r="J1" s="5" t="s">
        <v>32</v>
      </c>
      <c r="K1" s="5" t="s">
        <v>33</v>
      </c>
      <c r="L1" s="5" t="s">
        <v>34</v>
      </c>
      <c r="M1" s="5" t="s">
        <v>35</v>
      </c>
      <c r="N1" s="5" t="s">
        <v>36</v>
      </c>
      <c r="O1" t="s">
        <v>37</v>
      </c>
      <c r="P1" t="s">
        <v>38</v>
      </c>
    </row>
    <row r="2" spans="1:16">
      <c r="A2" t="s">
        <v>39</v>
      </c>
      <c r="B2" t="s">
        <v>40</v>
      </c>
      <c r="C2">
        <v>57</v>
      </c>
      <c r="D2" t="s">
        <v>41</v>
      </c>
      <c r="E2" t="s">
        <v>42</v>
      </c>
      <c r="F2" t="s">
        <v>43</v>
      </c>
      <c r="G2">
        <v>1</v>
      </c>
      <c r="H2" t="s">
        <v>18</v>
      </c>
      <c r="I2" t="str">
        <f>VLOOKUP(E2,Diagnosis_Cost!$A$2:$C$21,2,FALSE)</f>
        <v>Arthritis</v>
      </c>
      <c r="J2">
        <f>VLOOKUP(E2,Diagnosis_Cost!$A$2:$C$21,3,FALSE)</f>
        <v>40000</v>
      </c>
      <c r="K2" t="str">
        <f>HLOOKUP(G2,Treatment_Rating!$A$1:$E$2,2,FALSE)</f>
        <v>Excellent</v>
      </c>
      <c r="L2">
        <f>IF(C2&gt;60,VLOOKUP(E2,Diagnosis_Cost!$A$2:$C$21,3,FALSE)*1.1,VLOOKUP(E2,Diagnosis_Cost!$A$2:$C$21,3,FALSE))</f>
        <v>40000</v>
      </c>
      <c r="M2" t="str">
        <f>IF(AND(C2&gt;65,G2&lt;50),"High Risk","Normal")</f>
        <v>Normal</v>
      </c>
      <c r="N2">
        <f>COUNTIF(H:H,"January")</f>
        <v>44</v>
      </c>
      <c r="O2" s="6">
        <f>COUNTIF(M2,"High Risk")</f>
        <v>0</v>
      </c>
      <c r="P2" s="6" cm="1">
        <f t="array" ref="P2">COUNTA(Patient ID)</f>
        <v>1</v>
      </c>
    </row>
    <row r="3" spans="1:16">
      <c r="A3" t="s">
        <v>44</v>
      </c>
      <c r="B3" t="s">
        <v>45</v>
      </c>
      <c r="C3">
        <v>90</v>
      </c>
      <c r="D3" t="s">
        <v>46</v>
      </c>
      <c r="E3" t="s">
        <v>47</v>
      </c>
      <c r="F3" t="s">
        <v>48</v>
      </c>
      <c r="G3">
        <v>3</v>
      </c>
      <c r="H3" t="s">
        <v>20</v>
      </c>
      <c r="I3" t="str">
        <f>VLOOKUP(E3,Diagnosis_Cost!$A$2:$C$21,2,FALSE)</f>
        <v>Typhoid</v>
      </c>
      <c r="J3">
        <f>VLOOKUP(E3,Diagnosis_Cost!$A$2:$C$21,3,FALSE)</f>
        <v>30000</v>
      </c>
      <c r="K3" t="str">
        <f>HLOOKUP(G3,Treatment_Rating!$A$1:$E$2,2,FALSE)</f>
        <v>Fair</v>
      </c>
      <c r="L3">
        <f>IF(C3&gt;60,VLOOKUP(E3,Diagnosis_Cost!$A$2:$C$21,3,FALSE)*1.1,VLOOKUP(E3,Diagnosis_Cost!$A$2:$C$21,3,FALSE))</f>
        <v>33000</v>
      </c>
      <c r="M3" t="str">
        <f t="shared" ref="M3:M66" si="0">IF(AND(C3&gt;65,G3&lt;50),"High Risk","Normal")</f>
        <v>High Risk</v>
      </c>
      <c r="N3">
        <f t="shared" ref="N3:N66" si="1">COUNTIF(H:H,"January")</f>
        <v>44</v>
      </c>
      <c r="O3" s="6">
        <f t="shared" ref="O2:O65" si="2">COUNTIF(M3,"High Risk")</f>
        <v>1</v>
      </c>
      <c r="P3" s="6" cm="1">
        <f t="array" ref="P3">COUNTA(Patient ID)</f>
        <v>1</v>
      </c>
    </row>
    <row r="4" spans="1:16">
      <c r="A4" t="s">
        <v>49</v>
      </c>
      <c r="B4" t="s">
        <v>50</v>
      </c>
      <c r="C4">
        <v>28</v>
      </c>
      <c r="D4" t="s">
        <v>41</v>
      </c>
      <c r="E4" t="s">
        <v>51</v>
      </c>
      <c r="F4" t="s">
        <v>48</v>
      </c>
      <c r="G4">
        <v>1</v>
      </c>
      <c r="H4" t="s">
        <v>20</v>
      </c>
      <c r="I4" t="str">
        <f>VLOOKUP(E4,Diagnosis_Cost!$A$2:$C$21,2,FALSE)</f>
        <v>Hypertension</v>
      </c>
      <c r="J4">
        <f>VLOOKUP(E4,Diagnosis_Cost!$A$2:$C$21,3,FALSE)</f>
        <v>50000</v>
      </c>
      <c r="K4" t="str">
        <f>HLOOKUP(G4,Treatment_Rating!$A$1:$E$2,2,FALSE)</f>
        <v>Excellent</v>
      </c>
      <c r="L4">
        <f>IF(C4&gt;60,VLOOKUP(E4,Diagnosis_Cost!$A$2:$C$21,3,FALSE)*1.1,VLOOKUP(E4,Diagnosis_Cost!$A$2:$C$21,3,FALSE))</f>
        <v>50000</v>
      </c>
      <c r="M4" t="str">
        <f t="shared" si="0"/>
        <v>Normal</v>
      </c>
      <c r="N4">
        <f t="shared" si="1"/>
        <v>44</v>
      </c>
      <c r="O4" s="6">
        <f t="shared" si="2"/>
        <v>0</v>
      </c>
      <c r="P4" s="6" cm="1">
        <f t="array" ref="P4">COUNTA(Patient ID)</f>
        <v>1</v>
      </c>
    </row>
    <row r="5" spans="1:16">
      <c r="A5" t="s">
        <v>52</v>
      </c>
      <c r="B5" t="s">
        <v>53</v>
      </c>
      <c r="C5">
        <v>64</v>
      </c>
      <c r="D5" t="s">
        <v>41</v>
      </c>
      <c r="E5" t="s">
        <v>42</v>
      </c>
      <c r="F5" t="s">
        <v>48</v>
      </c>
      <c r="G5">
        <v>2</v>
      </c>
      <c r="H5" t="s">
        <v>22</v>
      </c>
      <c r="I5" t="str">
        <f>VLOOKUP(E5,Diagnosis_Cost!$A$2:$C$21,2,FALSE)</f>
        <v>Arthritis</v>
      </c>
      <c r="J5">
        <f>VLOOKUP(E5,Diagnosis_Cost!$A$2:$C$21,3,FALSE)</f>
        <v>40000</v>
      </c>
      <c r="K5" t="str">
        <f>HLOOKUP(G5,Treatment_Rating!$A$1:$E$2,2,FALSE)</f>
        <v>Good</v>
      </c>
      <c r="L5">
        <f>IF(C5&gt;60,VLOOKUP(E5,Diagnosis_Cost!$A$2:$C$21,3,FALSE)*1.1,VLOOKUP(E5,Diagnosis_Cost!$A$2:$C$21,3,FALSE))</f>
        <v>44000</v>
      </c>
      <c r="M5" t="str">
        <f t="shared" si="0"/>
        <v>Normal</v>
      </c>
      <c r="N5">
        <f t="shared" si="1"/>
        <v>44</v>
      </c>
      <c r="O5" s="6">
        <f t="shared" si="2"/>
        <v>0</v>
      </c>
      <c r="P5" s="6" cm="1">
        <f t="array" ref="P5">COUNTA(Patient ID)</f>
        <v>1</v>
      </c>
    </row>
    <row r="6" spans="1:16">
      <c r="A6" t="s">
        <v>54</v>
      </c>
      <c r="B6" t="s">
        <v>55</v>
      </c>
      <c r="C6">
        <v>75</v>
      </c>
      <c r="D6" t="s">
        <v>46</v>
      </c>
      <c r="E6" t="s">
        <v>56</v>
      </c>
      <c r="F6" t="s">
        <v>57</v>
      </c>
      <c r="G6">
        <v>2</v>
      </c>
      <c r="H6" t="s">
        <v>23</v>
      </c>
      <c r="I6" t="str">
        <f>VLOOKUP(E6,Diagnosis_Cost!$A$2:$C$21,2,FALSE)</f>
        <v>Pneumonia</v>
      </c>
      <c r="J6">
        <f>VLOOKUP(E6,Diagnosis_Cost!$A$2:$C$21,3,FALSE)</f>
        <v>60000</v>
      </c>
      <c r="K6" t="str">
        <f>HLOOKUP(G6,Treatment_Rating!$A$1:$E$2,2,FALSE)</f>
        <v>Good</v>
      </c>
      <c r="L6">
        <f>IF(C6&gt;60,VLOOKUP(E6,Diagnosis_Cost!$A$2:$C$21,3,FALSE)*1.1,VLOOKUP(E6,Diagnosis_Cost!$A$2:$C$21,3,FALSE))</f>
        <v>66000</v>
      </c>
      <c r="M6" t="str">
        <f t="shared" si="0"/>
        <v>High Risk</v>
      </c>
      <c r="N6">
        <f t="shared" si="1"/>
        <v>44</v>
      </c>
      <c r="O6" s="6">
        <f t="shared" si="2"/>
        <v>1</v>
      </c>
      <c r="P6" s="6" cm="1">
        <f t="array" ref="P6">COUNTA(Patient ID)</f>
        <v>1</v>
      </c>
    </row>
    <row r="7" spans="1:16">
      <c r="A7" t="s">
        <v>58</v>
      </c>
      <c r="B7" t="s">
        <v>59</v>
      </c>
      <c r="C7">
        <v>51</v>
      </c>
      <c r="D7" t="s">
        <v>41</v>
      </c>
      <c r="E7" t="s">
        <v>60</v>
      </c>
      <c r="F7" t="s">
        <v>61</v>
      </c>
      <c r="G7">
        <v>5</v>
      </c>
      <c r="H7" t="s">
        <v>19</v>
      </c>
      <c r="I7" t="str">
        <f>VLOOKUP(E7,Diagnosis_Cost!$A$2:$C$21,2,FALSE)</f>
        <v>Tuberculosis</v>
      </c>
      <c r="J7">
        <f>VLOOKUP(E7,Diagnosis_Cost!$A$2:$C$21,3,FALSE)</f>
        <v>80000</v>
      </c>
      <c r="K7" t="str">
        <f>HLOOKUP(G7,Treatment_Rating!$A$1:$E$2,2,FALSE)</f>
        <v>Critical</v>
      </c>
      <c r="L7">
        <f>IF(C7&gt;60,VLOOKUP(E7,Diagnosis_Cost!$A$2:$C$21,3,FALSE)*1.1,VLOOKUP(E7,Diagnosis_Cost!$A$2:$C$21,3,FALSE))</f>
        <v>80000</v>
      </c>
      <c r="M7" t="str">
        <f t="shared" si="0"/>
        <v>Normal</v>
      </c>
      <c r="N7">
        <f t="shared" si="1"/>
        <v>44</v>
      </c>
      <c r="O7" s="6">
        <f t="shared" si="2"/>
        <v>0</v>
      </c>
      <c r="P7" s="6" cm="1">
        <f t="array" ref="P7">COUNTA(Patient ID)</f>
        <v>1</v>
      </c>
    </row>
    <row r="8" spans="1:18">
      <c r="A8" t="s">
        <v>62</v>
      </c>
      <c r="B8" t="s">
        <v>63</v>
      </c>
      <c r="C8">
        <v>77</v>
      </c>
      <c r="D8" t="s">
        <v>46</v>
      </c>
      <c r="E8" t="s">
        <v>64</v>
      </c>
      <c r="F8" t="s">
        <v>61</v>
      </c>
      <c r="G8">
        <v>4</v>
      </c>
      <c r="H8" t="s">
        <v>22</v>
      </c>
      <c r="I8" t="str">
        <f>VLOOKUP(E8,Diagnosis_Cost!$A$2:$C$21,2,FALSE)</f>
        <v>Diabetes</v>
      </c>
      <c r="J8">
        <f>VLOOKUP(E8,Diagnosis_Cost!$A$2:$C$21,3,FALSE)</f>
        <v>70000</v>
      </c>
      <c r="K8" t="str">
        <f>HLOOKUP(G8,Treatment_Rating!$A$1:$E$2,2,FALSE)</f>
        <v>Poor</v>
      </c>
      <c r="L8">
        <f>IF(C8&gt;60,VLOOKUP(E8,Diagnosis_Cost!$A$2:$C$21,3,FALSE)*1.1,VLOOKUP(E8,Diagnosis_Cost!$A$2:$C$21,3,FALSE))</f>
        <v>77000</v>
      </c>
      <c r="M8" t="str">
        <f t="shared" si="0"/>
        <v>High Risk</v>
      </c>
      <c r="N8">
        <f t="shared" si="1"/>
        <v>44</v>
      </c>
      <c r="O8" s="6">
        <f t="shared" si="2"/>
        <v>1</v>
      </c>
      <c r="P8" s="6" cm="1">
        <f t="array" ref="P8">COUNTA(Patient ID)</f>
        <v>1</v>
      </c>
      <c r="R8" s="6">
        <f>SUM(O2:O251)</f>
        <v>67</v>
      </c>
    </row>
    <row r="9" spans="1:18">
      <c r="A9" t="s">
        <v>65</v>
      </c>
      <c r="B9" t="s">
        <v>66</v>
      </c>
      <c r="C9">
        <v>59</v>
      </c>
      <c r="D9" t="s">
        <v>41</v>
      </c>
      <c r="E9" t="s">
        <v>67</v>
      </c>
      <c r="F9" t="s">
        <v>43</v>
      </c>
      <c r="G9">
        <v>3</v>
      </c>
      <c r="H9" t="s">
        <v>22</v>
      </c>
      <c r="I9" t="str">
        <f>VLOOKUP(E9,Diagnosis_Cost!$A$2:$C$21,2,FALSE)</f>
        <v>Asthma</v>
      </c>
      <c r="J9">
        <f>VLOOKUP(E9,Diagnosis_Cost!$A$2:$C$21,3,FALSE)</f>
        <v>45000</v>
      </c>
      <c r="K9" t="str">
        <f>HLOOKUP(G9,Treatment_Rating!$A$1:$E$2,2,FALSE)</f>
        <v>Fair</v>
      </c>
      <c r="L9">
        <f>IF(C9&gt;60,VLOOKUP(E9,Diagnosis_Cost!$A$2:$C$21,3,FALSE)*1.1,VLOOKUP(E9,Diagnosis_Cost!$A$2:$C$21,3,FALSE))</f>
        <v>45000</v>
      </c>
      <c r="M9" t="str">
        <f t="shared" si="0"/>
        <v>Normal</v>
      </c>
      <c r="N9">
        <f t="shared" si="1"/>
        <v>44</v>
      </c>
      <c r="O9" s="6">
        <f t="shared" si="2"/>
        <v>0</v>
      </c>
      <c r="P9" s="6" cm="1">
        <f t="array" ref="P9">COUNTA(Patient ID)</f>
        <v>1</v>
      </c>
      <c r="R9" s="6">
        <f>SUM(P2:P251)</f>
        <v>250</v>
      </c>
    </row>
    <row r="10" spans="1:16">
      <c r="A10" t="s">
        <v>68</v>
      </c>
      <c r="B10" t="s">
        <v>69</v>
      </c>
      <c r="C10">
        <v>36</v>
      </c>
      <c r="D10" t="s">
        <v>46</v>
      </c>
      <c r="E10" t="s">
        <v>70</v>
      </c>
      <c r="F10" t="s">
        <v>43</v>
      </c>
      <c r="G10">
        <v>5</v>
      </c>
      <c r="H10" t="s">
        <v>18</v>
      </c>
      <c r="I10" t="str">
        <f>VLOOKUP(E10,Diagnosis_Cost!$A$2:$C$21,2,FALSE)</f>
        <v>Malaria</v>
      </c>
      <c r="J10">
        <f>VLOOKUP(E10,Diagnosis_Cost!$A$2:$C$21,3,FALSE)</f>
        <v>20000</v>
      </c>
      <c r="K10" t="str">
        <f>HLOOKUP(G10,Treatment_Rating!$A$1:$E$2,2,FALSE)</f>
        <v>Critical</v>
      </c>
      <c r="L10">
        <f>IF(C10&gt;60,VLOOKUP(E10,Diagnosis_Cost!$A$2:$C$21,3,FALSE)*1.1,VLOOKUP(E10,Diagnosis_Cost!$A$2:$C$21,3,FALSE))</f>
        <v>20000</v>
      </c>
      <c r="M10" t="str">
        <f t="shared" si="0"/>
        <v>Normal</v>
      </c>
      <c r="N10">
        <f t="shared" si="1"/>
        <v>44</v>
      </c>
      <c r="O10" s="6">
        <f t="shared" si="2"/>
        <v>0</v>
      </c>
      <c r="P10" s="6" cm="1">
        <f t="array" ref="P10">COUNTA(Patient ID)</f>
        <v>1</v>
      </c>
    </row>
    <row r="11" spans="1:16">
      <c r="A11" t="s">
        <v>71</v>
      </c>
      <c r="B11" t="s">
        <v>72</v>
      </c>
      <c r="C11">
        <v>84</v>
      </c>
      <c r="D11" t="s">
        <v>41</v>
      </c>
      <c r="E11" t="s">
        <v>42</v>
      </c>
      <c r="F11" t="s">
        <v>43</v>
      </c>
      <c r="G11">
        <v>3</v>
      </c>
      <c r="H11" t="s">
        <v>23</v>
      </c>
      <c r="I11" t="str">
        <f>VLOOKUP(E11,Diagnosis_Cost!$A$2:$C$21,2,FALSE)</f>
        <v>Arthritis</v>
      </c>
      <c r="J11">
        <f>VLOOKUP(E11,Diagnosis_Cost!$A$2:$C$21,3,FALSE)</f>
        <v>40000</v>
      </c>
      <c r="K11" t="str">
        <f>HLOOKUP(G11,Treatment_Rating!$A$1:$E$2,2,FALSE)</f>
        <v>Fair</v>
      </c>
      <c r="L11">
        <f>IF(C11&gt;60,VLOOKUP(E11,Diagnosis_Cost!$A$2:$C$21,3,FALSE)*1.1,VLOOKUP(E11,Diagnosis_Cost!$A$2:$C$21,3,FALSE))</f>
        <v>44000</v>
      </c>
      <c r="M11" t="str">
        <f t="shared" si="0"/>
        <v>High Risk</v>
      </c>
      <c r="N11">
        <f t="shared" si="1"/>
        <v>44</v>
      </c>
      <c r="O11" s="6">
        <f t="shared" si="2"/>
        <v>1</v>
      </c>
      <c r="P11" s="6" cm="1">
        <f t="array" ref="P11">COUNTA(Patient ID)</f>
        <v>1</v>
      </c>
    </row>
    <row r="12" spans="1:16">
      <c r="A12" t="s">
        <v>73</v>
      </c>
      <c r="B12" t="s">
        <v>74</v>
      </c>
      <c r="C12">
        <v>65</v>
      </c>
      <c r="D12" t="s">
        <v>46</v>
      </c>
      <c r="E12" t="s">
        <v>42</v>
      </c>
      <c r="F12" t="s">
        <v>75</v>
      </c>
      <c r="G12">
        <v>4</v>
      </c>
      <c r="H12" t="s">
        <v>19</v>
      </c>
      <c r="I12" t="str">
        <f>VLOOKUP(E12,Diagnosis_Cost!$A$2:$C$21,2,FALSE)</f>
        <v>Arthritis</v>
      </c>
      <c r="J12">
        <f>VLOOKUP(E12,Diagnosis_Cost!$A$2:$C$21,3,FALSE)</f>
        <v>40000</v>
      </c>
      <c r="K12" t="str">
        <f>HLOOKUP(G12,Treatment_Rating!$A$1:$E$2,2,FALSE)</f>
        <v>Poor</v>
      </c>
      <c r="L12">
        <f>IF(C12&gt;60,VLOOKUP(E12,Diagnosis_Cost!$A$2:$C$21,3,FALSE)*1.1,VLOOKUP(E12,Diagnosis_Cost!$A$2:$C$21,3,FALSE))</f>
        <v>44000</v>
      </c>
      <c r="M12" t="str">
        <f t="shared" si="0"/>
        <v>Normal</v>
      </c>
      <c r="N12">
        <f t="shared" si="1"/>
        <v>44</v>
      </c>
      <c r="O12" s="6">
        <f t="shared" si="2"/>
        <v>0</v>
      </c>
      <c r="P12" s="6" cm="1">
        <f t="array" ref="P12">COUNTA(Patient ID)</f>
        <v>1</v>
      </c>
    </row>
    <row r="13" spans="1:16">
      <c r="A13" t="s">
        <v>76</v>
      </c>
      <c r="B13" t="s">
        <v>77</v>
      </c>
      <c r="C13">
        <v>61</v>
      </c>
      <c r="D13" t="s">
        <v>46</v>
      </c>
      <c r="E13" t="s">
        <v>64</v>
      </c>
      <c r="F13" t="s">
        <v>43</v>
      </c>
      <c r="G13">
        <v>1</v>
      </c>
      <c r="H13" t="s">
        <v>18</v>
      </c>
      <c r="I13" t="str">
        <f>VLOOKUP(E13,Diagnosis_Cost!$A$2:$C$21,2,FALSE)</f>
        <v>Diabetes</v>
      </c>
      <c r="J13">
        <f>VLOOKUP(E13,Diagnosis_Cost!$A$2:$C$21,3,FALSE)</f>
        <v>70000</v>
      </c>
      <c r="K13" t="str">
        <f>HLOOKUP(G13,Treatment_Rating!$A$1:$E$2,2,FALSE)</f>
        <v>Excellent</v>
      </c>
      <c r="L13">
        <f>IF(C13&gt;60,VLOOKUP(E13,Diagnosis_Cost!$A$2:$C$21,3,FALSE)*1.1,VLOOKUP(E13,Diagnosis_Cost!$A$2:$C$21,3,FALSE))</f>
        <v>77000</v>
      </c>
      <c r="M13" t="str">
        <f t="shared" si="0"/>
        <v>Normal</v>
      </c>
      <c r="N13">
        <f t="shared" si="1"/>
        <v>44</v>
      </c>
      <c r="O13" s="6">
        <f t="shared" si="2"/>
        <v>0</v>
      </c>
      <c r="P13" s="6" cm="1">
        <f t="array" ref="P13">COUNTA(Patient ID)</f>
        <v>1</v>
      </c>
    </row>
    <row r="14" spans="1:16">
      <c r="A14" t="s">
        <v>78</v>
      </c>
      <c r="B14" t="s">
        <v>79</v>
      </c>
      <c r="C14">
        <v>15</v>
      </c>
      <c r="D14" t="s">
        <v>46</v>
      </c>
      <c r="E14" t="s">
        <v>42</v>
      </c>
      <c r="F14" t="s">
        <v>48</v>
      </c>
      <c r="G14">
        <v>2</v>
      </c>
      <c r="H14" t="s">
        <v>23</v>
      </c>
      <c r="I14" t="str">
        <f>VLOOKUP(E14,Diagnosis_Cost!$A$2:$C$21,2,FALSE)</f>
        <v>Arthritis</v>
      </c>
      <c r="J14">
        <f>VLOOKUP(E14,Diagnosis_Cost!$A$2:$C$21,3,FALSE)</f>
        <v>40000</v>
      </c>
      <c r="K14" t="str">
        <f>HLOOKUP(G14,Treatment_Rating!$A$1:$E$2,2,FALSE)</f>
        <v>Good</v>
      </c>
      <c r="L14">
        <f>IF(C14&gt;60,VLOOKUP(E14,Diagnosis_Cost!$A$2:$C$21,3,FALSE)*1.1,VLOOKUP(E14,Diagnosis_Cost!$A$2:$C$21,3,FALSE))</f>
        <v>40000</v>
      </c>
      <c r="M14" t="str">
        <f t="shared" si="0"/>
        <v>Normal</v>
      </c>
      <c r="N14">
        <f t="shared" si="1"/>
        <v>44</v>
      </c>
      <c r="O14" s="6">
        <f t="shared" si="2"/>
        <v>0</v>
      </c>
      <c r="P14" s="6" cm="1">
        <f t="array" ref="P14">COUNTA(Patient ID)</f>
        <v>1</v>
      </c>
    </row>
    <row r="15" spans="1:16">
      <c r="A15" t="s">
        <v>80</v>
      </c>
      <c r="B15" t="s">
        <v>81</v>
      </c>
      <c r="C15">
        <v>41</v>
      </c>
      <c r="D15" t="s">
        <v>46</v>
      </c>
      <c r="E15" t="s">
        <v>70</v>
      </c>
      <c r="F15" t="s">
        <v>43</v>
      </c>
      <c r="G15">
        <v>5</v>
      </c>
      <c r="H15" t="s">
        <v>21</v>
      </c>
      <c r="I15" t="str">
        <f>VLOOKUP(E15,Diagnosis_Cost!$A$2:$C$21,2,FALSE)</f>
        <v>Malaria</v>
      </c>
      <c r="J15">
        <f>VLOOKUP(E15,Diagnosis_Cost!$A$2:$C$21,3,FALSE)</f>
        <v>20000</v>
      </c>
      <c r="K15" t="str">
        <f>HLOOKUP(G15,Treatment_Rating!$A$1:$E$2,2,FALSE)</f>
        <v>Critical</v>
      </c>
      <c r="L15">
        <f>IF(C15&gt;60,VLOOKUP(E15,Diagnosis_Cost!$A$2:$C$21,3,FALSE)*1.1,VLOOKUP(E15,Diagnosis_Cost!$A$2:$C$21,3,FALSE))</f>
        <v>20000</v>
      </c>
      <c r="M15" t="str">
        <f t="shared" si="0"/>
        <v>Normal</v>
      </c>
      <c r="N15">
        <f t="shared" si="1"/>
        <v>44</v>
      </c>
      <c r="O15" s="6">
        <f t="shared" si="2"/>
        <v>0</v>
      </c>
      <c r="P15" s="6" cm="1">
        <f t="array" ref="P15">COUNTA(Patient ID)</f>
        <v>1</v>
      </c>
    </row>
    <row r="16" spans="1:16">
      <c r="A16" t="s">
        <v>82</v>
      </c>
      <c r="B16" t="s">
        <v>83</v>
      </c>
      <c r="C16">
        <v>52</v>
      </c>
      <c r="D16" t="s">
        <v>46</v>
      </c>
      <c r="E16" t="s">
        <v>47</v>
      </c>
      <c r="F16" t="s">
        <v>57</v>
      </c>
      <c r="G16">
        <v>3</v>
      </c>
      <c r="H16" t="s">
        <v>18</v>
      </c>
      <c r="I16" t="str">
        <f>VLOOKUP(E16,Diagnosis_Cost!$A$2:$C$21,2,FALSE)</f>
        <v>Typhoid</v>
      </c>
      <c r="J16">
        <f>VLOOKUP(E16,Diagnosis_Cost!$A$2:$C$21,3,FALSE)</f>
        <v>30000</v>
      </c>
      <c r="K16" t="str">
        <f>HLOOKUP(G16,Treatment_Rating!$A$1:$E$2,2,FALSE)</f>
        <v>Fair</v>
      </c>
      <c r="L16">
        <f>IF(C16&gt;60,VLOOKUP(E16,Diagnosis_Cost!$A$2:$C$21,3,FALSE)*1.1,VLOOKUP(E16,Diagnosis_Cost!$A$2:$C$21,3,FALSE))</f>
        <v>30000</v>
      </c>
      <c r="M16" t="str">
        <f t="shared" si="0"/>
        <v>Normal</v>
      </c>
      <c r="N16">
        <f t="shared" si="1"/>
        <v>44</v>
      </c>
      <c r="O16" s="6">
        <f t="shared" si="2"/>
        <v>0</v>
      </c>
      <c r="P16" s="6" cm="1">
        <f t="array" ref="P16">COUNTA(Patient ID)</f>
        <v>1</v>
      </c>
    </row>
    <row r="17" spans="1:16">
      <c r="A17" t="s">
        <v>84</v>
      </c>
      <c r="B17" t="s">
        <v>85</v>
      </c>
      <c r="C17">
        <v>2</v>
      </c>
      <c r="D17" t="s">
        <v>46</v>
      </c>
      <c r="E17" t="s">
        <v>60</v>
      </c>
      <c r="F17" t="s">
        <v>57</v>
      </c>
      <c r="G17">
        <v>5</v>
      </c>
      <c r="H17" t="s">
        <v>19</v>
      </c>
      <c r="I17" t="str">
        <f>VLOOKUP(E17,Diagnosis_Cost!$A$2:$C$21,2,FALSE)</f>
        <v>Tuberculosis</v>
      </c>
      <c r="J17">
        <f>VLOOKUP(E17,Diagnosis_Cost!$A$2:$C$21,3,FALSE)</f>
        <v>80000</v>
      </c>
      <c r="K17" t="str">
        <f>HLOOKUP(G17,Treatment_Rating!$A$1:$E$2,2,FALSE)</f>
        <v>Critical</v>
      </c>
      <c r="L17">
        <f>IF(C17&gt;60,VLOOKUP(E17,Diagnosis_Cost!$A$2:$C$21,3,FALSE)*1.1,VLOOKUP(E17,Diagnosis_Cost!$A$2:$C$21,3,FALSE))</f>
        <v>80000</v>
      </c>
      <c r="M17" t="str">
        <f t="shared" si="0"/>
        <v>Normal</v>
      </c>
      <c r="N17">
        <f t="shared" si="1"/>
        <v>44</v>
      </c>
      <c r="O17" s="6">
        <f t="shared" si="2"/>
        <v>0</v>
      </c>
      <c r="P17" s="6" cm="1">
        <f t="array" ref="P17">COUNTA(Patient ID)</f>
        <v>1</v>
      </c>
    </row>
    <row r="18" spans="1:16">
      <c r="A18" t="s">
        <v>86</v>
      </c>
      <c r="B18" t="s">
        <v>87</v>
      </c>
      <c r="C18">
        <v>22</v>
      </c>
      <c r="D18" t="s">
        <v>41</v>
      </c>
      <c r="E18" t="s">
        <v>47</v>
      </c>
      <c r="F18" t="s">
        <v>61</v>
      </c>
      <c r="G18">
        <v>5</v>
      </c>
      <c r="H18" t="s">
        <v>20</v>
      </c>
      <c r="I18" t="str">
        <f>VLOOKUP(E18,Diagnosis_Cost!$A$2:$C$21,2,FALSE)</f>
        <v>Typhoid</v>
      </c>
      <c r="J18">
        <f>VLOOKUP(E18,Diagnosis_Cost!$A$2:$C$21,3,FALSE)</f>
        <v>30000</v>
      </c>
      <c r="K18" t="str">
        <f>HLOOKUP(G18,Treatment_Rating!$A$1:$E$2,2,FALSE)</f>
        <v>Critical</v>
      </c>
      <c r="L18">
        <f>IF(C18&gt;60,VLOOKUP(E18,Diagnosis_Cost!$A$2:$C$21,3,FALSE)*1.1,VLOOKUP(E18,Diagnosis_Cost!$A$2:$C$21,3,FALSE))</f>
        <v>30000</v>
      </c>
      <c r="M18" t="str">
        <f t="shared" si="0"/>
        <v>Normal</v>
      </c>
      <c r="N18">
        <f t="shared" si="1"/>
        <v>44</v>
      </c>
      <c r="O18" s="6">
        <f t="shared" si="2"/>
        <v>0</v>
      </c>
      <c r="P18" s="6" cm="1">
        <f t="array" ref="P18">COUNTA(Patient ID)</f>
        <v>1</v>
      </c>
    </row>
    <row r="19" spans="1:16">
      <c r="A19" t="s">
        <v>88</v>
      </c>
      <c r="B19" t="s">
        <v>89</v>
      </c>
      <c r="C19">
        <v>80</v>
      </c>
      <c r="D19" t="s">
        <v>46</v>
      </c>
      <c r="E19" t="s">
        <v>64</v>
      </c>
      <c r="F19" t="s">
        <v>57</v>
      </c>
      <c r="G19">
        <v>1</v>
      </c>
      <c r="H19" t="s">
        <v>20</v>
      </c>
      <c r="I19" t="str">
        <f>VLOOKUP(E19,Diagnosis_Cost!$A$2:$C$21,2,FALSE)</f>
        <v>Diabetes</v>
      </c>
      <c r="J19">
        <f>VLOOKUP(E19,Diagnosis_Cost!$A$2:$C$21,3,FALSE)</f>
        <v>70000</v>
      </c>
      <c r="K19" t="str">
        <f>HLOOKUP(G19,Treatment_Rating!$A$1:$E$2,2,FALSE)</f>
        <v>Excellent</v>
      </c>
      <c r="L19">
        <f>IF(C19&gt;60,VLOOKUP(E19,Diagnosis_Cost!$A$2:$C$21,3,FALSE)*1.1,VLOOKUP(E19,Diagnosis_Cost!$A$2:$C$21,3,FALSE))</f>
        <v>77000</v>
      </c>
      <c r="M19" t="str">
        <f t="shared" si="0"/>
        <v>High Risk</v>
      </c>
      <c r="N19">
        <f t="shared" si="1"/>
        <v>44</v>
      </c>
      <c r="O19" s="6">
        <f t="shared" si="2"/>
        <v>1</v>
      </c>
      <c r="P19" s="6" cm="1">
        <f t="array" ref="P19">COUNTA(Patient ID)</f>
        <v>1</v>
      </c>
    </row>
    <row r="20" spans="1:16">
      <c r="A20" t="s">
        <v>90</v>
      </c>
      <c r="B20" t="s">
        <v>91</v>
      </c>
      <c r="C20">
        <v>68</v>
      </c>
      <c r="D20" t="s">
        <v>41</v>
      </c>
      <c r="E20" t="s">
        <v>64</v>
      </c>
      <c r="F20" t="s">
        <v>75</v>
      </c>
      <c r="G20">
        <v>2</v>
      </c>
      <c r="H20" t="s">
        <v>19</v>
      </c>
      <c r="I20" t="str">
        <f>VLOOKUP(E20,Diagnosis_Cost!$A$2:$C$21,2,FALSE)</f>
        <v>Diabetes</v>
      </c>
      <c r="J20">
        <f>VLOOKUP(E20,Diagnosis_Cost!$A$2:$C$21,3,FALSE)</f>
        <v>70000</v>
      </c>
      <c r="K20" t="str">
        <f>HLOOKUP(G20,Treatment_Rating!$A$1:$E$2,2,FALSE)</f>
        <v>Good</v>
      </c>
      <c r="L20">
        <f>IF(C20&gt;60,VLOOKUP(E20,Diagnosis_Cost!$A$2:$C$21,3,FALSE)*1.1,VLOOKUP(E20,Diagnosis_Cost!$A$2:$C$21,3,FALSE))</f>
        <v>77000</v>
      </c>
      <c r="M20" t="str">
        <f t="shared" si="0"/>
        <v>High Risk</v>
      </c>
      <c r="N20">
        <f t="shared" si="1"/>
        <v>44</v>
      </c>
      <c r="O20" s="6">
        <f t="shared" si="2"/>
        <v>1</v>
      </c>
      <c r="P20" s="6" cm="1">
        <f t="array" ref="P20">COUNTA(Patient ID)</f>
        <v>1</v>
      </c>
    </row>
    <row r="21" spans="1:16">
      <c r="A21" t="s">
        <v>92</v>
      </c>
      <c r="B21" t="s">
        <v>93</v>
      </c>
      <c r="C21">
        <v>20</v>
      </c>
      <c r="D21" t="s">
        <v>41</v>
      </c>
      <c r="E21" t="s">
        <v>42</v>
      </c>
      <c r="F21" t="s">
        <v>43</v>
      </c>
      <c r="G21">
        <v>2</v>
      </c>
      <c r="H21" t="s">
        <v>18</v>
      </c>
      <c r="I21" t="str">
        <f>VLOOKUP(E21,Diagnosis_Cost!$A$2:$C$21,2,FALSE)</f>
        <v>Arthritis</v>
      </c>
      <c r="J21">
        <f>VLOOKUP(E21,Diagnosis_Cost!$A$2:$C$21,3,FALSE)</f>
        <v>40000</v>
      </c>
      <c r="K21" t="str">
        <f>HLOOKUP(G21,Treatment_Rating!$A$1:$E$2,2,FALSE)</f>
        <v>Good</v>
      </c>
      <c r="L21">
        <f>IF(C21&gt;60,VLOOKUP(E21,Diagnosis_Cost!$A$2:$C$21,3,FALSE)*1.1,VLOOKUP(E21,Diagnosis_Cost!$A$2:$C$21,3,FALSE))</f>
        <v>40000</v>
      </c>
      <c r="M21" t="str">
        <f t="shared" si="0"/>
        <v>Normal</v>
      </c>
      <c r="N21">
        <f t="shared" si="1"/>
        <v>44</v>
      </c>
      <c r="O21" s="6">
        <f t="shared" si="2"/>
        <v>0</v>
      </c>
      <c r="P21" s="6" cm="1">
        <f t="array" ref="P21">COUNTA(Patient ID)</f>
        <v>1</v>
      </c>
    </row>
    <row r="22" spans="1:16">
      <c r="A22" t="s">
        <v>94</v>
      </c>
      <c r="B22" t="s">
        <v>95</v>
      </c>
      <c r="C22">
        <v>44</v>
      </c>
      <c r="D22" t="s">
        <v>41</v>
      </c>
      <c r="E22" t="s">
        <v>60</v>
      </c>
      <c r="F22" t="s">
        <v>61</v>
      </c>
      <c r="G22">
        <v>1</v>
      </c>
      <c r="H22" t="s">
        <v>19</v>
      </c>
      <c r="I22" t="str">
        <f>VLOOKUP(E22,Diagnosis_Cost!$A$2:$C$21,2,FALSE)</f>
        <v>Tuberculosis</v>
      </c>
      <c r="J22">
        <f>VLOOKUP(E22,Diagnosis_Cost!$A$2:$C$21,3,FALSE)</f>
        <v>80000</v>
      </c>
      <c r="K22" t="str">
        <f>HLOOKUP(G22,Treatment_Rating!$A$1:$E$2,2,FALSE)</f>
        <v>Excellent</v>
      </c>
      <c r="L22">
        <f>IF(C22&gt;60,VLOOKUP(E22,Diagnosis_Cost!$A$2:$C$21,3,FALSE)*1.1,VLOOKUP(E22,Diagnosis_Cost!$A$2:$C$21,3,FALSE))</f>
        <v>80000</v>
      </c>
      <c r="M22" t="str">
        <f t="shared" si="0"/>
        <v>Normal</v>
      </c>
      <c r="N22">
        <f t="shared" si="1"/>
        <v>44</v>
      </c>
      <c r="O22" s="6">
        <f t="shared" si="2"/>
        <v>0</v>
      </c>
      <c r="P22" s="6" cm="1">
        <f t="array" ref="P22">COUNTA(Patient ID)</f>
        <v>1</v>
      </c>
    </row>
    <row r="23" spans="1:16">
      <c r="A23" t="s">
        <v>96</v>
      </c>
      <c r="B23" t="s">
        <v>97</v>
      </c>
      <c r="C23">
        <v>61</v>
      </c>
      <c r="D23" t="s">
        <v>41</v>
      </c>
      <c r="E23" t="s">
        <v>64</v>
      </c>
      <c r="F23" t="s">
        <v>57</v>
      </c>
      <c r="G23">
        <v>5</v>
      </c>
      <c r="H23" t="s">
        <v>20</v>
      </c>
      <c r="I23" t="str">
        <f>VLOOKUP(E23,Diagnosis_Cost!$A$2:$C$21,2,FALSE)</f>
        <v>Diabetes</v>
      </c>
      <c r="J23">
        <f>VLOOKUP(E23,Diagnosis_Cost!$A$2:$C$21,3,FALSE)</f>
        <v>70000</v>
      </c>
      <c r="K23" t="str">
        <f>HLOOKUP(G23,Treatment_Rating!$A$1:$E$2,2,FALSE)</f>
        <v>Critical</v>
      </c>
      <c r="L23">
        <f>IF(C23&gt;60,VLOOKUP(E23,Diagnosis_Cost!$A$2:$C$21,3,FALSE)*1.1,VLOOKUP(E23,Diagnosis_Cost!$A$2:$C$21,3,FALSE))</f>
        <v>77000</v>
      </c>
      <c r="M23" t="str">
        <f t="shared" si="0"/>
        <v>Normal</v>
      </c>
      <c r="N23">
        <f t="shared" si="1"/>
        <v>44</v>
      </c>
      <c r="O23" s="6">
        <f t="shared" si="2"/>
        <v>0</v>
      </c>
      <c r="P23" s="6" cm="1">
        <f t="array" ref="P23">COUNTA(Patient ID)</f>
        <v>1</v>
      </c>
    </row>
    <row r="24" spans="1:16">
      <c r="A24" t="s">
        <v>98</v>
      </c>
      <c r="B24" t="s">
        <v>99</v>
      </c>
      <c r="C24">
        <v>54</v>
      </c>
      <c r="D24" t="s">
        <v>46</v>
      </c>
      <c r="E24" t="s">
        <v>67</v>
      </c>
      <c r="F24" t="s">
        <v>75</v>
      </c>
      <c r="G24">
        <v>1</v>
      </c>
      <c r="H24" t="s">
        <v>19</v>
      </c>
      <c r="I24" t="str">
        <f>VLOOKUP(E24,Diagnosis_Cost!$A$2:$C$21,2,FALSE)</f>
        <v>Asthma</v>
      </c>
      <c r="J24">
        <f>VLOOKUP(E24,Diagnosis_Cost!$A$2:$C$21,3,FALSE)</f>
        <v>45000</v>
      </c>
      <c r="K24" t="str">
        <f>HLOOKUP(G24,Treatment_Rating!$A$1:$E$2,2,FALSE)</f>
        <v>Excellent</v>
      </c>
      <c r="L24">
        <f>IF(C24&gt;60,VLOOKUP(E24,Diagnosis_Cost!$A$2:$C$21,3,FALSE)*1.1,VLOOKUP(E24,Diagnosis_Cost!$A$2:$C$21,3,FALSE))</f>
        <v>45000</v>
      </c>
      <c r="M24" t="str">
        <f t="shared" si="0"/>
        <v>Normal</v>
      </c>
      <c r="N24">
        <f t="shared" si="1"/>
        <v>44</v>
      </c>
      <c r="O24" s="6">
        <f t="shared" si="2"/>
        <v>0</v>
      </c>
      <c r="P24" s="6" cm="1">
        <f t="array" ref="P24">COUNTA(Patient ID)</f>
        <v>1</v>
      </c>
    </row>
    <row r="25" spans="1:16">
      <c r="A25" t="s">
        <v>100</v>
      </c>
      <c r="B25" t="s">
        <v>101</v>
      </c>
      <c r="C25">
        <v>56</v>
      </c>
      <c r="D25" t="s">
        <v>41</v>
      </c>
      <c r="E25" t="s">
        <v>42</v>
      </c>
      <c r="F25" t="s">
        <v>48</v>
      </c>
      <c r="G25">
        <v>5</v>
      </c>
      <c r="H25" t="s">
        <v>22</v>
      </c>
      <c r="I25" t="str">
        <f>VLOOKUP(E25,Diagnosis_Cost!$A$2:$C$21,2,FALSE)</f>
        <v>Arthritis</v>
      </c>
      <c r="J25">
        <f>VLOOKUP(E25,Diagnosis_Cost!$A$2:$C$21,3,FALSE)</f>
        <v>40000</v>
      </c>
      <c r="K25" t="str">
        <f>HLOOKUP(G25,Treatment_Rating!$A$1:$E$2,2,FALSE)</f>
        <v>Critical</v>
      </c>
      <c r="L25">
        <f>IF(C25&gt;60,VLOOKUP(E25,Diagnosis_Cost!$A$2:$C$21,3,FALSE)*1.1,VLOOKUP(E25,Diagnosis_Cost!$A$2:$C$21,3,FALSE))</f>
        <v>40000</v>
      </c>
      <c r="M25" t="str">
        <f t="shared" si="0"/>
        <v>Normal</v>
      </c>
      <c r="N25">
        <f t="shared" si="1"/>
        <v>44</v>
      </c>
      <c r="O25" s="6">
        <f t="shared" si="2"/>
        <v>0</v>
      </c>
      <c r="P25" s="6" cm="1">
        <f t="array" ref="P25">COUNTA(Patient ID)</f>
        <v>1</v>
      </c>
    </row>
    <row r="26" spans="1:16">
      <c r="A26" t="s">
        <v>102</v>
      </c>
      <c r="B26" t="s">
        <v>103</v>
      </c>
      <c r="C26">
        <v>10</v>
      </c>
      <c r="D26" t="s">
        <v>46</v>
      </c>
      <c r="E26" t="s">
        <v>70</v>
      </c>
      <c r="F26" t="s">
        <v>57</v>
      </c>
      <c r="G26">
        <v>4</v>
      </c>
      <c r="H26" t="s">
        <v>20</v>
      </c>
      <c r="I26" t="str">
        <f>VLOOKUP(E26,Diagnosis_Cost!$A$2:$C$21,2,FALSE)</f>
        <v>Malaria</v>
      </c>
      <c r="J26">
        <f>VLOOKUP(E26,Diagnosis_Cost!$A$2:$C$21,3,FALSE)</f>
        <v>20000</v>
      </c>
      <c r="K26" t="str">
        <f>HLOOKUP(G26,Treatment_Rating!$A$1:$E$2,2,FALSE)</f>
        <v>Poor</v>
      </c>
      <c r="L26">
        <f>IF(C26&gt;60,VLOOKUP(E26,Diagnosis_Cost!$A$2:$C$21,3,FALSE)*1.1,VLOOKUP(E26,Diagnosis_Cost!$A$2:$C$21,3,FALSE))</f>
        <v>20000</v>
      </c>
      <c r="M26" t="str">
        <f t="shared" si="0"/>
        <v>Normal</v>
      </c>
      <c r="N26">
        <f t="shared" si="1"/>
        <v>44</v>
      </c>
      <c r="O26" s="6">
        <f t="shared" si="2"/>
        <v>0</v>
      </c>
      <c r="P26" s="6" cm="1">
        <f t="array" ref="P26">COUNTA(Patient ID)</f>
        <v>1</v>
      </c>
    </row>
    <row r="27" spans="1:16">
      <c r="A27" t="s">
        <v>104</v>
      </c>
      <c r="B27" t="s">
        <v>105</v>
      </c>
      <c r="C27">
        <v>33</v>
      </c>
      <c r="D27" t="s">
        <v>41</v>
      </c>
      <c r="E27" t="s">
        <v>42</v>
      </c>
      <c r="F27" t="s">
        <v>48</v>
      </c>
      <c r="G27">
        <v>4</v>
      </c>
      <c r="H27" t="s">
        <v>19</v>
      </c>
      <c r="I27" t="str">
        <f>VLOOKUP(E27,Diagnosis_Cost!$A$2:$C$21,2,FALSE)</f>
        <v>Arthritis</v>
      </c>
      <c r="J27">
        <f>VLOOKUP(E27,Diagnosis_Cost!$A$2:$C$21,3,FALSE)</f>
        <v>40000</v>
      </c>
      <c r="K27" t="str">
        <f>HLOOKUP(G27,Treatment_Rating!$A$1:$E$2,2,FALSE)</f>
        <v>Poor</v>
      </c>
      <c r="L27">
        <f>IF(C27&gt;60,VLOOKUP(E27,Diagnosis_Cost!$A$2:$C$21,3,FALSE)*1.1,VLOOKUP(E27,Diagnosis_Cost!$A$2:$C$21,3,FALSE))</f>
        <v>40000</v>
      </c>
      <c r="M27" t="str">
        <f t="shared" si="0"/>
        <v>Normal</v>
      </c>
      <c r="N27">
        <f t="shared" si="1"/>
        <v>44</v>
      </c>
      <c r="O27" s="6">
        <f t="shared" si="2"/>
        <v>0</v>
      </c>
      <c r="P27" s="6" cm="1">
        <f t="array" ref="P27">COUNTA(Patient ID)</f>
        <v>1</v>
      </c>
    </row>
    <row r="28" spans="1:16">
      <c r="A28" t="s">
        <v>106</v>
      </c>
      <c r="B28" t="s">
        <v>107</v>
      </c>
      <c r="C28">
        <v>87</v>
      </c>
      <c r="D28" t="s">
        <v>46</v>
      </c>
      <c r="E28" t="s">
        <v>60</v>
      </c>
      <c r="F28" t="s">
        <v>43</v>
      </c>
      <c r="G28">
        <v>3</v>
      </c>
      <c r="H28" t="s">
        <v>18</v>
      </c>
      <c r="I28" t="str">
        <f>VLOOKUP(E28,Diagnosis_Cost!$A$2:$C$21,2,FALSE)</f>
        <v>Tuberculosis</v>
      </c>
      <c r="J28">
        <f>VLOOKUP(E28,Diagnosis_Cost!$A$2:$C$21,3,FALSE)</f>
        <v>80000</v>
      </c>
      <c r="K28" t="str">
        <f>HLOOKUP(G28,Treatment_Rating!$A$1:$E$2,2,FALSE)</f>
        <v>Fair</v>
      </c>
      <c r="L28">
        <f>IF(C28&gt;60,VLOOKUP(E28,Diagnosis_Cost!$A$2:$C$21,3,FALSE)*1.1,VLOOKUP(E28,Diagnosis_Cost!$A$2:$C$21,3,FALSE))</f>
        <v>88000</v>
      </c>
      <c r="M28" t="str">
        <f t="shared" si="0"/>
        <v>High Risk</v>
      </c>
      <c r="N28">
        <f t="shared" si="1"/>
        <v>44</v>
      </c>
      <c r="O28" s="6">
        <f t="shared" si="2"/>
        <v>1</v>
      </c>
      <c r="P28" s="6" cm="1">
        <f t="array" ref="P28">COUNTA(Patient ID)</f>
        <v>1</v>
      </c>
    </row>
    <row r="29" spans="1:16">
      <c r="A29" t="s">
        <v>108</v>
      </c>
      <c r="B29" t="s">
        <v>109</v>
      </c>
      <c r="C29">
        <v>11</v>
      </c>
      <c r="D29" t="s">
        <v>41</v>
      </c>
      <c r="E29" t="s">
        <v>51</v>
      </c>
      <c r="F29" t="s">
        <v>57</v>
      </c>
      <c r="G29">
        <v>4</v>
      </c>
      <c r="H29" t="s">
        <v>21</v>
      </c>
      <c r="I29" t="str">
        <f>VLOOKUP(E29,Diagnosis_Cost!$A$2:$C$21,2,FALSE)</f>
        <v>Hypertension</v>
      </c>
      <c r="J29">
        <f>VLOOKUP(E29,Diagnosis_Cost!$A$2:$C$21,3,FALSE)</f>
        <v>50000</v>
      </c>
      <c r="K29" t="str">
        <f>HLOOKUP(G29,Treatment_Rating!$A$1:$E$2,2,FALSE)</f>
        <v>Poor</v>
      </c>
      <c r="L29">
        <f>IF(C29&gt;60,VLOOKUP(E29,Diagnosis_Cost!$A$2:$C$21,3,FALSE)*1.1,VLOOKUP(E29,Diagnosis_Cost!$A$2:$C$21,3,FALSE))</f>
        <v>50000</v>
      </c>
      <c r="M29" t="str">
        <f t="shared" si="0"/>
        <v>Normal</v>
      </c>
      <c r="N29">
        <f t="shared" si="1"/>
        <v>44</v>
      </c>
      <c r="O29" s="6">
        <f t="shared" si="2"/>
        <v>0</v>
      </c>
      <c r="P29" s="6" cm="1">
        <f t="array" ref="P29">COUNTA(Patient ID)</f>
        <v>1</v>
      </c>
    </row>
    <row r="30" spans="1:16">
      <c r="A30" t="s">
        <v>110</v>
      </c>
      <c r="B30" t="s">
        <v>111</v>
      </c>
      <c r="C30">
        <v>13</v>
      </c>
      <c r="D30" t="s">
        <v>46</v>
      </c>
      <c r="E30" t="s">
        <v>56</v>
      </c>
      <c r="F30" t="s">
        <v>75</v>
      </c>
      <c r="G30">
        <v>1</v>
      </c>
      <c r="H30" t="s">
        <v>21</v>
      </c>
      <c r="I30" t="str">
        <f>VLOOKUP(E30,Diagnosis_Cost!$A$2:$C$21,2,FALSE)</f>
        <v>Pneumonia</v>
      </c>
      <c r="J30">
        <f>VLOOKUP(E30,Diagnosis_Cost!$A$2:$C$21,3,FALSE)</f>
        <v>60000</v>
      </c>
      <c r="K30" t="str">
        <f>HLOOKUP(G30,Treatment_Rating!$A$1:$E$2,2,FALSE)</f>
        <v>Excellent</v>
      </c>
      <c r="L30">
        <f>IF(C30&gt;60,VLOOKUP(E30,Diagnosis_Cost!$A$2:$C$21,3,FALSE)*1.1,VLOOKUP(E30,Diagnosis_Cost!$A$2:$C$21,3,FALSE))</f>
        <v>60000</v>
      </c>
      <c r="M30" t="str">
        <f t="shared" si="0"/>
        <v>Normal</v>
      </c>
      <c r="N30">
        <f t="shared" si="1"/>
        <v>44</v>
      </c>
      <c r="O30" s="6">
        <f t="shared" si="2"/>
        <v>0</v>
      </c>
      <c r="P30" s="6" cm="1">
        <f t="array" ref="P30">COUNTA(Patient ID)</f>
        <v>1</v>
      </c>
    </row>
    <row r="31" spans="1:16">
      <c r="A31" t="s">
        <v>112</v>
      </c>
      <c r="B31" t="s">
        <v>113</v>
      </c>
      <c r="C31">
        <v>39</v>
      </c>
      <c r="D31" t="s">
        <v>46</v>
      </c>
      <c r="E31" t="s">
        <v>51</v>
      </c>
      <c r="F31" t="s">
        <v>48</v>
      </c>
      <c r="G31">
        <v>4</v>
      </c>
      <c r="H31" t="s">
        <v>18</v>
      </c>
      <c r="I31" t="str">
        <f>VLOOKUP(E31,Diagnosis_Cost!$A$2:$C$21,2,FALSE)</f>
        <v>Hypertension</v>
      </c>
      <c r="J31">
        <f>VLOOKUP(E31,Diagnosis_Cost!$A$2:$C$21,3,FALSE)</f>
        <v>50000</v>
      </c>
      <c r="K31" t="str">
        <f>HLOOKUP(G31,Treatment_Rating!$A$1:$E$2,2,FALSE)</f>
        <v>Poor</v>
      </c>
      <c r="L31">
        <f>IF(C31&gt;60,VLOOKUP(E31,Diagnosis_Cost!$A$2:$C$21,3,FALSE)*1.1,VLOOKUP(E31,Diagnosis_Cost!$A$2:$C$21,3,FALSE))</f>
        <v>50000</v>
      </c>
      <c r="M31" t="str">
        <f t="shared" si="0"/>
        <v>Normal</v>
      </c>
      <c r="N31">
        <f t="shared" si="1"/>
        <v>44</v>
      </c>
      <c r="O31" s="6">
        <f t="shared" si="2"/>
        <v>0</v>
      </c>
      <c r="P31" s="6" cm="1">
        <f t="array" ref="P31">COUNTA(Patient ID)</f>
        <v>1</v>
      </c>
    </row>
    <row r="32" spans="1:16">
      <c r="A32" t="s">
        <v>114</v>
      </c>
      <c r="B32" t="s">
        <v>115</v>
      </c>
      <c r="C32">
        <v>6</v>
      </c>
      <c r="D32" t="s">
        <v>46</v>
      </c>
      <c r="E32" t="s">
        <v>67</v>
      </c>
      <c r="F32" t="s">
        <v>48</v>
      </c>
      <c r="G32">
        <v>4</v>
      </c>
      <c r="H32" t="s">
        <v>23</v>
      </c>
      <c r="I32" t="str">
        <f>VLOOKUP(E32,Diagnosis_Cost!$A$2:$C$21,2,FALSE)</f>
        <v>Asthma</v>
      </c>
      <c r="J32">
        <f>VLOOKUP(E32,Diagnosis_Cost!$A$2:$C$21,3,FALSE)</f>
        <v>45000</v>
      </c>
      <c r="K32" t="str">
        <f>HLOOKUP(G32,Treatment_Rating!$A$1:$E$2,2,FALSE)</f>
        <v>Poor</v>
      </c>
      <c r="L32">
        <f>IF(C32&gt;60,VLOOKUP(E32,Diagnosis_Cost!$A$2:$C$21,3,FALSE)*1.1,VLOOKUP(E32,Diagnosis_Cost!$A$2:$C$21,3,FALSE))</f>
        <v>45000</v>
      </c>
      <c r="M32" t="str">
        <f t="shared" si="0"/>
        <v>Normal</v>
      </c>
      <c r="N32">
        <f t="shared" si="1"/>
        <v>44</v>
      </c>
      <c r="O32" s="6">
        <f t="shared" si="2"/>
        <v>0</v>
      </c>
      <c r="P32" s="6" cm="1">
        <f t="array" ref="P32">COUNTA(Patient ID)</f>
        <v>1</v>
      </c>
    </row>
    <row r="33" spans="1:16">
      <c r="A33" t="s">
        <v>116</v>
      </c>
      <c r="B33" t="s">
        <v>117</v>
      </c>
      <c r="C33">
        <v>73</v>
      </c>
      <c r="D33" t="s">
        <v>46</v>
      </c>
      <c r="E33" t="s">
        <v>64</v>
      </c>
      <c r="F33" t="s">
        <v>61</v>
      </c>
      <c r="G33">
        <v>2</v>
      </c>
      <c r="H33" t="s">
        <v>19</v>
      </c>
      <c r="I33" t="str">
        <f>VLOOKUP(E33,Diagnosis_Cost!$A$2:$C$21,2,FALSE)</f>
        <v>Diabetes</v>
      </c>
      <c r="J33">
        <f>VLOOKUP(E33,Diagnosis_Cost!$A$2:$C$21,3,FALSE)</f>
        <v>70000</v>
      </c>
      <c r="K33" t="str">
        <f>HLOOKUP(G33,Treatment_Rating!$A$1:$E$2,2,FALSE)</f>
        <v>Good</v>
      </c>
      <c r="L33">
        <f>IF(C33&gt;60,VLOOKUP(E33,Diagnosis_Cost!$A$2:$C$21,3,FALSE)*1.1,VLOOKUP(E33,Diagnosis_Cost!$A$2:$C$21,3,FALSE))</f>
        <v>77000</v>
      </c>
      <c r="M33" t="str">
        <f t="shared" si="0"/>
        <v>High Risk</v>
      </c>
      <c r="N33">
        <f t="shared" si="1"/>
        <v>44</v>
      </c>
      <c r="O33" s="6">
        <f t="shared" si="2"/>
        <v>1</v>
      </c>
      <c r="P33" s="6" cm="1">
        <f t="array" ref="P33">COUNTA(Patient ID)</f>
        <v>1</v>
      </c>
    </row>
    <row r="34" spans="1:16">
      <c r="A34" t="s">
        <v>118</v>
      </c>
      <c r="B34" t="s">
        <v>119</v>
      </c>
      <c r="C34">
        <v>11</v>
      </c>
      <c r="D34" t="s">
        <v>46</v>
      </c>
      <c r="E34" t="s">
        <v>70</v>
      </c>
      <c r="F34" t="s">
        <v>57</v>
      </c>
      <c r="G34">
        <v>4</v>
      </c>
      <c r="H34" t="s">
        <v>19</v>
      </c>
      <c r="I34" t="str">
        <f>VLOOKUP(E34,Diagnosis_Cost!$A$2:$C$21,2,FALSE)</f>
        <v>Malaria</v>
      </c>
      <c r="J34">
        <f>VLOOKUP(E34,Diagnosis_Cost!$A$2:$C$21,3,FALSE)</f>
        <v>20000</v>
      </c>
      <c r="K34" t="str">
        <f>HLOOKUP(G34,Treatment_Rating!$A$1:$E$2,2,FALSE)</f>
        <v>Poor</v>
      </c>
      <c r="L34">
        <f>IF(C34&gt;60,VLOOKUP(E34,Diagnosis_Cost!$A$2:$C$21,3,FALSE)*1.1,VLOOKUP(E34,Diagnosis_Cost!$A$2:$C$21,3,FALSE))</f>
        <v>20000</v>
      </c>
      <c r="M34" t="str">
        <f t="shared" si="0"/>
        <v>Normal</v>
      </c>
      <c r="N34">
        <f t="shared" si="1"/>
        <v>44</v>
      </c>
      <c r="O34" s="6">
        <f t="shared" si="2"/>
        <v>0</v>
      </c>
      <c r="P34" s="6" cm="1">
        <f t="array" ref="P34">COUNTA(Patient ID)</f>
        <v>1</v>
      </c>
    </row>
    <row r="35" spans="1:16">
      <c r="A35" t="s">
        <v>120</v>
      </c>
      <c r="B35" t="s">
        <v>121</v>
      </c>
      <c r="C35">
        <v>42</v>
      </c>
      <c r="D35" t="s">
        <v>46</v>
      </c>
      <c r="E35" t="s">
        <v>70</v>
      </c>
      <c r="F35" t="s">
        <v>43</v>
      </c>
      <c r="G35">
        <v>3</v>
      </c>
      <c r="H35" t="s">
        <v>23</v>
      </c>
      <c r="I35" t="str">
        <f>VLOOKUP(E35,Diagnosis_Cost!$A$2:$C$21,2,FALSE)</f>
        <v>Malaria</v>
      </c>
      <c r="J35">
        <f>VLOOKUP(E35,Diagnosis_Cost!$A$2:$C$21,3,FALSE)</f>
        <v>20000</v>
      </c>
      <c r="K35" t="str">
        <f>HLOOKUP(G35,Treatment_Rating!$A$1:$E$2,2,FALSE)</f>
        <v>Fair</v>
      </c>
      <c r="L35">
        <f>IF(C35&gt;60,VLOOKUP(E35,Diagnosis_Cost!$A$2:$C$21,3,FALSE)*1.1,VLOOKUP(E35,Diagnosis_Cost!$A$2:$C$21,3,FALSE))</f>
        <v>20000</v>
      </c>
      <c r="M35" t="str">
        <f t="shared" si="0"/>
        <v>Normal</v>
      </c>
      <c r="N35">
        <f t="shared" si="1"/>
        <v>44</v>
      </c>
      <c r="O35" s="6">
        <f t="shared" si="2"/>
        <v>0</v>
      </c>
      <c r="P35" s="6" cm="1">
        <f t="array" ref="P35">COUNTA(Patient ID)</f>
        <v>1</v>
      </c>
    </row>
    <row r="36" spans="1:16">
      <c r="A36" t="s">
        <v>122</v>
      </c>
      <c r="B36" t="s">
        <v>123</v>
      </c>
      <c r="C36">
        <v>81</v>
      </c>
      <c r="D36" t="s">
        <v>41</v>
      </c>
      <c r="E36" t="s">
        <v>60</v>
      </c>
      <c r="F36" t="s">
        <v>48</v>
      </c>
      <c r="G36">
        <v>4</v>
      </c>
      <c r="H36" t="s">
        <v>22</v>
      </c>
      <c r="I36" t="str">
        <f>VLOOKUP(E36,Diagnosis_Cost!$A$2:$C$21,2,FALSE)</f>
        <v>Tuberculosis</v>
      </c>
      <c r="J36">
        <f>VLOOKUP(E36,Diagnosis_Cost!$A$2:$C$21,3,FALSE)</f>
        <v>80000</v>
      </c>
      <c r="K36" t="str">
        <f>HLOOKUP(G36,Treatment_Rating!$A$1:$E$2,2,FALSE)</f>
        <v>Poor</v>
      </c>
      <c r="L36">
        <f>IF(C36&gt;60,VLOOKUP(E36,Diagnosis_Cost!$A$2:$C$21,3,FALSE)*1.1,VLOOKUP(E36,Diagnosis_Cost!$A$2:$C$21,3,FALSE))</f>
        <v>88000</v>
      </c>
      <c r="M36" t="str">
        <f t="shared" si="0"/>
        <v>High Risk</v>
      </c>
      <c r="N36">
        <f t="shared" si="1"/>
        <v>44</v>
      </c>
      <c r="O36" s="6">
        <f t="shared" si="2"/>
        <v>1</v>
      </c>
      <c r="P36" s="6" cm="1">
        <f t="array" ref="P36">COUNTA(Patient ID)</f>
        <v>1</v>
      </c>
    </row>
    <row r="37" spans="1:16">
      <c r="A37" t="s">
        <v>124</v>
      </c>
      <c r="B37" t="s">
        <v>125</v>
      </c>
      <c r="C37">
        <v>23</v>
      </c>
      <c r="D37" t="s">
        <v>41</v>
      </c>
      <c r="E37" t="s">
        <v>56</v>
      </c>
      <c r="F37" t="s">
        <v>48</v>
      </c>
      <c r="G37">
        <v>1</v>
      </c>
      <c r="H37" t="s">
        <v>23</v>
      </c>
      <c r="I37" t="str">
        <f>VLOOKUP(E37,Diagnosis_Cost!$A$2:$C$21,2,FALSE)</f>
        <v>Pneumonia</v>
      </c>
      <c r="J37">
        <f>VLOOKUP(E37,Diagnosis_Cost!$A$2:$C$21,3,FALSE)</f>
        <v>60000</v>
      </c>
      <c r="K37" t="str">
        <f>HLOOKUP(G37,Treatment_Rating!$A$1:$E$2,2,FALSE)</f>
        <v>Excellent</v>
      </c>
      <c r="L37">
        <f>IF(C37&gt;60,VLOOKUP(E37,Diagnosis_Cost!$A$2:$C$21,3,FALSE)*1.1,VLOOKUP(E37,Diagnosis_Cost!$A$2:$C$21,3,FALSE))</f>
        <v>60000</v>
      </c>
      <c r="M37" t="str">
        <f t="shared" si="0"/>
        <v>Normal</v>
      </c>
      <c r="N37">
        <f t="shared" si="1"/>
        <v>44</v>
      </c>
      <c r="O37" s="6">
        <f t="shared" si="2"/>
        <v>0</v>
      </c>
      <c r="P37" s="6" cm="1">
        <f t="array" ref="P37">COUNTA(Patient ID)</f>
        <v>1</v>
      </c>
    </row>
    <row r="38" spans="1:16">
      <c r="A38" t="s">
        <v>126</v>
      </c>
      <c r="B38" t="s">
        <v>127</v>
      </c>
      <c r="C38">
        <v>32</v>
      </c>
      <c r="D38" t="s">
        <v>41</v>
      </c>
      <c r="E38" t="s">
        <v>51</v>
      </c>
      <c r="F38" t="s">
        <v>57</v>
      </c>
      <c r="G38">
        <v>2</v>
      </c>
      <c r="H38" t="s">
        <v>23</v>
      </c>
      <c r="I38" t="str">
        <f>VLOOKUP(E38,Diagnosis_Cost!$A$2:$C$21,2,FALSE)</f>
        <v>Hypertension</v>
      </c>
      <c r="J38">
        <f>VLOOKUP(E38,Diagnosis_Cost!$A$2:$C$21,3,FALSE)</f>
        <v>50000</v>
      </c>
      <c r="K38" t="str">
        <f>HLOOKUP(G38,Treatment_Rating!$A$1:$E$2,2,FALSE)</f>
        <v>Good</v>
      </c>
      <c r="L38">
        <f>IF(C38&gt;60,VLOOKUP(E38,Diagnosis_Cost!$A$2:$C$21,3,FALSE)*1.1,VLOOKUP(E38,Diagnosis_Cost!$A$2:$C$21,3,FALSE))</f>
        <v>50000</v>
      </c>
      <c r="M38" t="str">
        <f t="shared" si="0"/>
        <v>Normal</v>
      </c>
      <c r="N38">
        <f t="shared" si="1"/>
        <v>44</v>
      </c>
      <c r="O38" s="6">
        <f t="shared" si="2"/>
        <v>0</v>
      </c>
      <c r="P38" s="6" cm="1">
        <f t="array" ref="P38">COUNTA(Patient ID)</f>
        <v>1</v>
      </c>
    </row>
    <row r="39" spans="1:16">
      <c r="A39" t="s">
        <v>128</v>
      </c>
      <c r="B39" t="s">
        <v>129</v>
      </c>
      <c r="C39">
        <v>14</v>
      </c>
      <c r="D39" t="s">
        <v>41</v>
      </c>
      <c r="E39" t="s">
        <v>47</v>
      </c>
      <c r="F39" t="s">
        <v>48</v>
      </c>
      <c r="G39">
        <v>3</v>
      </c>
      <c r="H39" t="s">
        <v>19</v>
      </c>
      <c r="I39" t="str">
        <f>VLOOKUP(E39,Diagnosis_Cost!$A$2:$C$21,2,FALSE)</f>
        <v>Typhoid</v>
      </c>
      <c r="J39">
        <f>VLOOKUP(E39,Diagnosis_Cost!$A$2:$C$21,3,FALSE)</f>
        <v>30000</v>
      </c>
      <c r="K39" t="str">
        <f>HLOOKUP(G39,Treatment_Rating!$A$1:$E$2,2,FALSE)</f>
        <v>Fair</v>
      </c>
      <c r="L39">
        <f>IF(C39&gt;60,VLOOKUP(E39,Diagnosis_Cost!$A$2:$C$21,3,FALSE)*1.1,VLOOKUP(E39,Diagnosis_Cost!$A$2:$C$21,3,FALSE))</f>
        <v>30000</v>
      </c>
      <c r="M39" t="str">
        <f t="shared" si="0"/>
        <v>Normal</v>
      </c>
      <c r="N39">
        <f t="shared" si="1"/>
        <v>44</v>
      </c>
      <c r="O39" s="6">
        <f t="shared" si="2"/>
        <v>0</v>
      </c>
      <c r="P39" s="6" cm="1">
        <f t="array" ref="P39">COUNTA(Patient ID)</f>
        <v>1</v>
      </c>
    </row>
    <row r="40" spans="1:16">
      <c r="A40" t="s">
        <v>130</v>
      </c>
      <c r="B40" t="s">
        <v>131</v>
      </c>
      <c r="C40">
        <v>40</v>
      </c>
      <c r="D40" t="s">
        <v>41</v>
      </c>
      <c r="E40" t="s">
        <v>70</v>
      </c>
      <c r="F40" t="s">
        <v>75</v>
      </c>
      <c r="G40">
        <v>1</v>
      </c>
      <c r="H40" t="s">
        <v>23</v>
      </c>
      <c r="I40" t="str">
        <f>VLOOKUP(E40,Diagnosis_Cost!$A$2:$C$21,2,FALSE)</f>
        <v>Malaria</v>
      </c>
      <c r="J40">
        <f>VLOOKUP(E40,Diagnosis_Cost!$A$2:$C$21,3,FALSE)</f>
        <v>20000</v>
      </c>
      <c r="K40" t="str">
        <f>HLOOKUP(G40,Treatment_Rating!$A$1:$E$2,2,FALSE)</f>
        <v>Excellent</v>
      </c>
      <c r="L40">
        <f>IF(C40&gt;60,VLOOKUP(E40,Diagnosis_Cost!$A$2:$C$21,3,FALSE)*1.1,VLOOKUP(E40,Diagnosis_Cost!$A$2:$C$21,3,FALSE))</f>
        <v>20000</v>
      </c>
      <c r="M40" t="str">
        <f t="shared" si="0"/>
        <v>Normal</v>
      </c>
      <c r="N40">
        <f t="shared" si="1"/>
        <v>44</v>
      </c>
      <c r="O40" s="6">
        <f t="shared" si="2"/>
        <v>0</v>
      </c>
      <c r="P40" s="6" cm="1">
        <f t="array" ref="P40">COUNTA(Patient ID)</f>
        <v>1</v>
      </c>
    </row>
    <row r="41" spans="1:16">
      <c r="A41" t="s">
        <v>132</v>
      </c>
      <c r="B41" t="s">
        <v>133</v>
      </c>
      <c r="C41">
        <v>51</v>
      </c>
      <c r="D41" t="s">
        <v>41</v>
      </c>
      <c r="E41" t="s">
        <v>51</v>
      </c>
      <c r="F41" t="s">
        <v>57</v>
      </c>
      <c r="G41">
        <v>5</v>
      </c>
      <c r="H41" t="s">
        <v>19</v>
      </c>
      <c r="I41" t="str">
        <f>VLOOKUP(E41,Diagnosis_Cost!$A$2:$C$21,2,FALSE)</f>
        <v>Hypertension</v>
      </c>
      <c r="J41">
        <f>VLOOKUP(E41,Diagnosis_Cost!$A$2:$C$21,3,FALSE)</f>
        <v>50000</v>
      </c>
      <c r="K41" t="str">
        <f>HLOOKUP(G41,Treatment_Rating!$A$1:$E$2,2,FALSE)</f>
        <v>Critical</v>
      </c>
      <c r="L41">
        <f>IF(C41&gt;60,VLOOKUP(E41,Diagnosis_Cost!$A$2:$C$21,3,FALSE)*1.1,VLOOKUP(E41,Diagnosis_Cost!$A$2:$C$21,3,FALSE))</f>
        <v>50000</v>
      </c>
      <c r="M41" t="str">
        <f t="shared" si="0"/>
        <v>Normal</v>
      </c>
      <c r="N41">
        <f t="shared" si="1"/>
        <v>44</v>
      </c>
      <c r="O41" s="6">
        <f t="shared" si="2"/>
        <v>0</v>
      </c>
      <c r="P41" s="6" cm="1">
        <f t="array" ref="P41">COUNTA(Patient ID)</f>
        <v>1</v>
      </c>
    </row>
    <row r="42" spans="1:16">
      <c r="A42" t="s">
        <v>134</v>
      </c>
      <c r="B42" t="s">
        <v>135</v>
      </c>
      <c r="C42">
        <v>58</v>
      </c>
      <c r="D42" t="s">
        <v>46</v>
      </c>
      <c r="E42" t="s">
        <v>67</v>
      </c>
      <c r="F42" t="s">
        <v>57</v>
      </c>
      <c r="G42">
        <v>1</v>
      </c>
      <c r="H42" t="s">
        <v>20</v>
      </c>
      <c r="I42" t="str">
        <f>VLOOKUP(E42,Diagnosis_Cost!$A$2:$C$21,2,FALSE)</f>
        <v>Asthma</v>
      </c>
      <c r="J42">
        <f>VLOOKUP(E42,Diagnosis_Cost!$A$2:$C$21,3,FALSE)</f>
        <v>45000</v>
      </c>
      <c r="K42" t="str">
        <f>HLOOKUP(G42,Treatment_Rating!$A$1:$E$2,2,FALSE)</f>
        <v>Excellent</v>
      </c>
      <c r="L42">
        <f>IF(C42&gt;60,VLOOKUP(E42,Diagnosis_Cost!$A$2:$C$21,3,FALSE)*1.1,VLOOKUP(E42,Diagnosis_Cost!$A$2:$C$21,3,FALSE))</f>
        <v>45000</v>
      </c>
      <c r="M42" t="str">
        <f t="shared" si="0"/>
        <v>Normal</v>
      </c>
      <c r="N42">
        <f t="shared" si="1"/>
        <v>44</v>
      </c>
      <c r="O42" s="6">
        <f t="shared" si="2"/>
        <v>0</v>
      </c>
      <c r="P42" s="6" cm="1">
        <f t="array" ref="P42">COUNTA(Patient ID)</f>
        <v>1</v>
      </c>
    </row>
    <row r="43" spans="1:16">
      <c r="A43" t="s">
        <v>136</v>
      </c>
      <c r="B43" t="s">
        <v>137</v>
      </c>
      <c r="C43">
        <v>7</v>
      </c>
      <c r="D43" t="s">
        <v>46</v>
      </c>
      <c r="E43" t="s">
        <v>70</v>
      </c>
      <c r="F43" t="s">
        <v>48</v>
      </c>
      <c r="G43">
        <v>4</v>
      </c>
      <c r="H43" t="s">
        <v>22</v>
      </c>
      <c r="I43" t="str">
        <f>VLOOKUP(E43,Diagnosis_Cost!$A$2:$C$21,2,FALSE)</f>
        <v>Malaria</v>
      </c>
      <c r="J43">
        <f>VLOOKUP(E43,Diagnosis_Cost!$A$2:$C$21,3,FALSE)</f>
        <v>20000</v>
      </c>
      <c r="K43" t="str">
        <f>HLOOKUP(G43,Treatment_Rating!$A$1:$E$2,2,FALSE)</f>
        <v>Poor</v>
      </c>
      <c r="L43">
        <f>IF(C43&gt;60,VLOOKUP(E43,Diagnosis_Cost!$A$2:$C$21,3,FALSE)*1.1,VLOOKUP(E43,Diagnosis_Cost!$A$2:$C$21,3,FALSE))</f>
        <v>20000</v>
      </c>
      <c r="M43" t="str">
        <f t="shared" si="0"/>
        <v>Normal</v>
      </c>
      <c r="N43">
        <f t="shared" si="1"/>
        <v>44</v>
      </c>
      <c r="O43" s="6">
        <f t="shared" si="2"/>
        <v>0</v>
      </c>
      <c r="P43" s="6" cm="1">
        <f t="array" ref="P43">COUNTA(Patient ID)</f>
        <v>1</v>
      </c>
    </row>
    <row r="44" spans="1:16">
      <c r="A44" t="s">
        <v>138</v>
      </c>
      <c r="B44" t="s">
        <v>139</v>
      </c>
      <c r="C44">
        <v>71</v>
      </c>
      <c r="D44" t="s">
        <v>41</v>
      </c>
      <c r="E44" t="s">
        <v>47</v>
      </c>
      <c r="F44" t="s">
        <v>43</v>
      </c>
      <c r="G44">
        <v>2</v>
      </c>
      <c r="H44" t="s">
        <v>19</v>
      </c>
      <c r="I44" t="str">
        <f>VLOOKUP(E44,Diagnosis_Cost!$A$2:$C$21,2,FALSE)</f>
        <v>Typhoid</v>
      </c>
      <c r="J44">
        <f>VLOOKUP(E44,Diagnosis_Cost!$A$2:$C$21,3,FALSE)</f>
        <v>30000</v>
      </c>
      <c r="K44" t="str">
        <f>HLOOKUP(G44,Treatment_Rating!$A$1:$E$2,2,FALSE)</f>
        <v>Good</v>
      </c>
      <c r="L44">
        <f>IF(C44&gt;60,VLOOKUP(E44,Diagnosis_Cost!$A$2:$C$21,3,FALSE)*1.1,VLOOKUP(E44,Diagnosis_Cost!$A$2:$C$21,3,FALSE))</f>
        <v>33000</v>
      </c>
      <c r="M44" t="str">
        <f t="shared" si="0"/>
        <v>High Risk</v>
      </c>
      <c r="N44">
        <f t="shared" si="1"/>
        <v>44</v>
      </c>
      <c r="O44" s="6">
        <f t="shared" si="2"/>
        <v>1</v>
      </c>
      <c r="P44" s="6" cm="1">
        <f t="array" ref="P44">COUNTA(Patient ID)</f>
        <v>1</v>
      </c>
    </row>
    <row r="45" spans="1:16">
      <c r="A45" t="s">
        <v>140</v>
      </c>
      <c r="B45" t="s">
        <v>141</v>
      </c>
      <c r="C45">
        <v>35</v>
      </c>
      <c r="D45" t="s">
        <v>46</v>
      </c>
      <c r="E45" t="s">
        <v>70</v>
      </c>
      <c r="F45" t="s">
        <v>61</v>
      </c>
      <c r="G45">
        <v>1</v>
      </c>
      <c r="H45" t="s">
        <v>20</v>
      </c>
      <c r="I45" t="str">
        <f>VLOOKUP(E45,Diagnosis_Cost!$A$2:$C$21,2,FALSE)</f>
        <v>Malaria</v>
      </c>
      <c r="J45">
        <f>VLOOKUP(E45,Diagnosis_Cost!$A$2:$C$21,3,FALSE)</f>
        <v>20000</v>
      </c>
      <c r="K45" t="str">
        <f>HLOOKUP(G45,Treatment_Rating!$A$1:$E$2,2,FALSE)</f>
        <v>Excellent</v>
      </c>
      <c r="L45">
        <f>IF(C45&gt;60,VLOOKUP(E45,Diagnosis_Cost!$A$2:$C$21,3,FALSE)*1.1,VLOOKUP(E45,Diagnosis_Cost!$A$2:$C$21,3,FALSE))</f>
        <v>20000</v>
      </c>
      <c r="M45" t="str">
        <f t="shared" si="0"/>
        <v>Normal</v>
      </c>
      <c r="N45">
        <f t="shared" si="1"/>
        <v>44</v>
      </c>
      <c r="O45" s="6">
        <f t="shared" si="2"/>
        <v>0</v>
      </c>
      <c r="P45" s="6" cm="1">
        <f t="array" ref="P45">COUNTA(Patient ID)</f>
        <v>1</v>
      </c>
    </row>
    <row r="46" spans="1:16">
      <c r="A46" t="s">
        <v>142</v>
      </c>
      <c r="B46" t="s">
        <v>143</v>
      </c>
      <c r="C46">
        <v>64</v>
      </c>
      <c r="D46" t="s">
        <v>46</v>
      </c>
      <c r="E46" t="s">
        <v>56</v>
      </c>
      <c r="F46" t="s">
        <v>75</v>
      </c>
      <c r="G46">
        <v>5</v>
      </c>
      <c r="H46" t="s">
        <v>20</v>
      </c>
      <c r="I46" t="str">
        <f>VLOOKUP(E46,Diagnosis_Cost!$A$2:$C$21,2,FALSE)</f>
        <v>Pneumonia</v>
      </c>
      <c r="J46">
        <f>VLOOKUP(E46,Diagnosis_Cost!$A$2:$C$21,3,FALSE)</f>
        <v>60000</v>
      </c>
      <c r="K46" t="str">
        <f>HLOOKUP(G46,Treatment_Rating!$A$1:$E$2,2,FALSE)</f>
        <v>Critical</v>
      </c>
      <c r="L46">
        <f>IF(C46&gt;60,VLOOKUP(E46,Diagnosis_Cost!$A$2:$C$21,3,FALSE)*1.1,VLOOKUP(E46,Diagnosis_Cost!$A$2:$C$21,3,FALSE))</f>
        <v>66000</v>
      </c>
      <c r="M46" t="str">
        <f t="shared" si="0"/>
        <v>Normal</v>
      </c>
      <c r="N46">
        <f t="shared" si="1"/>
        <v>44</v>
      </c>
      <c r="O46" s="6">
        <f t="shared" si="2"/>
        <v>0</v>
      </c>
      <c r="P46" s="6" cm="1">
        <f t="array" ref="P46">COUNTA(Patient ID)</f>
        <v>1</v>
      </c>
    </row>
    <row r="47" spans="1:16">
      <c r="A47" t="s">
        <v>144</v>
      </c>
      <c r="B47" t="s">
        <v>145</v>
      </c>
      <c r="C47">
        <v>74</v>
      </c>
      <c r="D47" t="s">
        <v>41</v>
      </c>
      <c r="E47" t="s">
        <v>47</v>
      </c>
      <c r="F47" t="s">
        <v>75</v>
      </c>
      <c r="G47">
        <v>5</v>
      </c>
      <c r="H47" t="s">
        <v>23</v>
      </c>
      <c r="I47" t="str">
        <f>VLOOKUP(E47,Diagnosis_Cost!$A$2:$C$21,2,FALSE)</f>
        <v>Typhoid</v>
      </c>
      <c r="J47">
        <f>VLOOKUP(E47,Diagnosis_Cost!$A$2:$C$21,3,FALSE)</f>
        <v>30000</v>
      </c>
      <c r="K47" t="str">
        <f>HLOOKUP(G47,Treatment_Rating!$A$1:$E$2,2,FALSE)</f>
        <v>Critical</v>
      </c>
      <c r="L47">
        <f>IF(C47&gt;60,VLOOKUP(E47,Diagnosis_Cost!$A$2:$C$21,3,FALSE)*1.1,VLOOKUP(E47,Diagnosis_Cost!$A$2:$C$21,3,FALSE))</f>
        <v>33000</v>
      </c>
      <c r="M47" t="str">
        <f t="shared" si="0"/>
        <v>High Risk</v>
      </c>
      <c r="N47">
        <f t="shared" si="1"/>
        <v>44</v>
      </c>
      <c r="O47" s="6">
        <f t="shared" si="2"/>
        <v>1</v>
      </c>
      <c r="P47" s="6" cm="1">
        <f t="array" ref="P47">COUNTA(Patient ID)</f>
        <v>1</v>
      </c>
    </row>
    <row r="48" spans="1:16">
      <c r="A48" t="s">
        <v>146</v>
      </c>
      <c r="B48" t="s">
        <v>147</v>
      </c>
      <c r="C48">
        <v>8</v>
      </c>
      <c r="D48" t="s">
        <v>46</v>
      </c>
      <c r="E48" t="s">
        <v>70</v>
      </c>
      <c r="F48" t="s">
        <v>57</v>
      </c>
      <c r="G48">
        <v>4</v>
      </c>
      <c r="H48" t="s">
        <v>19</v>
      </c>
      <c r="I48" t="str">
        <f>VLOOKUP(E48,Diagnosis_Cost!$A$2:$C$21,2,FALSE)</f>
        <v>Malaria</v>
      </c>
      <c r="J48">
        <f>VLOOKUP(E48,Diagnosis_Cost!$A$2:$C$21,3,FALSE)</f>
        <v>20000</v>
      </c>
      <c r="K48" t="str">
        <f>HLOOKUP(G48,Treatment_Rating!$A$1:$E$2,2,FALSE)</f>
        <v>Poor</v>
      </c>
      <c r="L48">
        <f>IF(C48&gt;60,VLOOKUP(E48,Diagnosis_Cost!$A$2:$C$21,3,FALSE)*1.1,VLOOKUP(E48,Diagnosis_Cost!$A$2:$C$21,3,FALSE))</f>
        <v>20000</v>
      </c>
      <c r="M48" t="str">
        <f t="shared" si="0"/>
        <v>Normal</v>
      </c>
      <c r="N48">
        <f t="shared" si="1"/>
        <v>44</v>
      </c>
      <c r="O48" s="6">
        <f t="shared" si="2"/>
        <v>0</v>
      </c>
      <c r="P48" s="6" cm="1">
        <f t="array" ref="P48">COUNTA(Patient ID)</f>
        <v>1</v>
      </c>
    </row>
    <row r="49" spans="1:16">
      <c r="A49" t="s">
        <v>148</v>
      </c>
      <c r="B49" t="s">
        <v>149</v>
      </c>
      <c r="C49">
        <v>75</v>
      </c>
      <c r="D49" t="s">
        <v>41</v>
      </c>
      <c r="E49" t="s">
        <v>67</v>
      </c>
      <c r="F49" t="s">
        <v>57</v>
      </c>
      <c r="G49">
        <v>3</v>
      </c>
      <c r="H49" t="s">
        <v>23</v>
      </c>
      <c r="I49" t="str">
        <f>VLOOKUP(E49,Diagnosis_Cost!$A$2:$C$21,2,FALSE)</f>
        <v>Asthma</v>
      </c>
      <c r="J49">
        <f>VLOOKUP(E49,Diagnosis_Cost!$A$2:$C$21,3,FALSE)</f>
        <v>45000</v>
      </c>
      <c r="K49" t="str">
        <f>HLOOKUP(G49,Treatment_Rating!$A$1:$E$2,2,FALSE)</f>
        <v>Fair</v>
      </c>
      <c r="L49">
        <f>IF(C49&gt;60,VLOOKUP(E49,Diagnosis_Cost!$A$2:$C$21,3,FALSE)*1.1,VLOOKUP(E49,Diagnosis_Cost!$A$2:$C$21,3,FALSE))</f>
        <v>49500</v>
      </c>
      <c r="M49" t="str">
        <f t="shared" si="0"/>
        <v>High Risk</v>
      </c>
      <c r="N49">
        <f t="shared" si="1"/>
        <v>44</v>
      </c>
      <c r="O49" s="6">
        <f t="shared" si="2"/>
        <v>1</v>
      </c>
      <c r="P49" s="6" cm="1">
        <f t="array" ref="P49">COUNTA(Patient ID)</f>
        <v>1</v>
      </c>
    </row>
    <row r="50" spans="1:16">
      <c r="A50" t="s">
        <v>150</v>
      </c>
      <c r="B50" t="s">
        <v>151</v>
      </c>
      <c r="C50">
        <v>88</v>
      </c>
      <c r="D50" t="s">
        <v>41</v>
      </c>
      <c r="E50" t="s">
        <v>60</v>
      </c>
      <c r="F50" t="s">
        <v>48</v>
      </c>
      <c r="G50">
        <v>4</v>
      </c>
      <c r="H50" t="s">
        <v>18</v>
      </c>
      <c r="I50" t="str">
        <f>VLOOKUP(E50,Diagnosis_Cost!$A$2:$C$21,2,FALSE)</f>
        <v>Tuberculosis</v>
      </c>
      <c r="J50">
        <f>VLOOKUP(E50,Diagnosis_Cost!$A$2:$C$21,3,FALSE)</f>
        <v>80000</v>
      </c>
      <c r="K50" t="str">
        <f>HLOOKUP(G50,Treatment_Rating!$A$1:$E$2,2,FALSE)</f>
        <v>Poor</v>
      </c>
      <c r="L50">
        <f>IF(C50&gt;60,VLOOKUP(E50,Diagnosis_Cost!$A$2:$C$21,3,FALSE)*1.1,VLOOKUP(E50,Diagnosis_Cost!$A$2:$C$21,3,FALSE))</f>
        <v>88000</v>
      </c>
      <c r="M50" t="str">
        <f t="shared" si="0"/>
        <v>High Risk</v>
      </c>
      <c r="N50">
        <f t="shared" si="1"/>
        <v>44</v>
      </c>
      <c r="O50" s="6">
        <f t="shared" si="2"/>
        <v>1</v>
      </c>
      <c r="P50" s="6" cm="1">
        <f t="array" ref="P50">COUNTA(Patient ID)</f>
        <v>1</v>
      </c>
    </row>
    <row r="51" spans="1:16">
      <c r="A51" t="s">
        <v>152</v>
      </c>
      <c r="B51" t="s">
        <v>153</v>
      </c>
      <c r="C51">
        <v>54</v>
      </c>
      <c r="D51" t="s">
        <v>46</v>
      </c>
      <c r="E51" t="s">
        <v>60</v>
      </c>
      <c r="F51" t="s">
        <v>61</v>
      </c>
      <c r="G51">
        <v>1</v>
      </c>
      <c r="H51" t="s">
        <v>20</v>
      </c>
      <c r="I51" t="str">
        <f>VLOOKUP(E51,Diagnosis_Cost!$A$2:$C$21,2,FALSE)</f>
        <v>Tuberculosis</v>
      </c>
      <c r="J51">
        <f>VLOOKUP(E51,Diagnosis_Cost!$A$2:$C$21,3,FALSE)</f>
        <v>80000</v>
      </c>
      <c r="K51" t="str">
        <f>HLOOKUP(G51,Treatment_Rating!$A$1:$E$2,2,FALSE)</f>
        <v>Excellent</v>
      </c>
      <c r="L51">
        <f>IF(C51&gt;60,VLOOKUP(E51,Diagnosis_Cost!$A$2:$C$21,3,FALSE)*1.1,VLOOKUP(E51,Diagnosis_Cost!$A$2:$C$21,3,FALSE))</f>
        <v>80000</v>
      </c>
      <c r="M51" t="str">
        <f t="shared" si="0"/>
        <v>Normal</v>
      </c>
      <c r="N51">
        <f t="shared" si="1"/>
        <v>44</v>
      </c>
      <c r="O51" s="6">
        <f t="shared" si="2"/>
        <v>0</v>
      </c>
      <c r="P51" s="6" cm="1">
        <f t="array" ref="P51">COUNTA(Patient ID)</f>
        <v>1</v>
      </c>
    </row>
    <row r="52" spans="1:16">
      <c r="A52" t="s">
        <v>154</v>
      </c>
      <c r="B52" t="s">
        <v>155</v>
      </c>
      <c r="C52">
        <v>24</v>
      </c>
      <c r="D52" t="s">
        <v>41</v>
      </c>
      <c r="E52" t="s">
        <v>56</v>
      </c>
      <c r="F52" t="s">
        <v>48</v>
      </c>
      <c r="G52">
        <v>1</v>
      </c>
      <c r="H52" t="s">
        <v>21</v>
      </c>
      <c r="I52" t="str">
        <f>VLOOKUP(E52,Diagnosis_Cost!$A$2:$C$21,2,FALSE)</f>
        <v>Pneumonia</v>
      </c>
      <c r="J52">
        <f>VLOOKUP(E52,Diagnosis_Cost!$A$2:$C$21,3,FALSE)</f>
        <v>60000</v>
      </c>
      <c r="K52" t="str">
        <f>HLOOKUP(G52,Treatment_Rating!$A$1:$E$2,2,FALSE)</f>
        <v>Excellent</v>
      </c>
      <c r="L52">
        <f>IF(C52&gt;60,VLOOKUP(E52,Diagnosis_Cost!$A$2:$C$21,3,FALSE)*1.1,VLOOKUP(E52,Diagnosis_Cost!$A$2:$C$21,3,FALSE))</f>
        <v>60000</v>
      </c>
      <c r="M52" t="str">
        <f t="shared" si="0"/>
        <v>Normal</v>
      </c>
      <c r="N52">
        <f t="shared" si="1"/>
        <v>44</v>
      </c>
      <c r="O52" s="6">
        <f t="shared" si="2"/>
        <v>0</v>
      </c>
      <c r="P52" s="6" cm="1">
        <f t="array" ref="P52">COUNTA(Patient ID)</f>
        <v>1</v>
      </c>
    </row>
    <row r="53" spans="1:16">
      <c r="A53" t="s">
        <v>156</v>
      </c>
      <c r="B53" t="s">
        <v>157</v>
      </c>
      <c r="C53">
        <v>27</v>
      </c>
      <c r="D53" t="s">
        <v>41</v>
      </c>
      <c r="E53" t="s">
        <v>42</v>
      </c>
      <c r="F53" t="s">
        <v>43</v>
      </c>
      <c r="G53">
        <v>4</v>
      </c>
      <c r="H53" t="s">
        <v>22</v>
      </c>
      <c r="I53" t="str">
        <f>VLOOKUP(E53,Diagnosis_Cost!$A$2:$C$21,2,FALSE)</f>
        <v>Arthritis</v>
      </c>
      <c r="J53">
        <f>VLOOKUP(E53,Diagnosis_Cost!$A$2:$C$21,3,FALSE)</f>
        <v>40000</v>
      </c>
      <c r="K53" t="str">
        <f>HLOOKUP(G53,Treatment_Rating!$A$1:$E$2,2,FALSE)</f>
        <v>Poor</v>
      </c>
      <c r="L53">
        <f>IF(C53&gt;60,VLOOKUP(E53,Diagnosis_Cost!$A$2:$C$21,3,FALSE)*1.1,VLOOKUP(E53,Diagnosis_Cost!$A$2:$C$21,3,FALSE))</f>
        <v>40000</v>
      </c>
      <c r="M53" t="str">
        <f t="shared" si="0"/>
        <v>Normal</v>
      </c>
      <c r="N53">
        <f t="shared" si="1"/>
        <v>44</v>
      </c>
      <c r="O53" s="6">
        <f t="shared" si="2"/>
        <v>0</v>
      </c>
      <c r="P53" s="6" cm="1">
        <f t="array" ref="P53">COUNTA(Patient ID)</f>
        <v>1</v>
      </c>
    </row>
    <row r="54" spans="1:16">
      <c r="A54" t="s">
        <v>158</v>
      </c>
      <c r="B54" t="s">
        <v>159</v>
      </c>
      <c r="C54">
        <v>12</v>
      </c>
      <c r="D54" t="s">
        <v>46</v>
      </c>
      <c r="E54" t="s">
        <v>56</v>
      </c>
      <c r="F54" t="s">
        <v>61</v>
      </c>
      <c r="G54">
        <v>5</v>
      </c>
      <c r="H54" t="s">
        <v>19</v>
      </c>
      <c r="I54" t="str">
        <f>VLOOKUP(E54,Diagnosis_Cost!$A$2:$C$21,2,FALSE)</f>
        <v>Pneumonia</v>
      </c>
      <c r="J54">
        <f>VLOOKUP(E54,Diagnosis_Cost!$A$2:$C$21,3,FALSE)</f>
        <v>60000</v>
      </c>
      <c r="K54" t="str">
        <f>HLOOKUP(G54,Treatment_Rating!$A$1:$E$2,2,FALSE)</f>
        <v>Critical</v>
      </c>
      <c r="L54">
        <f>IF(C54&gt;60,VLOOKUP(E54,Diagnosis_Cost!$A$2:$C$21,3,FALSE)*1.1,VLOOKUP(E54,Diagnosis_Cost!$A$2:$C$21,3,FALSE))</f>
        <v>60000</v>
      </c>
      <c r="M54" t="str">
        <f t="shared" si="0"/>
        <v>Normal</v>
      </c>
      <c r="N54">
        <f t="shared" si="1"/>
        <v>44</v>
      </c>
      <c r="O54" s="6">
        <f t="shared" si="2"/>
        <v>0</v>
      </c>
      <c r="P54" s="6" cm="1">
        <f t="array" ref="P54">COUNTA(Patient ID)</f>
        <v>1</v>
      </c>
    </row>
    <row r="55" spans="1:16">
      <c r="A55" t="s">
        <v>160</v>
      </c>
      <c r="B55" t="s">
        <v>161</v>
      </c>
      <c r="C55">
        <v>42</v>
      </c>
      <c r="D55" t="s">
        <v>46</v>
      </c>
      <c r="E55" t="s">
        <v>70</v>
      </c>
      <c r="F55" t="s">
        <v>48</v>
      </c>
      <c r="G55">
        <v>4</v>
      </c>
      <c r="H55" t="s">
        <v>23</v>
      </c>
      <c r="I55" t="str">
        <f>VLOOKUP(E55,Diagnosis_Cost!$A$2:$C$21,2,FALSE)</f>
        <v>Malaria</v>
      </c>
      <c r="J55">
        <f>VLOOKUP(E55,Diagnosis_Cost!$A$2:$C$21,3,FALSE)</f>
        <v>20000</v>
      </c>
      <c r="K55" t="str">
        <f>HLOOKUP(G55,Treatment_Rating!$A$1:$E$2,2,FALSE)</f>
        <v>Poor</v>
      </c>
      <c r="L55">
        <f>IF(C55&gt;60,VLOOKUP(E55,Diagnosis_Cost!$A$2:$C$21,3,FALSE)*1.1,VLOOKUP(E55,Diagnosis_Cost!$A$2:$C$21,3,FALSE))</f>
        <v>20000</v>
      </c>
      <c r="M55" t="str">
        <f t="shared" si="0"/>
        <v>Normal</v>
      </c>
      <c r="N55">
        <f t="shared" si="1"/>
        <v>44</v>
      </c>
      <c r="O55" s="6">
        <f t="shared" si="2"/>
        <v>0</v>
      </c>
      <c r="P55" s="6" cm="1">
        <f t="array" ref="P55">COUNTA(Patient ID)</f>
        <v>1</v>
      </c>
    </row>
    <row r="56" spans="1:16">
      <c r="A56" t="s">
        <v>162</v>
      </c>
      <c r="B56" t="s">
        <v>163</v>
      </c>
      <c r="C56">
        <v>68</v>
      </c>
      <c r="D56" t="s">
        <v>46</v>
      </c>
      <c r="E56" t="s">
        <v>56</v>
      </c>
      <c r="F56" t="s">
        <v>43</v>
      </c>
      <c r="G56">
        <v>2</v>
      </c>
      <c r="H56" t="s">
        <v>18</v>
      </c>
      <c r="I56" t="str">
        <f>VLOOKUP(E56,Diagnosis_Cost!$A$2:$C$21,2,FALSE)</f>
        <v>Pneumonia</v>
      </c>
      <c r="J56">
        <f>VLOOKUP(E56,Diagnosis_Cost!$A$2:$C$21,3,FALSE)</f>
        <v>60000</v>
      </c>
      <c r="K56" t="str">
        <f>HLOOKUP(G56,Treatment_Rating!$A$1:$E$2,2,FALSE)</f>
        <v>Good</v>
      </c>
      <c r="L56">
        <f>IF(C56&gt;60,VLOOKUP(E56,Diagnosis_Cost!$A$2:$C$21,3,FALSE)*1.1,VLOOKUP(E56,Diagnosis_Cost!$A$2:$C$21,3,FALSE))</f>
        <v>66000</v>
      </c>
      <c r="M56" t="str">
        <f t="shared" si="0"/>
        <v>High Risk</v>
      </c>
      <c r="N56">
        <f t="shared" si="1"/>
        <v>44</v>
      </c>
      <c r="O56" s="6">
        <f t="shared" si="2"/>
        <v>1</v>
      </c>
      <c r="P56" s="6" cm="1">
        <f t="array" ref="P56">COUNTA(Patient ID)</f>
        <v>1</v>
      </c>
    </row>
    <row r="57" spans="1:16">
      <c r="A57" t="s">
        <v>164</v>
      </c>
      <c r="B57" t="s">
        <v>165</v>
      </c>
      <c r="C57">
        <v>80</v>
      </c>
      <c r="D57" t="s">
        <v>41</v>
      </c>
      <c r="E57" t="s">
        <v>70</v>
      </c>
      <c r="F57" t="s">
        <v>48</v>
      </c>
      <c r="G57">
        <v>5</v>
      </c>
      <c r="H57" t="s">
        <v>20</v>
      </c>
      <c r="I57" t="str">
        <f>VLOOKUP(E57,Diagnosis_Cost!$A$2:$C$21,2,FALSE)</f>
        <v>Malaria</v>
      </c>
      <c r="J57">
        <f>VLOOKUP(E57,Diagnosis_Cost!$A$2:$C$21,3,FALSE)</f>
        <v>20000</v>
      </c>
      <c r="K57" t="str">
        <f>HLOOKUP(G57,Treatment_Rating!$A$1:$E$2,2,FALSE)</f>
        <v>Critical</v>
      </c>
      <c r="L57">
        <f>IF(C57&gt;60,VLOOKUP(E57,Diagnosis_Cost!$A$2:$C$21,3,FALSE)*1.1,VLOOKUP(E57,Diagnosis_Cost!$A$2:$C$21,3,FALSE))</f>
        <v>22000</v>
      </c>
      <c r="M57" t="str">
        <f t="shared" si="0"/>
        <v>High Risk</v>
      </c>
      <c r="N57">
        <f t="shared" si="1"/>
        <v>44</v>
      </c>
      <c r="O57" s="6">
        <f t="shared" si="2"/>
        <v>1</v>
      </c>
      <c r="P57" s="6" cm="1">
        <f t="array" ref="P57">COUNTA(Patient ID)</f>
        <v>1</v>
      </c>
    </row>
    <row r="58" spans="1:16">
      <c r="A58" t="s">
        <v>166</v>
      </c>
      <c r="B58" t="s">
        <v>167</v>
      </c>
      <c r="C58">
        <v>71</v>
      </c>
      <c r="D58" t="s">
        <v>46</v>
      </c>
      <c r="E58" t="s">
        <v>42</v>
      </c>
      <c r="F58" t="s">
        <v>75</v>
      </c>
      <c r="G58">
        <v>3</v>
      </c>
      <c r="H58" t="s">
        <v>22</v>
      </c>
      <c r="I58" t="str">
        <f>VLOOKUP(E58,Diagnosis_Cost!$A$2:$C$21,2,FALSE)</f>
        <v>Arthritis</v>
      </c>
      <c r="J58">
        <f>VLOOKUP(E58,Diagnosis_Cost!$A$2:$C$21,3,FALSE)</f>
        <v>40000</v>
      </c>
      <c r="K58" t="str">
        <f>HLOOKUP(G58,Treatment_Rating!$A$1:$E$2,2,FALSE)</f>
        <v>Fair</v>
      </c>
      <c r="L58">
        <f>IF(C58&gt;60,VLOOKUP(E58,Diagnosis_Cost!$A$2:$C$21,3,FALSE)*1.1,VLOOKUP(E58,Diagnosis_Cost!$A$2:$C$21,3,FALSE))</f>
        <v>44000</v>
      </c>
      <c r="M58" t="str">
        <f t="shared" si="0"/>
        <v>High Risk</v>
      </c>
      <c r="N58">
        <f t="shared" si="1"/>
        <v>44</v>
      </c>
      <c r="O58" s="6">
        <f t="shared" si="2"/>
        <v>1</v>
      </c>
      <c r="P58" s="6" cm="1">
        <f t="array" ref="P58">COUNTA(Patient ID)</f>
        <v>1</v>
      </c>
    </row>
    <row r="59" spans="1:16">
      <c r="A59" t="s">
        <v>168</v>
      </c>
      <c r="B59" t="s">
        <v>169</v>
      </c>
      <c r="C59">
        <v>54</v>
      </c>
      <c r="D59" t="s">
        <v>41</v>
      </c>
      <c r="E59" t="s">
        <v>56</v>
      </c>
      <c r="F59" t="s">
        <v>43</v>
      </c>
      <c r="G59">
        <v>2</v>
      </c>
      <c r="H59" t="s">
        <v>21</v>
      </c>
      <c r="I59" t="str">
        <f>VLOOKUP(E59,Diagnosis_Cost!$A$2:$C$21,2,FALSE)</f>
        <v>Pneumonia</v>
      </c>
      <c r="J59">
        <f>VLOOKUP(E59,Diagnosis_Cost!$A$2:$C$21,3,FALSE)</f>
        <v>60000</v>
      </c>
      <c r="K59" t="str">
        <f>HLOOKUP(G59,Treatment_Rating!$A$1:$E$2,2,FALSE)</f>
        <v>Good</v>
      </c>
      <c r="L59">
        <f>IF(C59&gt;60,VLOOKUP(E59,Diagnosis_Cost!$A$2:$C$21,3,FALSE)*1.1,VLOOKUP(E59,Diagnosis_Cost!$A$2:$C$21,3,FALSE))</f>
        <v>60000</v>
      </c>
      <c r="M59" t="str">
        <f t="shared" si="0"/>
        <v>Normal</v>
      </c>
      <c r="N59">
        <f t="shared" si="1"/>
        <v>44</v>
      </c>
      <c r="O59" s="6">
        <f t="shared" si="2"/>
        <v>0</v>
      </c>
      <c r="P59" s="6" cm="1">
        <f t="array" ref="P59">COUNTA(Patient ID)</f>
        <v>1</v>
      </c>
    </row>
    <row r="60" spans="1:16">
      <c r="A60" t="s">
        <v>170</v>
      </c>
      <c r="B60" t="s">
        <v>171</v>
      </c>
      <c r="C60">
        <v>28</v>
      </c>
      <c r="D60" t="s">
        <v>41</v>
      </c>
      <c r="E60" t="s">
        <v>70</v>
      </c>
      <c r="F60" t="s">
        <v>57</v>
      </c>
      <c r="G60">
        <v>5</v>
      </c>
      <c r="H60" t="s">
        <v>20</v>
      </c>
      <c r="I60" t="str">
        <f>VLOOKUP(E60,Diagnosis_Cost!$A$2:$C$21,2,FALSE)</f>
        <v>Malaria</v>
      </c>
      <c r="J60">
        <f>VLOOKUP(E60,Diagnosis_Cost!$A$2:$C$21,3,FALSE)</f>
        <v>20000</v>
      </c>
      <c r="K60" t="str">
        <f>HLOOKUP(G60,Treatment_Rating!$A$1:$E$2,2,FALSE)</f>
        <v>Critical</v>
      </c>
      <c r="L60">
        <f>IF(C60&gt;60,VLOOKUP(E60,Diagnosis_Cost!$A$2:$C$21,3,FALSE)*1.1,VLOOKUP(E60,Diagnosis_Cost!$A$2:$C$21,3,FALSE))</f>
        <v>20000</v>
      </c>
      <c r="M60" t="str">
        <f t="shared" si="0"/>
        <v>Normal</v>
      </c>
      <c r="N60">
        <f t="shared" si="1"/>
        <v>44</v>
      </c>
      <c r="O60" s="6">
        <f t="shared" si="2"/>
        <v>0</v>
      </c>
      <c r="P60" s="6" cm="1">
        <f t="array" ref="P60">COUNTA(Patient ID)</f>
        <v>1</v>
      </c>
    </row>
    <row r="61" spans="1:16">
      <c r="A61" t="s">
        <v>172</v>
      </c>
      <c r="B61" t="s">
        <v>173</v>
      </c>
      <c r="C61">
        <v>9</v>
      </c>
      <c r="D61" t="s">
        <v>46</v>
      </c>
      <c r="E61" t="s">
        <v>67</v>
      </c>
      <c r="F61" t="s">
        <v>48</v>
      </c>
      <c r="G61">
        <v>2</v>
      </c>
      <c r="H61" t="s">
        <v>18</v>
      </c>
      <c r="I61" t="str">
        <f>VLOOKUP(E61,Diagnosis_Cost!$A$2:$C$21,2,FALSE)</f>
        <v>Asthma</v>
      </c>
      <c r="J61">
        <f>VLOOKUP(E61,Diagnosis_Cost!$A$2:$C$21,3,FALSE)</f>
        <v>45000</v>
      </c>
      <c r="K61" t="str">
        <f>HLOOKUP(G61,Treatment_Rating!$A$1:$E$2,2,FALSE)</f>
        <v>Good</v>
      </c>
      <c r="L61">
        <f>IF(C61&gt;60,VLOOKUP(E61,Diagnosis_Cost!$A$2:$C$21,3,FALSE)*1.1,VLOOKUP(E61,Diagnosis_Cost!$A$2:$C$21,3,FALSE))</f>
        <v>45000</v>
      </c>
      <c r="M61" t="str">
        <f t="shared" si="0"/>
        <v>Normal</v>
      </c>
      <c r="N61">
        <f t="shared" si="1"/>
        <v>44</v>
      </c>
      <c r="O61" s="6">
        <f t="shared" si="2"/>
        <v>0</v>
      </c>
      <c r="P61" s="6" cm="1">
        <f t="array" ref="P61">COUNTA(Patient ID)</f>
        <v>1</v>
      </c>
    </row>
    <row r="62" spans="1:16">
      <c r="A62" t="s">
        <v>174</v>
      </c>
      <c r="B62" t="s">
        <v>175</v>
      </c>
      <c r="C62">
        <v>64</v>
      </c>
      <c r="D62" t="s">
        <v>41</v>
      </c>
      <c r="E62" t="s">
        <v>64</v>
      </c>
      <c r="F62" t="s">
        <v>43</v>
      </c>
      <c r="G62">
        <v>4</v>
      </c>
      <c r="H62" t="s">
        <v>22</v>
      </c>
      <c r="I62" t="str">
        <f>VLOOKUP(E62,Diagnosis_Cost!$A$2:$C$21,2,FALSE)</f>
        <v>Diabetes</v>
      </c>
      <c r="J62">
        <f>VLOOKUP(E62,Diagnosis_Cost!$A$2:$C$21,3,FALSE)</f>
        <v>70000</v>
      </c>
      <c r="K62" t="str">
        <f>HLOOKUP(G62,Treatment_Rating!$A$1:$E$2,2,FALSE)</f>
        <v>Poor</v>
      </c>
      <c r="L62">
        <f>IF(C62&gt;60,VLOOKUP(E62,Diagnosis_Cost!$A$2:$C$21,3,FALSE)*1.1,VLOOKUP(E62,Diagnosis_Cost!$A$2:$C$21,3,FALSE))</f>
        <v>77000</v>
      </c>
      <c r="M62" t="str">
        <f t="shared" si="0"/>
        <v>Normal</v>
      </c>
      <c r="N62">
        <f t="shared" si="1"/>
        <v>44</v>
      </c>
      <c r="O62" s="6">
        <f t="shared" si="2"/>
        <v>0</v>
      </c>
      <c r="P62" s="6" cm="1">
        <f t="array" ref="P62">COUNTA(Patient ID)</f>
        <v>1</v>
      </c>
    </row>
    <row r="63" spans="1:16">
      <c r="A63" t="s">
        <v>176</v>
      </c>
      <c r="B63" t="s">
        <v>177</v>
      </c>
      <c r="C63">
        <v>2</v>
      </c>
      <c r="D63" t="s">
        <v>41</v>
      </c>
      <c r="E63" t="s">
        <v>51</v>
      </c>
      <c r="F63" t="s">
        <v>61</v>
      </c>
      <c r="G63">
        <v>2</v>
      </c>
      <c r="H63" t="s">
        <v>23</v>
      </c>
      <c r="I63" t="str">
        <f>VLOOKUP(E63,Diagnosis_Cost!$A$2:$C$21,2,FALSE)</f>
        <v>Hypertension</v>
      </c>
      <c r="J63">
        <f>VLOOKUP(E63,Diagnosis_Cost!$A$2:$C$21,3,FALSE)</f>
        <v>50000</v>
      </c>
      <c r="K63" t="str">
        <f>HLOOKUP(G63,Treatment_Rating!$A$1:$E$2,2,FALSE)</f>
        <v>Good</v>
      </c>
      <c r="L63">
        <f>IF(C63&gt;60,VLOOKUP(E63,Diagnosis_Cost!$A$2:$C$21,3,FALSE)*1.1,VLOOKUP(E63,Diagnosis_Cost!$A$2:$C$21,3,FALSE))</f>
        <v>50000</v>
      </c>
      <c r="M63" t="str">
        <f t="shared" si="0"/>
        <v>Normal</v>
      </c>
      <c r="N63">
        <f t="shared" si="1"/>
        <v>44</v>
      </c>
      <c r="O63" s="6">
        <f t="shared" si="2"/>
        <v>0</v>
      </c>
      <c r="P63" s="6" cm="1">
        <f t="array" ref="P63">COUNTA(Patient ID)</f>
        <v>1</v>
      </c>
    </row>
    <row r="64" spans="1:16">
      <c r="A64" t="s">
        <v>178</v>
      </c>
      <c r="B64" t="s">
        <v>179</v>
      </c>
      <c r="C64">
        <v>70</v>
      </c>
      <c r="D64" t="s">
        <v>41</v>
      </c>
      <c r="E64" t="s">
        <v>60</v>
      </c>
      <c r="F64" t="s">
        <v>57</v>
      </c>
      <c r="G64">
        <v>4</v>
      </c>
      <c r="H64" t="s">
        <v>20</v>
      </c>
      <c r="I64" t="str">
        <f>VLOOKUP(E64,Diagnosis_Cost!$A$2:$C$21,2,FALSE)</f>
        <v>Tuberculosis</v>
      </c>
      <c r="J64">
        <f>VLOOKUP(E64,Diagnosis_Cost!$A$2:$C$21,3,FALSE)</f>
        <v>80000</v>
      </c>
      <c r="K64" t="str">
        <f>HLOOKUP(G64,Treatment_Rating!$A$1:$E$2,2,FALSE)</f>
        <v>Poor</v>
      </c>
      <c r="L64">
        <f>IF(C64&gt;60,VLOOKUP(E64,Diagnosis_Cost!$A$2:$C$21,3,FALSE)*1.1,VLOOKUP(E64,Diagnosis_Cost!$A$2:$C$21,3,FALSE))</f>
        <v>88000</v>
      </c>
      <c r="M64" t="str">
        <f t="shared" si="0"/>
        <v>High Risk</v>
      </c>
      <c r="N64">
        <f t="shared" si="1"/>
        <v>44</v>
      </c>
      <c r="O64" s="6">
        <f t="shared" si="2"/>
        <v>1</v>
      </c>
      <c r="P64" s="6" cm="1">
        <f t="array" ref="P64">COUNTA(Patient ID)</f>
        <v>1</v>
      </c>
    </row>
    <row r="65" spans="1:16">
      <c r="A65" t="s">
        <v>180</v>
      </c>
      <c r="B65" t="s">
        <v>181</v>
      </c>
      <c r="C65">
        <v>89</v>
      </c>
      <c r="D65" t="s">
        <v>41</v>
      </c>
      <c r="E65" t="s">
        <v>67</v>
      </c>
      <c r="F65" t="s">
        <v>75</v>
      </c>
      <c r="G65">
        <v>2</v>
      </c>
      <c r="H65" t="s">
        <v>21</v>
      </c>
      <c r="I65" t="str">
        <f>VLOOKUP(E65,Diagnosis_Cost!$A$2:$C$21,2,FALSE)</f>
        <v>Asthma</v>
      </c>
      <c r="J65">
        <f>VLOOKUP(E65,Diagnosis_Cost!$A$2:$C$21,3,FALSE)</f>
        <v>45000</v>
      </c>
      <c r="K65" t="str">
        <f>HLOOKUP(G65,Treatment_Rating!$A$1:$E$2,2,FALSE)</f>
        <v>Good</v>
      </c>
      <c r="L65">
        <f>IF(C65&gt;60,VLOOKUP(E65,Diagnosis_Cost!$A$2:$C$21,3,FALSE)*1.1,VLOOKUP(E65,Diagnosis_Cost!$A$2:$C$21,3,FALSE))</f>
        <v>49500</v>
      </c>
      <c r="M65" t="str">
        <f t="shared" si="0"/>
        <v>High Risk</v>
      </c>
      <c r="N65">
        <f t="shared" si="1"/>
        <v>44</v>
      </c>
      <c r="O65" s="6">
        <f t="shared" si="2"/>
        <v>1</v>
      </c>
      <c r="P65" s="6" cm="1">
        <f t="array" ref="P65">COUNTA(Patient ID)</f>
        <v>1</v>
      </c>
    </row>
    <row r="66" spans="1:16">
      <c r="A66" t="s">
        <v>182</v>
      </c>
      <c r="B66" t="s">
        <v>183</v>
      </c>
      <c r="C66">
        <v>51</v>
      </c>
      <c r="D66" t="s">
        <v>41</v>
      </c>
      <c r="E66" t="s">
        <v>70</v>
      </c>
      <c r="F66" t="s">
        <v>61</v>
      </c>
      <c r="G66">
        <v>5</v>
      </c>
      <c r="H66" t="s">
        <v>21</v>
      </c>
      <c r="I66" t="str">
        <f>VLOOKUP(E66,Diagnosis_Cost!$A$2:$C$21,2,FALSE)</f>
        <v>Malaria</v>
      </c>
      <c r="J66">
        <f>VLOOKUP(E66,Diagnosis_Cost!$A$2:$C$21,3,FALSE)</f>
        <v>20000</v>
      </c>
      <c r="K66" t="str">
        <f>HLOOKUP(G66,Treatment_Rating!$A$1:$E$2,2,FALSE)</f>
        <v>Critical</v>
      </c>
      <c r="L66">
        <f>IF(C66&gt;60,VLOOKUP(E66,Diagnosis_Cost!$A$2:$C$21,3,FALSE)*1.1,VLOOKUP(E66,Diagnosis_Cost!$A$2:$C$21,3,FALSE))</f>
        <v>20000</v>
      </c>
      <c r="M66" t="str">
        <f t="shared" si="0"/>
        <v>Normal</v>
      </c>
      <c r="N66">
        <f t="shared" si="1"/>
        <v>44</v>
      </c>
      <c r="O66" s="6">
        <f t="shared" ref="O66:O129" si="3">COUNTIF(M66,"High Risk")</f>
        <v>0</v>
      </c>
      <c r="P66" s="6" cm="1">
        <f t="array" ref="P66">COUNTA(Patient ID)</f>
        <v>1</v>
      </c>
    </row>
    <row r="67" spans="1:16">
      <c r="A67" t="s">
        <v>184</v>
      </c>
      <c r="B67" t="s">
        <v>185</v>
      </c>
      <c r="C67">
        <v>30</v>
      </c>
      <c r="D67" t="s">
        <v>46</v>
      </c>
      <c r="E67" t="s">
        <v>64</v>
      </c>
      <c r="F67" t="s">
        <v>48</v>
      </c>
      <c r="G67">
        <v>1</v>
      </c>
      <c r="H67" t="s">
        <v>20</v>
      </c>
      <c r="I67" t="str">
        <f>VLOOKUP(E67,Diagnosis_Cost!$A$2:$C$21,2,FALSE)</f>
        <v>Diabetes</v>
      </c>
      <c r="J67">
        <f>VLOOKUP(E67,Diagnosis_Cost!$A$2:$C$21,3,FALSE)</f>
        <v>70000</v>
      </c>
      <c r="K67" t="str">
        <f>HLOOKUP(G67,Treatment_Rating!$A$1:$E$2,2,FALSE)</f>
        <v>Excellent</v>
      </c>
      <c r="L67">
        <f>IF(C67&gt;60,VLOOKUP(E67,Diagnosis_Cost!$A$2:$C$21,3,FALSE)*1.1,VLOOKUP(E67,Diagnosis_Cost!$A$2:$C$21,3,FALSE))</f>
        <v>70000</v>
      </c>
      <c r="M67" t="str">
        <f t="shared" ref="M67:M130" si="4">IF(AND(C67&gt;65,G67&lt;50),"High Risk","Normal")</f>
        <v>Normal</v>
      </c>
      <c r="N67">
        <f t="shared" ref="N67:N130" si="5">COUNTIF(H:H,"January")</f>
        <v>44</v>
      </c>
      <c r="O67" s="6">
        <f t="shared" si="3"/>
        <v>0</v>
      </c>
      <c r="P67" s="6" cm="1">
        <f t="array" ref="P67">COUNTA(Patient ID)</f>
        <v>1</v>
      </c>
    </row>
    <row r="68" spans="1:16">
      <c r="A68" t="s">
        <v>186</v>
      </c>
      <c r="B68" t="s">
        <v>187</v>
      </c>
      <c r="C68">
        <v>31</v>
      </c>
      <c r="D68" t="s">
        <v>41</v>
      </c>
      <c r="E68" t="s">
        <v>56</v>
      </c>
      <c r="F68" t="s">
        <v>57</v>
      </c>
      <c r="G68">
        <v>4</v>
      </c>
      <c r="H68" t="s">
        <v>19</v>
      </c>
      <c r="I68" t="str">
        <f>VLOOKUP(E68,Diagnosis_Cost!$A$2:$C$21,2,FALSE)</f>
        <v>Pneumonia</v>
      </c>
      <c r="J68">
        <f>VLOOKUP(E68,Diagnosis_Cost!$A$2:$C$21,3,FALSE)</f>
        <v>60000</v>
      </c>
      <c r="K68" t="str">
        <f>HLOOKUP(G68,Treatment_Rating!$A$1:$E$2,2,FALSE)</f>
        <v>Poor</v>
      </c>
      <c r="L68">
        <f>IF(C68&gt;60,VLOOKUP(E68,Diagnosis_Cost!$A$2:$C$21,3,FALSE)*1.1,VLOOKUP(E68,Diagnosis_Cost!$A$2:$C$21,3,FALSE))</f>
        <v>60000</v>
      </c>
      <c r="M68" t="str">
        <f t="shared" si="4"/>
        <v>Normal</v>
      </c>
      <c r="N68">
        <f t="shared" si="5"/>
        <v>44</v>
      </c>
      <c r="O68" s="6">
        <f t="shared" si="3"/>
        <v>0</v>
      </c>
      <c r="P68" s="6" cm="1">
        <f t="array" ref="P68">COUNTA(Patient ID)</f>
        <v>1</v>
      </c>
    </row>
    <row r="69" spans="1:16">
      <c r="A69" t="s">
        <v>188</v>
      </c>
      <c r="B69" t="s">
        <v>189</v>
      </c>
      <c r="C69">
        <v>53</v>
      </c>
      <c r="D69" t="s">
        <v>46</v>
      </c>
      <c r="E69" t="s">
        <v>67</v>
      </c>
      <c r="F69" t="s">
        <v>61</v>
      </c>
      <c r="G69">
        <v>2</v>
      </c>
      <c r="H69" t="s">
        <v>23</v>
      </c>
      <c r="I69" t="str">
        <f>VLOOKUP(E69,Diagnosis_Cost!$A$2:$C$21,2,FALSE)</f>
        <v>Asthma</v>
      </c>
      <c r="J69">
        <f>VLOOKUP(E69,Diagnosis_Cost!$A$2:$C$21,3,FALSE)</f>
        <v>45000</v>
      </c>
      <c r="K69" t="str">
        <f>HLOOKUP(G69,Treatment_Rating!$A$1:$E$2,2,FALSE)</f>
        <v>Good</v>
      </c>
      <c r="L69">
        <f>IF(C69&gt;60,VLOOKUP(E69,Diagnosis_Cost!$A$2:$C$21,3,FALSE)*1.1,VLOOKUP(E69,Diagnosis_Cost!$A$2:$C$21,3,FALSE))</f>
        <v>45000</v>
      </c>
      <c r="M69" t="str">
        <f t="shared" si="4"/>
        <v>Normal</v>
      </c>
      <c r="N69">
        <f t="shared" si="5"/>
        <v>44</v>
      </c>
      <c r="O69" s="6">
        <f t="shared" si="3"/>
        <v>0</v>
      </c>
      <c r="P69" s="6" cm="1">
        <f t="array" ref="P69">COUNTA(Patient ID)</f>
        <v>1</v>
      </c>
    </row>
    <row r="70" spans="1:16">
      <c r="A70" t="s">
        <v>190</v>
      </c>
      <c r="B70" t="s">
        <v>191</v>
      </c>
      <c r="C70">
        <v>20</v>
      </c>
      <c r="D70" t="s">
        <v>41</v>
      </c>
      <c r="E70" t="s">
        <v>51</v>
      </c>
      <c r="F70" t="s">
        <v>57</v>
      </c>
      <c r="G70">
        <v>2</v>
      </c>
      <c r="H70" t="s">
        <v>23</v>
      </c>
      <c r="I70" t="str">
        <f>VLOOKUP(E70,Diagnosis_Cost!$A$2:$C$21,2,FALSE)</f>
        <v>Hypertension</v>
      </c>
      <c r="J70">
        <f>VLOOKUP(E70,Diagnosis_Cost!$A$2:$C$21,3,FALSE)</f>
        <v>50000</v>
      </c>
      <c r="K70" t="str">
        <f>HLOOKUP(G70,Treatment_Rating!$A$1:$E$2,2,FALSE)</f>
        <v>Good</v>
      </c>
      <c r="L70">
        <f>IF(C70&gt;60,VLOOKUP(E70,Diagnosis_Cost!$A$2:$C$21,3,FALSE)*1.1,VLOOKUP(E70,Diagnosis_Cost!$A$2:$C$21,3,FALSE))</f>
        <v>50000</v>
      </c>
      <c r="M70" t="str">
        <f t="shared" si="4"/>
        <v>Normal</v>
      </c>
      <c r="N70">
        <f t="shared" si="5"/>
        <v>44</v>
      </c>
      <c r="O70" s="6">
        <f t="shared" si="3"/>
        <v>0</v>
      </c>
      <c r="P70" s="6" cm="1">
        <f t="array" ref="P70">COUNTA(Patient ID)</f>
        <v>1</v>
      </c>
    </row>
    <row r="71" spans="1:16">
      <c r="A71" t="s">
        <v>192</v>
      </c>
      <c r="B71" t="s">
        <v>193</v>
      </c>
      <c r="C71">
        <v>67</v>
      </c>
      <c r="D71" t="s">
        <v>41</v>
      </c>
      <c r="E71" t="s">
        <v>51</v>
      </c>
      <c r="F71" t="s">
        <v>75</v>
      </c>
      <c r="G71">
        <v>5</v>
      </c>
      <c r="H71" t="s">
        <v>22</v>
      </c>
      <c r="I71" t="str">
        <f>VLOOKUP(E71,Diagnosis_Cost!$A$2:$C$21,2,FALSE)</f>
        <v>Hypertension</v>
      </c>
      <c r="J71">
        <f>VLOOKUP(E71,Diagnosis_Cost!$A$2:$C$21,3,FALSE)</f>
        <v>50000</v>
      </c>
      <c r="K71" t="str">
        <f>HLOOKUP(G71,Treatment_Rating!$A$1:$E$2,2,FALSE)</f>
        <v>Critical</v>
      </c>
      <c r="L71">
        <f>IF(C71&gt;60,VLOOKUP(E71,Diagnosis_Cost!$A$2:$C$21,3,FALSE)*1.1,VLOOKUP(E71,Diagnosis_Cost!$A$2:$C$21,3,FALSE))</f>
        <v>55000</v>
      </c>
      <c r="M71" t="str">
        <f t="shared" si="4"/>
        <v>High Risk</v>
      </c>
      <c r="N71">
        <f t="shared" si="5"/>
        <v>44</v>
      </c>
      <c r="O71" s="6">
        <f t="shared" si="3"/>
        <v>1</v>
      </c>
      <c r="P71" s="6" cm="1">
        <f t="array" ref="P71">COUNTA(Patient ID)</f>
        <v>1</v>
      </c>
    </row>
    <row r="72" spans="1:16">
      <c r="A72" t="s">
        <v>194</v>
      </c>
      <c r="B72" t="s">
        <v>195</v>
      </c>
      <c r="C72">
        <v>90</v>
      </c>
      <c r="D72" t="s">
        <v>46</v>
      </c>
      <c r="E72" t="s">
        <v>42</v>
      </c>
      <c r="F72" t="s">
        <v>75</v>
      </c>
      <c r="G72">
        <v>2</v>
      </c>
      <c r="H72" t="s">
        <v>19</v>
      </c>
      <c r="I72" t="str">
        <f>VLOOKUP(E72,Diagnosis_Cost!$A$2:$C$21,2,FALSE)</f>
        <v>Arthritis</v>
      </c>
      <c r="J72">
        <f>VLOOKUP(E72,Diagnosis_Cost!$A$2:$C$21,3,FALSE)</f>
        <v>40000</v>
      </c>
      <c r="K72" t="str">
        <f>HLOOKUP(G72,Treatment_Rating!$A$1:$E$2,2,FALSE)</f>
        <v>Good</v>
      </c>
      <c r="L72">
        <f>IF(C72&gt;60,VLOOKUP(E72,Diagnosis_Cost!$A$2:$C$21,3,FALSE)*1.1,VLOOKUP(E72,Diagnosis_Cost!$A$2:$C$21,3,FALSE))</f>
        <v>44000</v>
      </c>
      <c r="M72" t="str">
        <f t="shared" si="4"/>
        <v>High Risk</v>
      </c>
      <c r="N72">
        <f t="shared" si="5"/>
        <v>44</v>
      </c>
      <c r="O72" s="6">
        <f t="shared" si="3"/>
        <v>1</v>
      </c>
      <c r="P72" s="6" cm="1">
        <f t="array" ref="P72">COUNTA(Patient ID)</f>
        <v>1</v>
      </c>
    </row>
    <row r="73" spans="1:16">
      <c r="A73" t="s">
        <v>196</v>
      </c>
      <c r="B73" t="s">
        <v>197</v>
      </c>
      <c r="C73">
        <v>79</v>
      </c>
      <c r="D73" t="s">
        <v>46</v>
      </c>
      <c r="E73" t="s">
        <v>47</v>
      </c>
      <c r="F73" t="s">
        <v>75</v>
      </c>
      <c r="G73">
        <v>1</v>
      </c>
      <c r="H73" t="s">
        <v>21</v>
      </c>
      <c r="I73" t="str">
        <f>VLOOKUP(E73,Diagnosis_Cost!$A$2:$C$21,2,FALSE)</f>
        <v>Typhoid</v>
      </c>
      <c r="J73">
        <f>VLOOKUP(E73,Diagnosis_Cost!$A$2:$C$21,3,FALSE)</f>
        <v>30000</v>
      </c>
      <c r="K73" t="str">
        <f>HLOOKUP(G73,Treatment_Rating!$A$1:$E$2,2,FALSE)</f>
        <v>Excellent</v>
      </c>
      <c r="L73">
        <f>IF(C73&gt;60,VLOOKUP(E73,Diagnosis_Cost!$A$2:$C$21,3,FALSE)*1.1,VLOOKUP(E73,Diagnosis_Cost!$A$2:$C$21,3,FALSE))</f>
        <v>33000</v>
      </c>
      <c r="M73" t="str">
        <f t="shared" si="4"/>
        <v>High Risk</v>
      </c>
      <c r="N73">
        <f t="shared" si="5"/>
        <v>44</v>
      </c>
      <c r="O73" s="6">
        <f t="shared" si="3"/>
        <v>1</v>
      </c>
      <c r="P73" s="6" cm="1">
        <f t="array" ref="P73">COUNTA(Patient ID)</f>
        <v>1</v>
      </c>
    </row>
    <row r="74" spans="1:16">
      <c r="A74" t="s">
        <v>198</v>
      </c>
      <c r="B74" t="s">
        <v>199</v>
      </c>
      <c r="C74">
        <v>22</v>
      </c>
      <c r="D74" t="s">
        <v>41</v>
      </c>
      <c r="E74" t="s">
        <v>56</v>
      </c>
      <c r="F74" t="s">
        <v>48</v>
      </c>
      <c r="G74">
        <v>5</v>
      </c>
      <c r="H74" t="s">
        <v>19</v>
      </c>
      <c r="I74" t="str">
        <f>VLOOKUP(E74,Diagnosis_Cost!$A$2:$C$21,2,FALSE)</f>
        <v>Pneumonia</v>
      </c>
      <c r="J74">
        <f>VLOOKUP(E74,Diagnosis_Cost!$A$2:$C$21,3,FALSE)</f>
        <v>60000</v>
      </c>
      <c r="K74" t="str">
        <f>HLOOKUP(G74,Treatment_Rating!$A$1:$E$2,2,FALSE)</f>
        <v>Critical</v>
      </c>
      <c r="L74">
        <f>IF(C74&gt;60,VLOOKUP(E74,Diagnosis_Cost!$A$2:$C$21,3,FALSE)*1.1,VLOOKUP(E74,Diagnosis_Cost!$A$2:$C$21,3,FALSE))</f>
        <v>60000</v>
      </c>
      <c r="M74" t="str">
        <f t="shared" si="4"/>
        <v>Normal</v>
      </c>
      <c r="N74">
        <f t="shared" si="5"/>
        <v>44</v>
      </c>
      <c r="O74" s="6">
        <f t="shared" si="3"/>
        <v>0</v>
      </c>
      <c r="P74" s="6" cm="1">
        <f t="array" ref="P74">COUNTA(Patient ID)</f>
        <v>1</v>
      </c>
    </row>
    <row r="75" spans="1:16">
      <c r="A75" t="s">
        <v>200</v>
      </c>
      <c r="B75" t="s">
        <v>201</v>
      </c>
      <c r="C75">
        <v>69</v>
      </c>
      <c r="D75" t="s">
        <v>46</v>
      </c>
      <c r="E75" t="s">
        <v>56</v>
      </c>
      <c r="F75" t="s">
        <v>61</v>
      </c>
      <c r="G75">
        <v>1</v>
      </c>
      <c r="H75" t="s">
        <v>19</v>
      </c>
      <c r="I75" t="str">
        <f>VLOOKUP(E75,Diagnosis_Cost!$A$2:$C$21,2,FALSE)</f>
        <v>Pneumonia</v>
      </c>
      <c r="J75">
        <f>VLOOKUP(E75,Diagnosis_Cost!$A$2:$C$21,3,FALSE)</f>
        <v>60000</v>
      </c>
      <c r="K75" t="str">
        <f>HLOOKUP(G75,Treatment_Rating!$A$1:$E$2,2,FALSE)</f>
        <v>Excellent</v>
      </c>
      <c r="L75">
        <f>IF(C75&gt;60,VLOOKUP(E75,Diagnosis_Cost!$A$2:$C$21,3,FALSE)*1.1,VLOOKUP(E75,Diagnosis_Cost!$A$2:$C$21,3,FALSE))</f>
        <v>66000</v>
      </c>
      <c r="M75" t="str">
        <f t="shared" si="4"/>
        <v>High Risk</v>
      </c>
      <c r="N75">
        <f t="shared" si="5"/>
        <v>44</v>
      </c>
      <c r="O75" s="6">
        <f t="shared" si="3"/>
        <v>1</v>
      </c>
      <c r="P75" s="6" cm="1">
        <f t="array" ref="P75">COUNTA(Patient ID)</f>
        <v>1</v>
      </c>
    </row>
    <row r="76" spans="1:16">
      <c r="A76" t="s">
        <v>202</v>
      </c>
      <c r="B76" t="s">
        <v>203</v>
      </c>
      <c r="C76">
        <v>67</v>
      </c>
      <c r="D76" t="s">
        <v>46</v>
      </c>
      <c r="E76" t="s">
        <v>70</v>
      </c>
      <c r="F76" t="s">
        <v>61</v>
      </c>
      <c r="G76">
        <v>5</v>
      </c>
      <c r="H76" t="s">
        <v>20</v>
      </c>
      <c r="I76" t="str">
        <f>VLOOKUP(E76,Diagnosis_Cost!$A$2:$C$21,2,FALSE)</f>
        <v>Malaria</v>
      </c>
      <c r="J76">
        <f>VLOOKUP(E76,Diagnosis_Cost!$A$2:$C$21,3,FALSE)</f>
        <v>20000</v>
      </c>
      <c r="K76" t="str">
        <f>HLOOKUP(G76,Treatment_Rating!$A$1:$E$2,2,FALSE)</f>
        <v>Critical</v>
      </c>
      <c r="L76">
        <f>IF(C76&gt;60,VLOOKUP(E76,Diagnosis_Cost!$A$2:$C$21,3,FALSE)*1.1,VLOOKUP(E76,Diagnosis_Cost!$A$2:$C$21,3,FALSE))</f>
        <v>22000</v>
      </c>
      <c r="M76" t="str">
        <f t="shared" si="4"/>
        <v>High Risk</v>
      </c>
      <c r="N76">
        <f t="shared" si="5"/>
        <v>44</v>
      </c>
      <c r="O76" s="6">
        <f t="shared" si="3"/>
        <v>1</v>
      </c>
      <c r="P76" s="6" cm="1">
        <f t="array" ref="P76">COUNTA(Patient ID)</f>
        <v>1</v>
      </c>
    </row>
    <row r="77" spans="1:16">
      <c r="A77" t="s">
        <v>204</v>
      </c>
      <c r="B77" t="s">
        <v>205</v>
      </c>
      <c r="C77">
        <v>47</v>
      </c>
      <c r="D77" t="s">
        <v>41</v>
      </c>
      <c r="E77" t="s">
        <v>70</v>
      </c>
      <c r="F77" t="s">
        <v>43</v>
      </c>
      <c r="G77">
        <v>4</v>
      </c>
      <c r="H77" t="s">
        <v>19</v>
      </c>
      <c r="I77" t="str">
        <f>VLOOKUP(E77,Diagnosis_Cost!$A$2:$C$21,2,FALSE)</f>
        <v>Malaria</v>
      </c>
      <c r="J77">
        <f>VLOOKUP(E77,Diagnosis_Cost!$A$2:$C$21,3,FALSE)</f>
        <v>20000</v>
      </c>
      <c r="K77" t="str">
        <f>HLOOKUP(G77,Treatment_Rating!$A$1:$E$2,2,FALSE)</f>
        <v>Poor</v>
      </c>
      <c r="L77">
        <f>IF(C77&gt;60,VLOOKUP(E77,Diagnosis_Cost!$A$2:$C$21,3,FALSE)*1.1,VLOOKUP(E77,Diagnosis_Cost!$A$2:$C$21,3,FALSE))</f>
        <v>20000</v>
      </c>
      <c r="M77" t="str">
        <f t="shared" si="4"/>
        <v>Normal</v>
      </c>
      <c r="N77">
        <f t="shared" si="5"/>
        <v>44</v>
      </c>
      <c r="O77" s="6">
        <f t="shared" si="3"/>
        <v>0</v>
      </c>
      <c r="P77" s="6" cm="1">
        <f t="array" ref="P77">COUNTA(Patient ID)</f>
        <v>1</v>
      </c>
    </row>
    <row r="78" spans="1:16">
      <c r="A78" t="s">
        <v>206</v>
      </c>
      <c r="B78" t="s">
        <v>207</v>
      </c>
      <c r="C78">
        <v>89</v>
      </c>
      <c r="D78" t="s">
        <v>46</v>
      </c>
      <c r="E78" t="s">
        <v>47</v>
      </c>
      <c r="F78" t="s">
        <v>75</v>
      </c>
      <c r="G78">
        <v>5</v>
      </c>
      <c r="H78" t="s">
        <v>19</v>
      </c>
      <c r="I78" t="str">
        <f>VLOOKUP(E78,Diagnosis_Cost!$A$2:$C$21,2,FALSE)</f>
        <v>Typhoid</v>
      </c>
      <c r="J78">
        <f>VLOOKUP(E78,Diagnosis_Cost!$A$2:$C$21,3,FALSE)</f>
        <v>30000</v>
      </c>
      <c r="K78" t="str">
        <f>HLOOKUP(G78,Treatment_Rating!$A$1:$E$2,2,FALSE)</f>
        <v>Critical</v>
      </c>
      <c r="L78">
        <f>IF(C78&gt;60,VLOOKUP(E78,Diagnosis_Cost!$A$2:$C$21,3,FALSE)*1.1,VLOOKUP(E78,Diagnosis_Cost!$A$2:$C$21,3,FALSE))</f>
        <v>33000</v>
      </c>
      <c r="M78" t="str">
        <f t="shared" si="4"/>
        <v>High Risk</v>
      </c>
      <c r="N78">
        <f t="shared" si="5"/>
        <v>44</v>
      </c>
      <c r="O78" s="6">
        <f t="shared" si="3"/>
        <v>1</v>
      </c>
      <c r="P78" s="6" cm="1">
        <f t="array" ref="P78">COUNTA(Patient ID)</f>
        <v>1</v>
      </c>
    </row>
    <row r="79" spans="1:16">
      <c r="A79" t="s">
        <v>208</v>
      </c>
      <c r="B79" t="s">
        <v>209</v>
      </c>
      <c r="C79">
        <v>16</v>
      </c>
      <c r="D79" t="s">
        <v>41</v>
      </c>
      <c r="E79" t="s">
        <v>51</v>
      </c>
      <c r="F79" t="s">
        <v>75</v>
      </c>
      <c r="G79">
        <v>3</v>
      </c>
      <c r="H79" t="s">
        <v>23</v>
      </c>
      <c r="I79" t="str">
        <f>VLOOKUP(E79,Diagnosis_Cost!$A$2:$C$21,2,FALSE)</f>
        <v>Hypertension</v>
      </c>
      <c r="J79">
        <f>VLOOKUP(E79,Diagnosis_Cost!$A$2:$C$21,3,FALSE)</f>
        <v>50000</v>
      </c>
      <c r="K79" t="str">
        <f>HLOOKUP(G79,Treatment_Rating!$A$1:$E$2,2,FALSE)</f>
        <v>Fair</v>
      </c>
      <c r="L79">
        <f>IF(C79&gt;60,VLOOKUP(E79,Diagnosis_Cost!$A$2:$C$21,3,FALSE)*1.1,VLOOKUP(E79,Diagnosis_Cost!$A$2:$C$21,3,FALSE))</f>
        <v>50000</v>
      </c>
      <c r="M79" t="str">
        <f t="shared" si="4"/>
        <v>Normal</v>
      </c>
      <c r="N79">
        <f t="shared" si="5"/>
        <v>44</v>
      </c>
      <c r="O79" s="6">
        <f t="shared" si="3"/>
        <v>0</v>
      </c>
      <c r="P79" s="6" cm="1">
        <f t="array" ref="P79">COUNTA(Patient ID)</f>
        <v>1</v>
      </c>
    </row>
    <row r="80" spans="1:16">
      <c r="A80" t="s">
        <v>210</v>
      </c>
      <c r="B80" t="s">
        <v>211</v>
      </c>
      <c r="C80">
        <v>8</v>
      </c>
      <c r="D80" t="s">
        <v>46</v>
      </c>
      <c r="E80" t="s">
        <v>51</v>
      </c>
      <c r="F80" t="s">
        <v>75</v>
      </c>
      <c r="G80">
        <v>5</v>
      </c>
      <c r="H80" t="s">
        <v>23</v>
      </c>
      <c r="I80" t="str">
        <f>VLOOKUP(E80,Diagnosis_Cost!$A$2:$C$21,2,FALSE)</f>
        <v>Hypertension</v>
      </c>
      <c r="J80">
        <f>VLOOKUP(E80,Diagnosis_Cost!$A$2:$C$21,3,FALSE)</f>
        <v>50000</v>
      </c>
      <c r="K80" t="str">
        <f>HLOOKUP(G80,Treatment_Rating!$A$1:$E$2,2,FALSE)</f>
        <v>Critical</v>
      </c>
      <c r="L80">
        <f>IF(C80&gt;60,VLOOKUP(E80,Diagnosis_Cost!$A$2:$C$21,3,FALSE)*1.1,VLOOKUP(E80,Diagnosis_Cost!$A$2:$C$21,3,FALSE))</f>
        <v>50000</v>
      </c>
      <c r="M80" t="str">
        <f t="shared" si="4"/>
        <v>Normal</v>
      </c>
      <c r="N80">
        <f t="shared" si="5"/>
        <v>44</v>
      </c>
      <c r="O80" s="6">
        <f t="shared" si="3"/>
        <v>0</v>
      </c>
      <c r="P80" s="6" cm="1">
        <f t="array" ref="P80">COUNTA(Patient ID)</f>
        <v>1</v>
      </c>
    </row>
    <row r="81" spans="1:16">
      <c r="A81" t="s">
        <v>212</v>
      </c>
      <c r="B81" t="s">
        <v>213</v>
      </c>
      <c r="C81">
        <v>67</v>
      </c>
      <c r="D81" t="s">
        <v>46</v>
      </c>
      <c r="E81" t="s">
        <v>56</v>
      </c>
      <c r="F81" t="s">
        <v>43</v>
      </c>
      <c r="G81">
        <v>5</v>
      </c>
      <c r="H81" t="s">
        <v>22</v>
      </c>
      <c r="I81" t="str">
        <f>VLOOKUP(E81,Diagnosis_Cost!$A$2:$C$21,2,FALSE)</f>
        <v>Pneumonia</v>
      </c>
      <c r="J81">
        <f>VLOOKUP(E81,Diagnosis_Cost!$A$2:$C$21,3,FALSE)</f>
        <v>60000</v>
      </c>
      <c r="K81" t="str">
        <f>HLOOKUP(G81,Treatment_Rating!$A$1:$E$2,2,FALSE)</f>
        <v>Critical</v>
      </c>
      <c r="L81">
        <f>IF(C81&gt;60,VLOOKUP(E81,Diagnosis_Cost!$A$2:$C$21,3,FALSE)*1.1,VLOOKUP(E81,Diagnosis_Cost!$A$2:$C$21,3,FALSE))</f>
        <v>66000</v>
      </c>
      <c r="M81" t="str">
        <f t="shared" si="4"/>
        <v>High Risk</v>
      </c>
      <c r="N81">
        <f t="shared" si="5"/>
        <v>44</v>
      </c>
      <c r="O81" s="6">
        <f t="shared" si="3"/>
        <v>1</v>
      </c>
      <c r="P81" s="6" cm="1">
        <f t="array" ref="P81">COUNTA(Patient ID)</f>
        <v>1</v>
      </c>
    </row>
    <row r="82" spans="1:16">
      <c r="A82" t="s">
        <v>214</v>
      </c>
      <c r="B82" t="s">
        <v>215</v>
      </c>
      <c r="C82">
        <v>1</v>
      </c>
      <c r="D82" t="s">
        <v>46</v>
      </c>
      <c r="E82" t="s">
        <v>67</v>
      </c>
      <c r="F82" t="s">
        <v>57</v>
      </c>
      <c r="G82">
        <v>5</v>
      </c>
      <c r="H82" t="s">
        <v>22</v>
      </c>
      <c r="I82" t="str">
        <f>VLOOKUP(E82,Diagnosis_Cost!$A$2:$C$21,2,FALSE)</f>
        <v>Asthma</v>
      </c>
      <c r="J82">
        <f>VLOOKUP(E82,Diagnosis_Cost!$A$2:$C$21,3,FALSE)</f>
        <v>45000</v>
      </c>
      <c r="K82" t="str">
        <f>HLOOKUP(G82,Treatment_Rating!$A$1:$E$2,2,FALSE)</f>
        <v>Critical</v>
      </c>
      <c r="L82">
        <f>IF(C82&gt;60,VLOOKUP(E82,Diagnosis_Cost!$A$2:$C$21,3,FALSE)*1.1,VLOOKUP(E82,Diagnosis_Cost!$A$2:$C$21,3,FALSE))</f>
        <v>45000</v>
      </c>
      <c r="M82" t="str">
        <f t="shared" si="4"/>
        <v>Normal</v>
      </c>
      <c r="N82">
        <f t="shared" si="5"/>
        <v>44</v>
      </c>
      <c r="O82" s="6">
        <f t="shared" si="3"/>
        <v>0</v>
      </c>
      <c r="P82" s="6" cm="1">
        <f t="array" ref="P82">COUNTA(Patient ID)</f>
        <v>1</v>
      </c>
    </row>
    <row r="83" spans="1:16">
      <c r="A83" t="s">
        <v>216</v>
      </c>
      <c r="B83" t="s">
        <v>217</v>
      </c>
      <c r="C83">
        <v>25</v>
      </c>
      <c r="D83" t="s">
        <v>46</v>
      </c>
      <c r="E83" t="s">
        <v>56</v>
      </c>
      <c r="F83" t="s">
        <v>75</v>
      </c>
      <c r="G83">
        <v>3</v>
      </c>
      <c r="H83" t="s">
        <v>21</v>
      </c>
      <c r="I83" t="str">
        <f>VLOOKUP(E83,Diagnosis_Cost!$A$2:$C$21,2,FALSE)</f>
        <v>Pneumonia</v>
      </c>
      <c r="J83">
        <f>VLOOKUP(E83,Diagnosis_Cost!$A$2:$C$21,3,FALSE)</f>
        <v>60000</v>
      </c>
      <c r="K83" t="str">
        <f>HLOOKUP(G83,Treatment_Rating!$A$1:$E$2,2,FALSE)</f>
        <v>Fair</v>
      </c>
      <c r="L83">
        <f>IF(C83&gt;60,VLOOKUP(E83,Diagnosis_Cost!$A$2:$C$21,3,FALSE)*1.1,VLOOKUP(E83,Diagnosis_Cost!$A$2:$C$21,3,FALSE))</f>
        <v>60000</v>
      </c>
      <c r="M83" t="str">
        <f t="shared" si="4"/>
        <v>Normal</v>
      </c>
      <c r="N83">
        <f t="shared" si="5"/>
        <v>44</v>
      </c>
      <c r="O83" s="6">
        <f t="shared" si="3"/>
        <v>0</v>
      </c>
      <c r="P83" s="6" cm="1">
        <f t="array" ref="P83">COUNTA(Patient ID)</f>
        <v>1</v>
      </c>
    </row>
    <row r="84" spans="1:16">
      <c r="A84" t="s">
        <v>218</v>
      </c>
      <c r="B84" t="s">
        <v>219</v>
      </c>
      <c r="C84">
        <v>3</v>
      </c>
      <c r="D84" t="s">
        <v>46</v>
      </c>
      <c r="E84" t="s">
        <v>47</v>
      </c>
      <c r="F84" t="s">
        <v>61</v>
      </c>
      <c r="G84">
        <v>5</v>
      </c>
      <c r="H84" t="s">
        <v>22</v>
      </c>
      <c r="I84" t="str">
        <f>VLOOKUP(E84,Diagnosis_Cost!$A$2:$C$21,2,FALSE)</f>
        <v>Typhoid</v>
      </c>
      <c r="J84">
        <f>VLOOKUP(E84,Diagnosis_Cost!$A$2:$C$21,3,FALSE)</f>
        <v>30000</v>
      </c>
      <c r="K84" t="str">
        <f>HLOOKUP(G84,Treatment_Rating!$A$1:$E$2,2,FALSE)</f>
        <v>Critical</v>
      </c>
      <c r="L84">
        <f>IF(C84&gt;60,VLOOKUP(E84,Diagnosis_Cost!$A$2:$C$21,3,FALSE)*1.1,VLOOKUP(E84,Diagnosis_Cost!$A$2:$C$21,3,FALSE))</f>
        <v>30000</v>
      </c>
      <c r="M84" t="str">
        <f t="shared" si="4"/>
        <v>Normal</v>
      </c>
      <c r="N84">
        <f t="shared" si="5"/>
        <v>44</v>
      </c>
      <c r="O84" s="6">
        <f t="shared" si="3"/>
        <v>0</v>
      </c>
      <c r="P84" s="6" cm="1">
        <f t="array" ref="P84">COUNTA(Patient ID)</f>
        <v>1</v>
      </c>
    </row>
    <row r="85" spans="1:16">
      <c r="A85" t="s">
        <v>220</v>
      </c>
      <c r="B85" t="s">
        <v>221</v>
      </c>
      <c r="C85">
        <v>79</v>
      </c>
      <c r="D85" t="s">
        <v>41</v>
      </c>
      <c r="E85" t="s">
        <v>51</v>
      </c>
      <c r="F85" t="s">
        <v>75</v>
      </c>
      <c r="G85">
        <v>3</v>
      </c>
      <c r="H85" t="s">
        <v>19</v>
      </c>
      <c r="I85" t="str">
        <f>VLOOKUP(E85,Diagnosis_Cost!$A$2:$C$21,2,FALSE)</f>
        <v>Hypertension</v>
      </c>
      <c r="J85">
        <f>VLOOKUP(E85,Diagnosis_Cost!$A$2:$C$21,3,FALSE)</f>
        <v>50000</v>
      </c>
      <c r="K85" t="str">
        <f>HLOOKUP(G85,Treatment_Rating!$A$1:$E$2,2,FALSE)</f>
        <v>Fair</v>
      </c>
      <c r="L85">
        <f>IF(C85&gt;60,VLOOKUP(E85,Diagnosis_Cost!$A$2:$C$21,3,FALSE)*1.1,VLOOKUP(E85,Diagnosis_Cost!$A$2:$C$21,3,FALSE))</f>
        <v>55000</v>
      </c>
      <c r="M85" t="str">
        <f t="shared" si="4"/>
        <v>High Risk</v>
      </c>
      <c r="N85">
        <f t="shared" si="5"/>
        <v>44</v>
      </c>
      <c r="O85" s="6">
        <f t="shared" si="3"/>
        <v>1</v>
      </c>
      <c r="P85" s="6" cm="1">
        <f t="array" ref="P85">COUNTA(Patient ID)</f>
        <v>1</v>
      </c>
    </row>
    <row r="86" spans="1:16">
      <c r="A86" t="s">
        <v>222</v>
      </c>
      <c r="B86" t="s">
        <v>223</v>
      </c>
      <c r="C86">
        <v>67</v>
      </c>
      <c r="D86" t="s">
        <v>46</v>
      </c>
      <c r="E86" t="s">
        <v>42</v>
      </c>
      <c r="F86" t="s">
        <v>75</v>
      </c>
      <c r="G86">
        <v>3</v>
      </c>
      <c r="H86" t="s">
        <v>18</v>
      </c>
      <c r="I86" t="str">
        <f>VLOOKUP(E86,Diagnosis_Cost!$A$2:$C$21,2,FALSE)</f>
        <v>Arthritis</v>
      </c>
      <c r="J86">
        <f>VLOOKUP(E86,Diagnosis_Cost!$A$2:$C$21,3,FALSE)</f>
        <v>40000</v>
      </c>
      <c r="K86" t="str">
        <f>HLOOKUP(G86,Treatment_Rating!$A$1:$E$2,2,FALSE)</f>
        <v>Fair</v>
      </c>
      <c r="L86">
        <f>IF(C86&gt;60,VLOOKUP(E86,Diagnosis_Cost!$A$2:$C$21,3,FALSE)*1.1,VLOOKUP(E86,Diagnosis_Cost!$A$2:$C$21,3,FALSE))</f>
        <v>44000</v>
      </c>
      <c r="M86" t="str">
        <f t="shared" si="4"/>
        <v>High Risk</v>
      </c>
      <c r="N86">
        <f t="shared" si="5"/>
        <v>44</v>
      </c>
      <c r="O86" s="6">
        <f t="shared" si="3"/>
        <v>1</v>
      </c>
      <c r="P86" s="6" cm="1">
        <f t="array" ref="P86">COUNTA(Patient ID)</f>
        <v>1</v>
      </c>
    </row>
    <row r="87" spans="1:16">
      <c r="A87" t="s">
        <v>224</v>
      </c>
      <c r="B87" t="s">
        <v>225</v>
      </c>
      <c r="C87">
        <v>86</v>
      </c>
      <c r="D87" t="s">
        <v>41</v>
      </c>
      <c r="E87" t="s">
        <v>56</v>
      </c>
      <c r="F87" t="s">
        <v>43</v>
      </c>
      <c r="G87">
        <v>3</v>
      </c>
      <c r="H87" t="s">
        <v>21</v>
      </c>
      <c r="I87" t="str">
        <f>VLOOKUP(E87,Diagnosis_Cost!$A$2:$C$21,2,FALSE)</f>
        <v>Pneumonia</v>
      </c>
      <c r="J87">
        <f>VLOOKUP(E87,Diagnosis_Cost!$A$2:$C$21,3,FALSE)</f>
        <v>60000</v>
      </c>
      <c r="K87" t="str">
        <f>HLOOKUP(G87,Treatment_Rating!$A$1:$E$2,2,FALSE)</f>
        <v>Fair</v>
      </c>
      <c r="L87">
        <f>IF(C87&gt;60,VLOOKUP(E87,Diagnosis_Cost!$A$2:$C$21,3,FALSE)*1.1,VLOOKUP(E87,Diagnosis_Cost!$A$2:$C$21,3,FALSE))</f>
        <v>66000</v>
      </c>
      <c r="M87" t="str">
        <f t="shared" si="4"/>
        <v>High Risk</v>
      </c>
      <c r="N87">
        <f t="shared" si="5"/>
        <v>44</v>
      </c>
      <c r="O87" s="6">
        <f t="shared" si="3"/>
        <v>1</v>
      </c>
      <c r="P87" s="6" cm="1">
        <f t="array" ref="P87">COUNTA(Patient ID)</f>
        <v>1</v>
      </c>
    </row>
    <row r="88" spans="1:16">
      <c r="A88" t="s">
        <v>226</v>
      </c>
      <c r="B88" t="s">
        <v>227</v>
      </c>
      <c r="C88">
        <v>70</v>
      </c>
      <c r="D88" t="s">
        <v>41</v>
      </c>
      <c r="E88" t="s">
        <v>47</v>
      </c>
      <c r="F88" t="s">
        <v>57</v>
      </c>
      <c r="G88">
        <v>5</v>
      </c>
      <c r="H88" t="s">
        <v>21</v>
      </c>
      <c r="I88" t="str">
        <f>VLOOKUP(E88,Diagnosis_Cost!$A$2:$C$21,2,FALSE)</f>
        <v>Typhoid</v>
      </c>
      <c r="J88">
        <f>VLOOKUP(E88,Diagnosis_Cost!$A$2:$C$21,3,FALSE)</f>
        <v>30000</v>
      </c>
      <c r="K88" t="str">
        <f>HLOOKUP(G88,Treatment_Rating!$A$1:$E$2,2,FALSE)</f>
        <v>Critical</v>
      </c>
      <c r="L88">
        <f>IF(C88&gt;60,VLOOKUP(E88,Diagnosis_Cost!$A$2:$C$21,3,FALSE)*1.1,VLOOKUP(E88,Diagnosis_Cost!$A$2:$C$21,3,FALSE))</f>
        <v>33000</v>
      </c>
      <c r="M88" t="str">
        <f t="shared" si="4"/>
        <v>High Risk</v>
      </c>
      <c r="N88">
        <f t="shared" si="5"/>
        <v>44</v>
      </c>
      <c r="O88" s="6">
        <f t="shared" si="3"/>
        <v>1</v>
      </c>
      <c r="P88" s="6" cm="1">
        <f t="array" ref="P88">COUNTA(Patient ID)</f>
        <v>1</v>
      </c>
    </row>
    <row r="89" spans="1:16">
      <c r="A89" t="s">
        <v>228</v>
      </c>
      <c r="B89" t="s">
        <v>229</v>
      </c>
      <c r="C89">
        <v>19</v>
      </c>
      <c r="D89" t="s">
        <v>41</v>
      </c>
      <c r="E89" t="s">
        <v>67</v>
      </c>
      <c r="F89" t="s">
        <v>57</v>
      </c>
      <c r="G89">
        <v>1</v>
      </c>
      <c r="H89" t="s">
        <v>23</v>
      </c>
      <c r="I89" t="str">
        <f>VLOOKUP(E89,Diagnosis_Cost!$A$2:$C$21,2,FALSE)</f>
        <v>Asthma</v>
      </c>
      <c r="J89">
        <f>VLOOKUP(E89,Diagnosis_Cost!$A$2:$C$21,3,FALSE)</f>
        <v>45000</v>
      </c>
      <c r="K89" t="str">
        <f>HLOOKUP(G89,Treatment_Rating!$A$1:$E$2,2,FALSE)</f>
        <v>Excellent</v>
      </c>
      <c r="L89">
        <f>IF(C89&gt;60,VLOOKUP(E89,Diagnosis_Cost!$A$2:$C$21,3,FALSE)*1.1,VLOOKUP(E89,Diagnosis_Cost!$A$2:$C$21,3,FALSE))</f>
        <v>45000</v>
      </c>
      <c r="M89" t="str">
        <f t="shared" si="4"/>
        <v>Normal</v>
      </c>
      <c r="N89">
        <f t="shared" si="5"/>
        <v>44</v>
      </c>
      <c r="O89" s="6">
        <f t="shared" si="3"/>
        <v>0</v>
      </c>
      <c r="P89" s="6" cm="1">
        <f t="array" ref="P89">COUNTA(Patient ID)</f>
        <v>1</v>
      </c>
    </row>
    <row r="90" spans="1:16">
      <c r="A90" t="s">
        <v>230</v>
      </c>
      <c r="B90" t="s">
        <v>231</v>
      </c>
      <c r="C90">
        <v>37</v>
      </c>
      <c r="D90" t="s">
        <v>41</v>
      </c>
      <c r="E90" t="s">
        <v>64</v>
      </c>
      <c r="F90" t="s">
        <v>61</v>
      </c>
      <c r="G90">
        <v>4</v>
      </c>
      <c r="H90" t="s">
        <v>20</v>
      </c>
      <c r="I90" t="str">
        <f>VLOOKUP(E90,Diagnosis_Cost!$A$2:$C$21,2,FALSE)</f>
        <v>Diabetes</v>
      </c>
      <c r="J90">
        <f>VLOOKUP(E90,Diagnosis_Cost!$A$2:$C$21,3,FALSE)</f>
        <v>70000</v>
      </c>
      <c r="K90" t="str">
        <f>HLOOKUP(G90,Treatment_Rating!$A$1:$E$2,2,FALSE)</f>
        <v>Poor</v>
      </c>
      <c r="L90">
        <f>IF(C90&gt;60,VLOOKUP(E90,Diagnosis_Cost!$A$2:$C$21,3,FALSE)*1.1,VLOOKUP(E90,Diagnosis_Cost!$A$2:$C$21,3,FALSE))</f>
        <v>70000</v>
      </c>
      <c r="M90" t="str">
        <f t="shared" si="4"/>
        <v>Normal</v>
      </c>
      <c r="N90">
        <f t="shared" si="5"/>
        <v>44</v>
      </c>
      <c r="O90" s="6">
        <f t="shared" si="3"/>
        <v>0</v>
      </c>
      <c r="P90" s="6" cm="1">
        <f t="array" ref="P90">COUNTA(Patient ID)</f>
        <v>1</v>
      </c>
    </row>
    <row r="91" spans="1:16">
      <c r="A91" t="s">
        <v>232</v>
      </c>
      <c r="B91" t="s">
        <v>233</v>
      </c>
      <c r="C91">
        <v>87</v>
      </c>
      <c r="D91" t="s">
        <v>41</v>
      </c>
      <c r="E91" t="s">
        <v>47</v>
      </c>
      <c r="F91" t="s">
        <v>48</v>
      </c>
      <c r="G91">
        <v>2</v>
      </c>
      <c r="H91" t="s">
        <v>23</v>
      </c>
      <c r="I91" t="str">
        <f>VLOOKUP(E91,Diagnosis_Cost!$A$2:$C$21,2,FALSE)</f>
        <v>Typhoid</v>
      </c>
      <c r="J91">
        <f>VLOOKUP(E91,Diagnosis_Cost!$A$2:$C$21,3,FALSE)</f>
        <v>30000</v>
      </c>
      <c r="K91" t="str">
        <f>HLOOKUP(G91,Treatment_Rating!$A$1:$E$2,2,FALSE)</f>
        <v>Good</v>
      </c>
      <c r="L91">
        <f>IF(C91&gt;60,VLOOKUP(E91,Diagnosis_Cost!$A$2:$C$21,3,FALSE)*1.1,VLOOKUP(E91,Diagnosis_Cost!$A$2:$C$21,3,FALSE))</f>
        <v>33000</v>
      </c>
      <c r="M91" t="str">
        <f t="shared" si="4"/>
        <v>High Risk</v>
      </c>
      <c r="N91">
        <f t="shared" si="5"/>
        <v>44</v>
      </c>
      <c r="O91" s="6">
        <f t="shared" si="3"/>
        <v>1</v>
      </c>
      <c r="P91" s="6" cm="1">
        <f t="array" ref="P91">COUNTA(Patient ID)</f>
        <v>1</v>
      </c>
    </row>
    <row r="92" spans="1:16">
      <c r="A92" t="s">
        <v>234</v>
      </c>
      <c r="B92" t="s">
        <v>235</v>
      </c>
      <c r="C92">
        <v>56</v>
      </c>
      <c r="D92" t="s">
        <v>46</v>
      </c>
      <c r="E92" t="s">
        <v>70</v>
      </c>
      <c r="F92" t="s">
        <v>43</v>
      </c>
      <c r="G92">
        <v>3</v>
      </c>
      <c r="H92" t="s">
        <v>23</v>
      </c>
      <c r="I92" t="str">
        <f>VLOOKUP(E92,Diagnosis_Cost!$A$2:$C$21,2,FALSE)</f>
        <v>Malaria</v>
      </c>
      <c r="J92">
        <f>VLOOKUP(E92,Diagnosis_Cost!$A$2:$C$21,3,FALSE)</f>
        <v>20000</v>
      </c>
      <c r="K92" t="str">
        <f>HLOOKUP(G92,Treatment_Rating!$A$1:$E$2,2,FALSE)</f>
        <v>Fair</v>
      </c>
      <c r="L92">
        <f>IF(C92&gt;60,VLOOKUP(E92,Diagnosis_Cost!$A$2:$C$21,3,FALSE)*1.1,VLOOKUP(E92,Diagnosis_Cost!$A$2:$C$21,3,FALSE))</f>
        <v>20000</v>
      </c>
      <c r="M92" t="str">
        <f t="shared" si="4"/>
        <v>Normal</v>
      </c>
      <c r="N92">
        <f t="shared" si="5"/>
        <v>44</v>
      </c>
      <c r="O92" s="6">
        <f t="shared" si="3"/>
        <v>0</v>
      </c>
      <c r="P92" s="6" cm="1">
        <f t="array" ref="P92">COUNTA(Patient ID)</f>
        <v>1</v>
      </c>
    </row>
    <row r="93" spans="1:16">
      <c r="A93" t="s">
        <v>236</v>
      </c>
      <c r="B93" t="s">
        <v>237</v>
      </c>
      <c r="C93">
        <v>87</v>
      </c>
      <c r="D93" t="s">
        <v>41</v>
      </c>
      <c r="E93" t="s">
        <v>56</v>
      </c>
      <c r="F93" t="s">
        <v>75</v>
      </c>
      <c r="G93">
        <v>4</v>
      </c>
      <c r="H93" t="s">
        <v>23</v>
      </c>
      <c r="I93" t="str">
        <f>VLOOKUP(E93,Diagnosis_Cost!$A$2:$C$21,2,FALSE)</f>
        <v>Pneumonia</v>
      </c>
      <c r="J93">
        <f>VLOOKUP(E93,Diagnosis_Cost!$A$2:$C$21,3,FALSE)</f>
        <v>60000</v>
      </c>
      <c r="K93" t="str">
        <f>HLOOKUP(G93,Treatment_Rating!$A$1:$E$2,2,FALSE)</f>
        <v>Poor</v>
      </c>
      <c r="L93">
        <f>IF(C93&gt;60,VLOOKUP(E93,Diagnosis_Cost!$A$2:$C$21,3,FALSE)*1.1,VLOOKUP(E93,Diagnosis_Cost!$A$2:$C$21,3,FALSE))</f>
        <v>66000</v>
      </c>
      <c r="M93" t="str">
        <f t="shared" si="4"/>
        <v>High Risk</v>
      </c>
      <c r="N93">
        <f t="shared" si="5"/>
        <v>44</v>
      </c>
      <c r="O93" s="6">
        <f t="shared" si="3"/>
        <v>1</v>
      </c>
      <c r="P93" s="6" cm="1">
        <f t="array" ref="P93">COUNTA(Patient ID)</f>
        <v>1</v>
      </c>
    </row>
    <row r="94" spans="1:16">
      <c r="A94" t="s">
        <v>238</v>
      </c>
      <c r="B94" t="s">
        <v>239</v>
      </c>
      <c r="C94">
        <v>22</v>
      </c>
      <c r="D94" t="s">
        <v>41</v>
      </c>
      <c r="E94" t="s">
        <v>64</v>
      </c>
      <c r="F94" t="s">
        <v>48</v>
      </c>
      <c r="G94">
        <v>3</v>
      </c>
      <c r="H94" t="s">
        <v>20</v>
      </c>
      <c r="I94" t="str">
        <f>VLOOKUP(E94,Diagnosis_Cost!$A$2:$C$21,2,FALSE)</f>
        <v>Diabetes</v>
      </c>
      <c r="J94">
        <f>VLOOKUP(E94,Diagnosis_Cost!$A$2:$C$21,3,FALSE)</f>
        <v>70000</v>
      </c>
      <c r="K94" t="str">
        <f>HLOOKUP(G94,Treatment_Rating!$A$1:$E$2,2,FALSE)</f>
        <v>Fair</v>
      </c>
      <c r="L94">
        <f>IF(C94&gt;60,VLOOKUP(E94,Diagnosis_Cost!$A$2:$C$21,3,FALSE)*1.1,VLOOKUP(E94,Diagnosis_Cost!$A$2:$C$21,3,FALSE))</f>
        <v>70000</v>
      </c>
      <c r="M94" t="str">
        <f t="shared" si="4"/>
        <v>Normal</v>
      </c>
      <c r="N94">
        <f t="shared" si="5"/>
        <v>44</v>
      </c>
      <c r="O94" s="6">
        <f t="shared" si="3"/>
        <v>0</v>
      </c>
      <c r="P94" s="6" cm="1">
        <f t="array" ref="P94">COUNTA(Patient ID)</f>
        <v>1</v>
      </c>
    </row>
    <row r="95" spans="1:16">
      <c r="A95" t="s">
        <v>240</v>
      </c>
      <c r="B95" t="s">
        <v>241</v>
      </c>
      <c r="C95">
        <v>79</v>
      </c>
      <c r="D95" t="s">
        <v>46</v>
      </c>
      <c r="E95" t="s">
        <v>60</v>
      </c>
      <c r="F95" t="s">
        <v>57</v>
      </c>
      <c r="G95">
        <v>2</v>
      </c>
      <c r="H95" t="s">
        <v>19</v>
      </c>
      <c r="I95" t="str">
        <f>VLOOKUP(E95,Diagnosis_Cost!$A$2:$C$21,2,FALSE)</f>
        <v>Tuberculosis</v>
      </c>
      <c r="J95">
        <f>VLOOKUP(E95,Diagnosis_Cost!$A$2:$C$21,3,FALSE)</f>
        <v>80000</v>
      </c>
      <c r="K95" t="str">
        <f>HLOOKUP(G95,Treatment_Rating!$A$1:$E$2,2,FALSE)</f>
        <v>Good</v>
      </c>
      <c r="L95">
        <f>IF(C95&gt;60,VLOOKUP(E95,Diagnosis_Cost!$A$2:$C$21,3,FALSE)*1.1,VLOOKUP(E95,Diagnosis_Cost!$A$2:$C$21,3,FALSE))</f>
        <v>88000</v>
      </c>
      <c r="M95" t="str">
        <f t="shared" si="4"/>
        <v>High Risk</v>
      </c>
      <c r="N95">
        <f t="shared" si="5"/>
        <v>44</v>
      </c>
      <c r="O95" s="6">
        <f t="shared" si="3"/>
        <v>1</v>
      </c>
      <c r="P95" s="6" cm="1">
        <f t="array" ref="P95">COUNTA(Patient ID)</f>
        <v>1</v>
      </c>
    </row>
    <row r="96" spans="1:16">
      <c r="A96" t="s">
        <v>242</v>
      </c>
      <c r="B96" t="s">
        <v>243</v>
      </c>
      <c r="C96">
        <v>15</v>
      </c>
      <c r="D96" t="s">
        <v>41</v>
      </c>
      <c r="E96" t="s">
        <v>64</v>
      </c>
      <c r="F96" t="s">
        <v>57</v>
      </c>
      <c r="G96">
        <v>1</v>
      </c>
      <c r="H96" t="s">
        <v>18</v>
      </c>
      <c r="I96" t="str">
        <f>VLOOKUP(E96,Diagnosis_Cost!$A$2:$C$21,2,FALSE)</f>
        <v>Diabetes</v>
      </c>
      <c r="J96">
        <f>VLOOKUP(E96,Diagnosis_Cost!$A$2:$C$21,3,FALSE)</f>
        <v>70000</v>
      </c>
      <c r="K96" t="str">
        <f>HLOOKUP(G96,Treatment_Rating!$A$1:$E$2,2,FALSE)</f>
        <v>Excellent</v>
      </c>
      <c r="L96">
        <f>IF(C96&gt;60,VLOOKUP(E96,Diagnosis_Cost!$A$2:$C$21,3,FALSE)*1.1,VLOOKUP(E96,Diagnosis_Cost!$A$2:$C$21,3,FALSE))</f>
        <v>70000</v>
      </c>
      <c r="M96" t="str">
        <f t="shared" si="4"/>
        <v>Normal</v>
      </c>
      <c r="N96">
        <f t="shared" si="5"/>
        <v>44</v>
      </c>
      <c r="O96" s="6">
        <f t="shared" si="3"/>
        <v>0</v>
      </c>
      <c r="P96" s="6" cm="1">
        <f t="array" ref="P96">COUNTA(Patient ID)</f>
        <v>1</v>
      </c>
    </row>
    <row r="97" spans="1:16">
      <c r="A97" t="s">
        <v>244</v>
      </c>
      <c r="B97" t="s">
        <v>245</v>
      </c>
      <c r="C97">
        <v>81</v>
      </c>
      <c r="D97" t="s">
        <v>46</v>
      </c>
      <c r="E97" t="s">
        <v>64</v>
      </c>
      <c r="F97" t="s">
        <v>57</v>
      </c>
      <c r="G97">
        <v>1</v>
      </c>
      <c r="H97" t="s">
        <v>18</v>
      </c>
      <c r="I97" t="str">
        <f>VLOOKUP(E97,Diagnosis_Cost!$A$2:$C$21,2,FALSE)</f>
        <v>Diabetes</v>
      </c>
      <c r="J97">
        <f>VLOOKUP(E97,Diagnosis_Cost!$A$2:$C$21,3,FALSE)</f>
        <v>70000</v>
      </c>
      <c r="K97" t="str">
        <f>HLOOKUP(G97,Treatment_Rating!$A$1:$E$2,2,FALSE)</f>
        <v>Excellent</v>
      </c>
      <c r="L97">
        <f>IF(C97&gt;60,VLOOKUP(E97,Diagnosis_Cost!$A$2:$C$21,3,FALSE)*1.1,VLOOKUP(E97,Diagnosis_Cost!$A$2:$C$21,3,FALSE))</f>
        <v>77000</v>
      </c>
      <c r="M97" t="str">
        <f t="shared" si="4"/>
        <v>High Risk</v>
      </c>
      <c r="N97">
        <f t="shared" si="5"/>
        <v>44</v>
      </c>
      <c r="O97" s="6">
        <f t="shared" si="3"/>
        <v>1</v>
      </c>
      <c r="P97" s="6" cm="1">
        <f t="array" ref="P97">COUNTA(Patient ID)</f>
        <v>1</v>
      </c>
    </row>
    <row r="98" spans="1:16">
      <c r="A98" t="s">
        <v>246</v>
      </c>
      <c r="B98" t="s">
        <v>247</v>
      </c>
      <c r="C98">
        <v>75</v>
      </c>
      <c r="D98" t="s">
        <v>46</v>
      </c>
      <c r="E98" t="s">
        <v>64</v>
      </c>
      <c r="F98" t="s">
        <v>57</v>
      </c>
      <c r="G98">
        <v>4</v>
      </c>
      <c r="H98" t="s">
        <v>18</v>
      </c>
      <c r="I98" t="str">
        <f>VLOOKUP(E98,Diagnosis_Cost!$A$2:$C$21,2,FALSE)</f>
        <v>Diabetes</v>
      </c>
      <c r="J98">
        <f>VLOOKUP(E98,Diagnosis_Cost!$A$2:$C$21,3,FALSE)</f>
        <v>70000</v>
      </c>
      <c r="K98" t="str">
        <f>HLOOKUP(G98,Treatment_Rating!$A$1:$E$2,2,FALSE)</f>
        <v>Poor</v>
      </c>
      <c r="L98">
        <f>IF(C98&gt;60,VLOOKUP(E98,Diagnosis_Cost!$A$2:$C$21,3,FALSE)*1.1,VLOOKUP(E98,Diagnosis_Cost!$A$2:$C$21,3,FALSE))</f>
        <v>77000</v>
      </c>
      <c r="M98" t="str">
        <f t="shared" si="4"/>
        <v>High Risk</v>
      </c>
      <c r="N98">
        <f t="shared" si="5"/>
        <v>44</v>
      </c>
      <c r="O98" s="6">
        <f t="shared" si="3"/>
        <v>1</v>
      </c>
      <c r="P98" s="6" cm="1">
        <f t="array" ref="P98">COUNTA(Patient ID)</f>
        <v>1</v>
      </c>
    </row>
    <row r="99" spans="1:16">
      <c r="A99" t="s">
        <v>248</v>
      </c>
      <c r="B99" t="s">
        <v>249</v>
      </c>
      <c r="C99">
        <v>1</v>
      </c>
      <c r="D99" t="s">
        <v>41</v>
      </c>
      <c r="E99" t="s">
        <v>56</v>
      </c>
      <c r="F99" t="s">
        <v>48</v>
      </c>
      <c r="G99">
        <v>1</v>
      </c>
      <c r="H99" t="s">
        <v>23</v>
      </c>
      <c r="I99" t="str">
        <f>VLOOKUP(E99,Diagnosis_Cost!$A$2:$C$21,2,FALSE)</f>
        <v>Pneumonia</v>
      </c>
      <c r="J99">
        <f>VLOOKUP(E99,Diagnosis_Cost!$A$2:$C$21,3,FALSE)</f>
        <v>60000</v>
      </c>
      <c r="K99" t="str">
        <f>HLOOKUP(G99,Treatment_Rating!$A$1:$E$2,2,FALSE)</f>
        <v>Excellent</v>
      </c>
      <c r="L99">
        <f>IF(C99&gt;60,VLOOKUP(E99,Diagnosis_Cost!$A$2:$C$21,3,FALSE)*1.1,VLOOKUP(E99,Diagnosis_Cost!$A$2:$C$21,3,FALSE))</f>
        <v>60000</v>
      </c>
      <c r="M99" t="str">
        <f t="shared" si="4"/>
        <v>Normal</v>
      </c>
      <c r="N99">
        <f t="shared" si="5"/>
        <v>44</v>
      </c>
      <c r="O99" s="6">
        <f t="shared" si="3"/>
        <v>0</v>
      </c>
      <c r="P99" s="6" cm="1">
        <f t="array" ref="P99">COUNTA(Patient ID)</f>
        <v>1</v>
      </c>
    </row>
    <row r="100" spans="1:16">
      <c r="A100" t="s">
        <v>250</v>
      </c>
      <c r="B100" t="s">
        <v>251</v>
      </c>
      <c r="C100">
        <v>17</v>
      </c>
      <c r="D100" t="s">
        <v>41</v>
      </c>
      <c r="E100" t="s">
        <v>51</v>
      </c>
      <c r="F100" t="s">
        <v>61</v>
      </c>
      <c r="G100">
        <v>3</v>
      </c>
      <c r="H100" t="s">
        <v>23</v>
      </c>
      <c r="I100" t="str">
        <f>VLOOKUP(E100,Diagnosis_Cost!$A$2:$C$21,2,FALSE)</f>
        <v>Hypertension</v>
      </c>
      <c r="J100">
        <f>VLOOKUP(E100,Diagnosis_Cost!$A$2:$C$21,3,FALSE)</f>
        <v>50000</v>
      </c>
      <c r="K100" t="str">
        <f>HLOOKUP(G100,Treatment_Rating!$A$1:$E$2,2,FALSE)</f>
        <v>Fair</v>
      </c>
      <c r="L100">
        <f>IF(C100&gt;60,VLOOKUP(E100,Diagnosis_Cost!$A$2:$C$21,3,FALSE)*1.1,VLOOKUP(E100,Diagnosis_Cost!$A$2:$C$21,3,FALSE))</f>
        <v>50000</v>
      </c>
      <c r="M100" t="str">
        <f t="shared" si="4"/>
        <v>Normal</v>
      </c>
      <c r="N100">
        <f t="shared" si="5"/>
        <v>44</v>
      </c>
      <c r="O100" s="6">
        <f t="shared" si="3"/>
        <v>0</v>
      </c>
      <c r="P100" s="6" cm="1">
        <f t="array" ref="P100">COUNTA(Patient ID)</f>
        <v>1</v>
      </c>
    </row>
    <row r="101" spans="1:16">
      <c r="A101" t="s">
        <v>252</v>
      </c>
      <c r="B101" t="s">
        <v>253</v>
      </c>
      <c r="C101">
        <v>11</v>
      </c>
      <c r="D101" t="s">
        <v>46</v>
      </c>
      <c r="E101" t="s">
        <v>47</v>
      </c>
      <c r="F101" t="s">
        <v>75</v>
      </c>
      <c r="G101">
        <v>3</v>
      </c>
      <c r="H101" t="s">
        <v>22</v>
      </c>
      <c r="I101" t="str">
        <f>VLOOKUP(E101,Diagnosis_Cost!$A$2:$C$21,2,FALSE)</f>
        <v>Typhoid</v>
      </c>
      <c r="J101">
        <f>VLOOKUP(E101,Diagnosis_Cost!$A$2:$C$21,3,FALSE)</f>
        <v>30000</v>
      </c>
      <c r="K101" t="str">
        <f>HLOOKUP(G101,Treatment_Rating!$A$1:$E$2,2,FALSE)</f>
        <v>Fair</v>
      </c>
      <c r="L101">
        <f>IF(C101&gt;60,VLOOKUP(E101,Diagnosis_Cost!$A$2:$C$21,3,FALSE)*1.1,VLOOKUP(E101,Diagnosis_Cost!$A$2:$C$21,3,FALSE))</f>
        <v>30000</v>
      </c>
      <c r="M101" t="str">
        <f t="shared" si="4"/>
        <v>Normal</v>
      </c>
      <c r="N101">
        <f t="shared" si="5"/>
        <v>44</v>
      </c>
      <c r="O101" s="6">
        <f t="shared" si="3"/>
        <v>0</v>
      </c>
      <c r="P101" s="6" cm="1">
        <f t="array" ref="P101">COUNTA(Patient ID)</f>
        <v>1</v>
      </c>
    </row>
    <row r="102" spans="1:16">
      <c r="A102" t="s">
        <v>254</v>
      </c>
      <c r="B102" t="s">
        <v>255</v>
      </c>
      <c r="C102">
        <v>69</v>
      </c>
      <c r="D102" t="s">
        <v>41</v>
      </c>
      <c r="E102" t="s">
        <v>47</v>
      </c>
      <c r="F102" t="s">
        <v>43</v>
      </c>
      <c r="G102">
        <v>5</v>
      </c>
      <c r="H102" t="s">
        <v>19</v>
      </c>
      <c r="I102" t="str">
        <f>VLOOKUP(E102,Diagnosis_Cost!$A$2:$C$21,2,FALSE)</f>
        <v>Typhoid</v>
      </c>
      <c r="J102">
        <f>VLOOKUP(E102,Diagnosis_Cost!$A$2:$C$21,3,FALSE)</f>
        <v>30000</v>
      </c>
      <c r="K102" t="str">
        <f>HLOOKUP(G102,Treatment_Rating!$A$1:$E$2,2,FALSE)</f>
        <v>Critical</v>
      </c>
      <c r="L102">
        <f>IF(C102&gt;60,VLOOKUP(E102,Diagnosis_Cost!$A$2:$C$21,3,FALSE)*1.1,VLOOKUP(E102,Diagnosis_Cost!$A$2:$C$21,3,FALSE))</f>
        <v>33000</v>
      </c>
      <c r="M102" t="str">
        <f t="shared" si="4"/>
        <v>High Risk</v>
      </c>
      <c r="N102">
        <f t="shared" si="5"/>
        <v>44</v>
      </c>
      <c r="O102" s="6">
        <f t="shared" si="3"/>
        <v>1</v>
      </c>
      <c r="P102" s="6" cm="1">
        <f t="array" ref="P102">COUNTA(Patient ID)</f>
        <v>1</v>
      </c>
    </row>
    <row r="103" spans="1:16">
      <c r="A103" t="s">
        <v>256</v>
      </c>
      <c r="B103" t="s">
        <v>257</v>
      </c>
      <c r="C103">
        <v>28</v>
      </c>
      <c r="D103" t="s">
        <v>46</v>
      </c>
      <c r="E103" t="s">
        <v>64</v>
      </c>
      <c r="F103" t="s">
        <v>75</v>
      </c>
      <c r="G103">
        <v>5</v>
      </c>
      <c r="H103" t="s">
        <v>18</v>
      </c>
      <c r="I103" t="str">
        <f>VLOOKUP(E103,Diagnosis_Cost!$A$2:$C$21,2,FALSE)</f>
        <v>Diabetes</v>
      </c>
      <c r="J103">
        <f>VLOOKUP(E103,Diagnosis_Cost!$A$2:$C$21,3,FALSE)</f>
        <v>70000</v>
      </c>
      <c r="K103" t="str">
        <f>HLOOKUP(G103,Treatment_Rating!$A$1:$E$2,2,FALSE)</f>
        <v>Critical</v>
      </c>
      <c r="L103">
        <f>IF(C103&gt;60,VLOOKUP(E103,Diagnosis_Cost!$A$2:$C$21,3,FALSE)*1.1,VLOOKUP(E103,Diagnosis_Cost!$A$2:$C$21,3,FALSE))</f>
        <v>70000</v>
      </c>
      <c r="M103" t="str">
        <f t="shared" si="4"/>
        <v>Normal</v>
      </c>
      <c r="N103">
        <f t="shared" si="5"/>
        <v>44</v>
      </c>
      <c r="O103" s="6">
        <f t="shared" si="3"/>
        <v>0</v>
      </c>
      <c r="P103" s="6" cm="1">
        <f t="array" ref="P103">COUNTA(Patient ID)</f>
        <v>1</v>
      </c>
    </row>
    <row r="104" spans="1:16">
      <c r="A104" t="s">
        <v>258</v>
      </c>
      <c r="B104" t="s">
        <v>259</v>
      </c>
      <c r="C104">
        <v>38</v>
      </c>
      <c r="D104" t="s">
        <v>41</v>
      </c>
      <c r="E104" t="s">
        <v>67</v>
      </c>
      <c r="F104" t="s">
        <v>75</v>
      </c>
      <c r="G104">
        <v>4</v>
      </c>
      <c r="H104" t="s">
        <v>20</v>
      </c>
      <c r="I104" t="str">
        <f>VLOOKUP(E104,Diagnosis_Cost!$A$2:$C$21,2,FALSE)</f>
        <v>Asthma</v>
      </c>
      <c r="J104">
        <f>VLOOKUP(E104,Diagnosis_Cost!$A$2:$C$21,3,FALSE)</f>
        <v>45000</v>
      </c>
      <c r="K104" t="str">
        <f>HLOOKUP(G104,Treatment_Rating!$A$1:$E$2,2,FALSE)</f>
        <v>Poor</v>
      </c>
      <c r="L104">
        <f>IF(C104&gt;60,VLOOKUP(E104,Diagnosis_Cost!$A$2:$C$21,3,FALSE)*1.1,VLOOKUP(E104,Diagnosis_Cost!$A$2:$C$21,3,FALSE))</f>
        <v>45000</v>
      </c>
      <c r="M104" t="str">
        <f t="shared" si="4"/>
        <v>Normal</v>
      </c>
      <c r="N104">
        <f t="shared" si="5"/>
        <v>44</v>
      </c>
      <c r="O104" s="6">
        <f t="shared" si="3"/>
        <v>0</v>
      </c>
      <c r="P104" s="6" cm="1">
        <f t="array" ref="P104">COUNTA(Patient ID)</f>
        <v>1</v>
      </c>
    </row>
    <row r="105" spans="1:16">
      <c r="A105" t="s">
        <v>260</v>
      </c>
      <c r="B105" t="s">
        <v>261</v>
      </c>
      <c r="C105">
        <v>85</v>
      </c>
      <c r="D105" t="s">
        <v>46</v>
      </c>
      <c r="E105" t="s">
        <v>47</v>
      </c>
      <c r="F105" t="s">
        <v>57</v>
      </c>
      <c r="G105">
        <v>2</v>
      </c>
      <c r="H105" t="s">
        <v>19</v>
      </c>
      <c r="I105" t="str">
        <f>VLOOKUP(E105,Diagnosis_Cost!$A$2:$C$21,2,FALSE)</f>
        <v>Typhoid</v>
      </c>
      <c r="J105">
        <f>VLOOKUP(E105,Diagnosis_Cost!$A$2:$C$21,3,FALSE)</f>
        <v>30000</v>
      </c>
      <c r="K105" t="str">
        <f>HLOOKUP(G105,Treatment_Rating!$A$1:$E$2,2,FALSE)</f>
        <v>Good</v>
      </c>
      <c r="L105">
        <f>IF(C105&gt;60,VLOOKUP(E105,Diagnosis_Cost!$A$2:$C$21,3,FALSE)*1.1,VLOOKUP(E105,Diagnosis_Cost!$A$2:$C$21,3,FALSE))</f>
        <v>33000</v>
      </c>
      <c r="M105" t="str">
        <f t="shared" si="4"/>
        <v>High Risk</v>
      </c>
      <c r="N105">
        <f t="shared" si="5"/>
        <v>44</v>
      </c>
      <c r="O105" s="6">
        <f t="shared" si="3"/>
        <v>1</v>
      </c>
      <c r="P105" s="6" cm="1">
        <f t="array" ref="P105">COUNTA(Patient ID)</f>
        <v>1</v>
      </c>
    </row>
    <row r="106" spans="1:16">
      <c r="A106" t="s">
        <v>262</v>
      </c>
      <c r="B106" t="s">
        <v>263</v>
      </c>
      <c r="C106">
        <v>15</v>
      </c>
      <c r="D106" t="s">
        <v>41</v>
      </c>
      <c r="E106" t="s">
        <v>60</v>
      </c>
      <c r="F106" t="s">
        <v>48</v>
      </c>
      <c r="G106">
        <v>2</v>
      </c>
      <c r="H106" t="s">
        <v>20</v>
      </c>
      <c r="I106" t="str">
        <f>VLOOKUP(E106,Diagnosis_Cost!$A$2:$C$21,2,FALSE)</f>
        <v>Tuberculosis</v>
      </c>
      <c r="J106">
        <f>VLOOKUP(E106,Diagnosis_Cost!$A$2:$C$21,3,FALSE)</f>
        <v>80000</v>
      </c>
      <c r="K106" t="str">
        <f>HLOOKUP(G106,Treatment_Rating!$A$1:$E$2,2,FALSE)</f>
        <v>Good</v>
      </c>
      <c r="L106">
        <f>IF(C106&gt;60,VLOOKUP(E106,Diagnosis_Cost!$A$2:$C$21,3,FALSE)*1.1,VLOOKUP(E106,Diagnosis_Cost!$A$2:$C$21,3,FALSE))</f>
        <v>80000</v>
      </c>
      <c r="M106" t="str">
        <f t="shared" si="4"/>
        <v>Normal</v>
      </c>
      <c r="N106">
        <f t="shared" si="5"/>
        <v>44</v>
      </c>
      <c r="O106" s="6">
        <f t="shared" si="3"/>
        <v>0</v>
      </c>
      <c r="P106" s="6" cm="1">
        <f t="array" ref="P106">COUNTA(Patient ID)</f>
        <v>1</v>
      </c>
    </row>
    <row r="107" spans="1:16">
      <c r="A107" t="s">
        <v>264</v>
      </c>
      <c r="B107" t="s">
        <v>265</v>
      </c>
      <c r="C107">
        <v>31</v>
      </c>
      <c r="D107" t="s">
        <v>46</v>
      </c>
      <c r="E107" t="s">
        <v>64</v>
      </c>
      <c r="F107" t="s">
        <v>75</v>
      </c>
      <c r="G107">
        <v>1</v>
      </c>
      <c r="H107" t="s">
        <v>18</v>
      </c>
      <c r="I107" t="str">
        <f>VLOOKUP(E107,Diagnosis_Cost!$A$2:$C$21,2,FALSE)</f>
        <v>Diabetes</v>
      </c>
      <c r="J107">
        <f>VLOOKUP(E107,Diagnosis_Cost!$A$2:$C$21,3,FALSE)</f>
        <v>70000</v>
      </c>
      <c r="K107" t="str">
        <f>HLOOKUP(G107,Treatment_Rating!$A$1:$E$2,2,FALSE)</f>
        <v>Excellent</v>
      </c>
      <c r="L107">
        <f>IF(C107&gt;60,VLOOKUP(E107,Diagnosis_Cost!$A$2:$C$21,3,FALSE)*1.1,VLOOKUP(E107,Diagnosis_Cost!$A$2:$C$21,3,FALSE))</f>
        <v>70000</v>
      </c>
      <c r="M107" t="str">
        <f t="shared" si="4"/>
        <v>Normal</v>
      </c>
      <c r="N107">
        <f t="shared" si="5"/>
        <v>44</v>
      </c>
      <c r="O107" s="6">
        <f t="shared" si="3"/>
        <v>0</v>
      </c>
      <c r="P107" s="6" cm="1">
        <f t="array" ref="P107">COUNTA(Patient ID)</f>
        <v>1</v>
      </c>
    </row>
    <row r="108" spans="1:16">
      <c r="A108" t="s">
        <v>266</v>
      </c>
      <c r="B108" t="s">
        <v>267</v>
      </c>
      <c r="C108">
        <v>43</v>
      </c>
      <c r="D108" t="s">
        <v>46</v>
      </c>
      <c r="E108" t="s">
        <v>42</v>
      </c>
      <c r="F108" t="s">
        <v>57</v>
      </c>
      <c r="G108">
        <v>2</v>
      </c>
      <c r="H108" t="s">
        <v>21</v>
      </c>
      <c r="I108" t="str">
        <f>VLOOKUP(E108,Diagnosis_Cost!$A$2:$C$21,2,FALSE)</f>
        <v>Arthritis</v>
      </c>
      <c r="J108">
        <f>VLOOKUP(E108,Diagnosis_Cost!$A$2:$C$21,3,FALSE)</f>
        <v>40000</v>
      </c>
      <c r="K108" t="str">
        <f>HLOOKUP(G108,Treatment_Rating!$A$1:$E$2,2,FALSE)</f>
        <v>Good</v>
      </c>
      <c r="L108">
        <f>IF(C108&gt;60,VLOOKUP(E108,Diagnosis_Cost!$A$2:$C$21,3,FALSE)*1.1,VLOOKUP(E108,Diagnosis_Cost!$A$2:$C$21,3,FALSE))</f>
        <v>40000</v>
      </c>
      <c r="M108" t="str">
        <f t="shared" si="4"/>
        <v>Normal</v>
      </c>
      <c r="N108">
        <f t="shared" si="5"/>
        <v>44</v>
      </c>
      <c r="O108" s="6">
        <f t="shared" si="3"/>
        <v>0</v>
      </c>
      <c r="P108" s="6" cm="1">
        <f t="array" ref="P108">COUNTA(Patient ID)</f>
        <v>1</v>
      </c>
    </row>
    <row r="109" spans="1:16">
      <c r="A109" t="s">
        <v>268</v>
      </c>
      <c r="B109" t="s">
        <v>269</v>
      </c>
      <c r="C109">
        <v>45</v>
      </c>
      <c r="D109" t="s">
        <v>46</v>
      </c>
      <c r="E109" t="s">
        <v>51</v>
      </c>
      <c r="F109" t="s">
        <v>57</v>
      </c>
      <c r="G109">
        <v>3</v>
      </c>
      <c r="H109" t="s">
        <v>18</v>
      </c>
      <c r="I109" t="str">
        <f>VLOOKUP(E109,Diagnosis_Cost!$A$2:$C$21,2,FALSE)</f>
        <v>Hypertension</v>
      </c>
      <c r="J109">
        <f>VLOOKUP(E109,Diagnosis_Cost!$A$2:$C$21,3,FALSE)</f>
        <v>50000</v>
      </c>
      <c r="K109" t="str">
        <f>HLOOKUP(G109,Treatment_Rating!$A$1:$E$2,2,FALSE)</f>
        <v>Fair</v>
      </c>
      <c r="L109">
        <f>IF(C109&gt;60,VLOOKUP(E109,Diagnosis_Cost!$A$2:$C$21,3,FALSE)*1.1,VLOOKUP(E109,Diagnosis_Cost!$A$2:$C$21,3,FALSE))</f>
        <v>50000</v>
      </c>
      <c r="M109" t="str">
        <f t="shared" si="4"/>
        <v>Normal</v>
      </c>
      <c r="N109">
        <f t="shared" si="5"/>
        <v>44</v>
      </c>
      <c r="O109" s="6">
        <f t="shared" si="3"/>
        <v>0</v>
      </c>
      <c r="P109" s="6" cm="1">
        <f t="array" ref="P109">COUNTA(Patient ID)</f>
        <v>1</v>
      </c>
    </row>
    <row r="110" spans="1:16">
      <c r="A110" t="s">
        <v>270</v>
      </c>
      <c r="B110" t="s">
        <v>271</v>
      </c>
      <c r="C110">
        <v>18</v>
      </c>
      <c r="D110" t="s">
        <v>46</v>
      </c>
      <c r="E110" t="s">
        <v>47</v>
      </c>
      <c r="F110" t="s">
        <v>75</v>
      </c>
      <c r="G110">
        <v>1</v>
      </c>
      <c r="H110" t="s">
        <v>21</v>
      </c>
      <c r="I110" t="str">
        <f>VLOOKUP(E110,Diagnosis_Cost!$A$2:$C$21,2,FALSE)</f>
        <v>Typhoid</v>
      </c>
      <c r="J110">
        <f>VLOOKUP(E110,Diagnosis_Cost!$A$2:$C$21,3,FALSE)</f>
        <v>30000</v>
      </c>
      <c r="K110" t="str">
        <f>HLOOKUP(G110,Treatment_Rating!$A$1:$E$2,2,FALSE)</f>
        <v>Excellent</v>
      </c>
      <c r="L110">
        <f>IF(C110&gt;60,VLOOKUP(E110,Diagnosis_Cost!$A$2:$C$21,3,FALSE)*1.1,VLOOKUP(E110,Diagnosis_Cost!$A$2:$C$21,3,FALSE))</f>
        <v>30000</v>
      </c>
      <c r="M110" t="str">
        <f t="shared" si="4"/>
        <v>Normal</v>
      </c>
      <c r="N110">
        <f t="shared" si="5"/>
        <v>44</v>
      </c>
      <c r="O110" s="6">
        <f t="shared" si="3"/>
        <v>0</v>
      </c>
      <c r="P110" s="6" cm="1">
        <f t="array" ref="P110">COUNTA(Patient ID)</f>
        <v>1</v>
      </c>
    </row>
    <row r="111" spans="1:16">
      <c r="A111" t="s">
        <v>272</v>
      </c>
      <c r="B111" t="s">
        <v>273</v>
      </c>
      <c r="C111">
        <v>13</v>
      </c>
      <c r="D111" t="s">
        <v>41</v>
      </c>
      <c r="E111" t="s">
        <v>42</v>
      </c>
      <c r="F111" t="s">
        <v>75</v>
      </c>
      <c r="G111">
        <v>3</v>
      </c>
      <c r="H111" t="s">
        <v>18</v>
      </c>
      <c r="I111" t="str">
        <f>VLOOKUP(E111,Diagnosis_Cost!$A$2:$C$21,2,FALSE)</f>
        <v>Arthritis</v>
      </c>
      <c r="J111">
        <f>VLOOKUP(E111,Diagnosis_Cost!$A$2:$C$21,3,FALSE)</f>
        <v>40000</v>
      </c>
      <c r="K111" t="str">
        <f>HLOOKUP(G111,Treatment_Rating!$A$1:$E$2,2,FALSE)</f>
        <v>Fair</v>
      </c>
      <c r="L111">
        <f>IF(C111&gt;60,VLOOKUP(E111,Diagnosis_Cost!$A$2:$C$21,3,FALSE)*1.1,VLOOKUP(E111,Diagnosis_Cost!$A$2:$C$21,3,FALSE))</f>
        <v>40000</v>
      </c>
      <c r="M111" t="str">
        <f t="shared" si="4"/>
        <v>Normal</v>
      </c>
      <c r="N111">
        <f t="shared" si="5"/>
        <v>44</v>
      </c>
      <c r="O111" s="6">
        <f t="shared" si="3"/>
        <v>0</v>
      </c>
      <c r="P111" s="6" cm="1">
        <f t="array" ref="P111">COUNTA(Patient ID)</f>
        <v>1</v>
      </c>
    </row>
    <row r="112" spans="1:16">
      <c r="A112" t="s">
        <v>274</v>
      </c>
      <c r="B112" t="s">
        <v>275</v>
      </c>
      <c r="C112">
        <v>2</v>
      </c>
      <c r="D112" t="s">
        <v>46</v>
      </c>
      <c r="E112" t="s">
        <v>47</v>
      </c>
      <c r="F112" t="s">
        <v>61</v>
      </c>
      <c r="G112">
        <v>4</v>
      </c>
      <c r="H112" t="s">
        <v>20</v>
      </c>
      <c r="I112" t="str">
        <f>VLOOKUP(E112,Diagnosis_Cost!$A$2:$C$21,2,FALSE)</f>
        <v>Typhoid</v>
      </c>
      <c r="J112">
        <f>VLOOKUP(E112,Diagnosis_Cost!$A$2:$C$21,3,FALSE)</f>
        <v>30000</v>
      </c>
      <c r="K112" t="str">
        <f>HLOOKUP(G112,Treatment_Rating!$A$1:$E$2,2,FALSE)</f>
        <v>Poor</v>
      </c>
      <c r="L112">
        <f>IF(C112&gt;60,VLOOKUP(E112,Diagnosis_Cost!$A$2:$C$21,3,FALSE)*1.1,VLOOKUP(E112,Diagnosis_Cost!$A$2:$C$21,3,FALSE))</f>
        <v>30000</v>
      </c>
      <c r="M112" t="str">
        <f t="shared" si="4"/>
        <v>Normal</v>
      </c>
      <c r="N112">
        <f t="shared" si="5"/>
        <v>44</v>
      </c>
      <c r="O112" s="6">
        <f t="shared" si="3"/>
        <v>0</v>
      </c>
      <c r="P112" s="6" cm="1">
        <f t="array" ref="P112">COUNTA(Patient ID)</f>
        <v>1</v>
      </c>
    </row>
    <row r="113" spans="1:16">
      <c r="A113" t="s">
        <v>276</v>
      </c>
      <c r="B113" t="s">
        <v>277</v>
      </c>
      <c r="C113">
        <v>86</v>
      </c>
      <c r="D113" t="s">
        <v>41</v>
      </c>
      <c r="E113" t="s">
        <v>51</v>
      </c>
      <c r="F113" t="s">
        <v>48</v>
      </c>
      <c r="G113">
        <v>1</v>
      </c>
      <c r="H113" t="s">
        <v>22</v>
      </c>
      <c r="I113" t="str">
        <f>VLOOKUP(E113,Diagnosis_Cost!$A$2:$C$21,2,FALSE)</f>
        <v>Hypertension</v>
      </c>
      <c r="J113">
        <f>VLOOKUP(E113,Diagnosis_Cost!$A$2:$C$21,3,FALSE)</f>
        <v>50000</v>
      </c>
      <c r="K113" t="str">
        <f>HLOOKUP(G113,Treatment_Rating!$A$1:$E$2,2,FALSE)</f>
        <v>Excellent</v>
      </c>
      <c r="L113">
        <f>IF(C113&gt;60,VLOOKUP(E113,Diagnosis_Cost!$A$2:$C$21,3,FALSE)*1.1,VLOOKUP(E113,Diagnosis_Cost!$A$2:$C$21,3,FALSE))</f>
        <v>55000</v>
      </c>
      <c r="M113" t="str">
        <f t="shared" si="4"/>
        <v>High Risk</v>
      </c>
      <c r="N113">
        <f t="shared" si="5"/>
        <v>44</v>
      </c>
      <c r="O113" s="6">
        <f t="shared" si="3"/>
        <v>1</v>
      </c>
      <c r="P113" s="6" cm="1">
        <f t="array" ref="P113">COUNTA(Patient ID)</f>
        <v>1</v>
      </c>
    </row>
    <row r="114" spans="1:16">
      <c r="A114" t="s">
        <v>278</v>
      </c>
      <c r="B114" t="s">
        <v>279</v>
      </c>
      <c r="C114">
        <v>26</v>
      </c>
      <c r="D114" t="s">
        <v>46</v>
      </c>
      <c r="E114" t="s">
        <v>47</v>
      </c>
      <c r="F114" t="s">
        <v>48</v>
      </c>
      <c r="G114">
        <v>5</v>
      </c>
      <c r="H114" t="s">
        <v>19</v>
      </c>
      <c r="I114" t="str">
        <f>VLOOKUP(E114,Diagnosis_Cost!$A$2:$C$21,2,FALSE)</f>
        <v>Typhoid</v>
      </c>
      <c r="J114">
        <f>VLOOKUP(E114,Diagnosis_Cost!$A$2:$C$21,3,FALSE)</f>
        <v>30000</v>
      </c>
      <c r="K114" t="str">
        <f>HLOOKUP(G114,Treatment_Rating!$A$1:$E$2,2,FALSE)</f>
        <v>Critical</v>
      </c>
      <c r="L114">
        <f>IF(C114&gt;60,VLOOKUP(E114,Diagnosis_Cost!$A$2:$C$21,3,FALSE)*1.1,VLOOKUP(E114,Diagnosis_Cost!$A$2:$C$21,3,FALSE))</f>
        <v>30000</v>
      </c>
      <c r="M114" t="str">
        <f t="shared" si="4"/>
        <v>Normal</v>
      </c>
      <c r="N114">
        <f t="shared" si="5"/>
        <v>44</v>
      </c>
      <c r="O114" s="6">
        <f t="shared" si="3"/>
        <v>0</v>
      </c>
      <c r="P114" s="6" cm="1">
        <f t="array" ref="P114">COUNTA(Patient ID)</f>
        <v>1</v>
      </c>
    </row>
    <row r="115" spans="1:16">
      <c r="A115" t="s">
        <v>280</v>
      </c>
      <c r="B115" t="s">
        <v>281</v>
      </c>
      <c r="C115">
        <v>11</v>
      </c>
      <c r="D115" t="s">
        <v>46</v>
      </c>
      <c r="E115" t="s">
        <v>47</v>
      </c>
      <c r="F115" t="s">
        <v>61</v>
      </c>
      <c r="G115">
        <v>5</v>
      </c>
      <c r="H115" t="s">
        <v>19</v>
      </c>
      <c r="I115" t="str">
        <f>VLOOKUP(E115,Diagnosis_Cost!$A$2:$C$21,2,FALSE)</f>
        <v>Typhoid</v>
      </c>
      <c r="J115">
        <f>VLOOKUP(E115,Diagnosis_Cost!$A$2:$C$21,3,FALSE)</f>
        <v>30000</v>
      </c>
      <c r="K115" t="str">
        <f>HLOOKUP(G115,Treatment_Rating!$A$1:$E$2,2,FALSE)</f>
        <v>Critical</v>
      </c>
      <c r="L115">
        <f>IF(C115&gt;60,VLOOKUP(E115,Diagnosis_Cost!$A$2:$C$21,3,FALSE)*1.1,VLOOKUP(E115,Diagnosis_Cost!$A$2:$C$21,3,FALSE))</f>
        <v>30000</v>
      </c>
      <c r="M115" t="str">
        <f t="shared" si="4"/>
        <v>Normal</v>
      </c>
      <c r="N115">
        <f t="shared" si="5"/>
        <v>44</v>
      </c>
      <c r="O115" s="6">
        <f t="shared" si="3"/>
        <v>0</v>
      </c>
      <c r="P115" s="6" cm="1">
        <f t="array" ref="P115">COUNTA(Patient ID)</f>
        <v>1</v>
      </c>
    </row>
    <row r="116" spans="1:16">
      <c r="A116" t="s">
        <v>282</v>
      </c>
      <c r="B116" t="s">
        <v>283</v>
      </c>
      <c r="C116">
        <v>75</v>
      </c>
      <c r="D116" t="s">
        <v>41</v>
      </c>
      <c r="E116" t="s">
        <v>67</v>
      </c>
      <c r="F116" t="s">
        <v>43</v>
      </c>
      <c r="G116">
        <v>4</v>
      </c>
      <c r="H116" t="s">
        <v>19</v>
      </c>
      <c r="I116" t="str">
        <f>VLOOKUP(E116,Diagnosis_Cost!$A$2:$C$21,2,FALSE)</f>
        <v>Asthma</v>
      </c>
      <c r="J116">
        <f>VLOOKUP(E116,Diagnosis_Cost!$A$2:$C$21,3,FALSE)</f>
        <v>45000</v>
      </c>
      <c r="K116" t="str">
        <f>HLOOKUP(G116,Treatment_Rating!$A$1:$E$2,2,FALSE)</f>
        <v>Poor</v>
      </c>
      <c r="L116">
        <f>IF(C116&gt;60,VLOOKUP(E116,Diagnosis_Cost!$A$2:$C$21,3,FALSE)*1.1,VLOOKUP(E116,Diagnosis_Cost!$A$2:$C$21,3,FALSE))</f>
        <v>49500</v>
      </c>
      <c r="M116" t="str">
        <f t="shared" si="4"/>
        <v>High Risk</v>
      </c>
      <c r="N116">
        <f t="shared" si="5"/>
        <v>44</v>
      </c>
      <c r="O116" s="6">
        <f t="shared" si="3"/>
        <v>1</v>
      </c>
      <c r="P116" s="6" cm="1">
        <f t="array" ref="P116">COUNTA(Patient ID)</f>
        <v>1</v>
      </c>
    </row>
    <row r="117" spans="1:16">
      <c r="A117" t="s">
        <v>284</v>
      </c>
      <c r="B117" t="s">
        <v>285</v>
      </c>
      <c r="C117">
        <v>69</v>
      </c>
      <c r="D117" t="s">
        <v>46</v>
      </c>
      <c r="E117" t="s">
        <v>67</v>
      </c>
      <c r="F117" t="s">
        <v>75</v>
      </c>
      <c r="G117">
        <v>3</v>
      </c>
      <c r="H117" t="s">
        <v>20</v>
      </c>
      <c r="I117" t="str">
        <f>VLOOKUP(E117,Diagnosis_Cost!$A$2:$C$21,2,FALSE)</f>
        <v>Asthma</v>
      </c>
      <c r="J117">
        <f>VLOOKUP(E117,Diagnosis_Cost!$A$2:$C$21,3,FALSE)</f>
        <v>45000</v>
      </c>
      <c r="K117" t="str">
        <f>HLOOKUP(G117,Treatment_Rating!$A$1:$E$2,2,FALSE)</f>
        <v>Fair</v>
      </c>
      <c r="L117">
        <f>IF(C117&gt;60,VLOOKUP(E117,Diagnosis_Cost!$A$2:$C$21,3,FALSE)*1.1,VLOOKUP(E117,Diagnosis_Cost!$A$2:$C$21,3,FALSE))</f>
        <v>49500</v>
      </c>
      <c r="M117" t="str">
        <f t="shared" si="4"/>
        <v>High Risk</v>
      </c>
      <c r="N117">
        <f t="shared" si="5"/>
        <v>44</v>
      </c>
      <c r="O117" s="6">
        <f t="shared" si="3"/>
        <v>1</v>
      </c>
      <c r="P117" s="6" cm="1">
        <f t="array" ref="P117">COUNTA(Patient ID)</f>
        <v>1</v>
      </c>
    </row>
    <row r="118" spans="1:16">
      <c r="A118" t="s">
        <v>286</v>
      </c>
      <c r="B118" t="s">
        <v>287</v>
      </c>
      <c r="C118">
        <v>19</v>
      </c>
      <c r="D118" t="s">
        <v>46</v>
      </c>
      <c r="E118" t="s">
        <v>60</v>
      </c>
      <c r="F118" t="s">
        <v>48</v>
      </c>
      <c r="G118">
        <v>5</v>
      </c>
      <c r="H118" t="s">
        <v>18</v>
      </c>
      <c r="I118" t="str">
        <f>VLOOKUP(E118,Diagnosis_Cost!$A$2:$C$21,2,FALSE)</f>
        <v>Tuberculosis</v>
      </c>
      <c r="J118">
        <f>VLOOKUP(E118,Diagnosis_Cost!$A$2:$C$21,3,FALSE)</f>
        <v>80000</v>
      </c>
      <c r="K118" t="str">
        <f>HLOOKUP(G118,Treatment_Rating!$A$1:$E$2,2,FALSE)</f>
        <v>Critical</v>
      </c>
      <c r="L118">
        <f>IF(C118&gt;60,VLOOKUP(E118,Diagnosis_Cost!$A$2:$C$21,3,FALSE)*1.1,VLOOKUP(E118,Diagnosis_Cost!$A$2:$C$21,3,FALSE))</f>
        <v>80000</v>
      </c>
      <c r="M118" t="str">
        <f t="shared" si="4"/>
        <v>Normal</v>
      </c>
      <c r="N118">
        <f t="shared" si="5"/>
        <v>44</v>
      </c>
      <c r="O118" s="6">
        <f t="shared" si="3"/>
        <v>0</v>
      </c>
      <c r="P118" s="6" cm="1">
        <f t="array" ref="P118">COUNTA(Patient ID)</f>
        <v>1</v>
      </c>
    </row>
    <row r="119" spans="1:16">
      <c r="A119" t="s">
        <v>288</v>
      </c>
      <c r="B119" t="s">
        <v>289</v>
      </c>
      <c r="C119">
        <v>24</v>
      </c>
      <c r="D119" t="s">
        <v>46</v>
      </c>
      <c r="E119" t="s">
        <v>64</v>
      </c>
      <c r="F119" t="s">
        <v>48</v>
      </c>
      <c r="G119">
        <v>1</v>
      </c>
      <c r="H119" t="s">
        <v>20</v>
      </c>
      <c r="I119" t="str">
        <f>VLOOKUP(E119,Diagnosis_Cost!$A$2:$C$21,2,FALSE)</f>
        <v>Diabetes</v>
      </c>
      <c r="J119">
        <f>VLOOKUP(E119,Diagnosis_Cost!$A$2:$C$21,3,FALSE)</f>
        <v>70000</v>
      </c>
      <c r="K119" t="str">
        <f>HLOOKUP(G119,Treatment_Rating!$A$1:$E$2,2,FALSE)</f>
        <v>Excellent</v>
      </c>
      <c r="L119">
        <f>IF(C119&gt;60,VLOOKUP(E119,Diagnosis_Cost!$A$2:$C$21,3,FALSE)*1.1,VLOOKUP(E119,Diagnosis_Cost!$A$2:$C$21,3,FALSE))</f>
        <v>70000</v>
      </c>
      <c r="M119" t="str">
        <f t="shared" si="4"/>
        <v>Normal</v>
      </c>
      <c r="N119">
        <f t="shared" si="5"/>
        <v>44</v>
      </c>
      <c r="O119" s="6">
        <f t="shared" si="3"/>
        <v>0</v>
      </c>
      <c r="P119" s="6" cm="1">
        <f t="array" ref="P119">COUNTA(Patient ID)</f>
        <v>1</v>
      </c>
    </row>
    <row r="120" spans="1:16">
      <c r="A120" t="s">
        <v>290</v>
      </c>
      <c r="B120" t="s">
        <v>291</v>
      </c>
      <c r="C120">
        <v>12</v>
      </c>
      <c r="D120" t="s">
        <v>46</v>
      </c>
      <c r="E120" t="s">
        <v>70</v>
      </c>
      <c r="F120" t="s">
        <v>61</v>
      </c>
      <c r="G120">
        <v>2</v>
      </c>
      <c r="H120" t="s">
        <v>22</v>
      </c>
      <c r="I120" t="str">
        <f>VLOOKUP(E120,Diagnosis_Cost!$A$2:$C$21,2,FALSE)</f>
        <v>Malaria</v>
      </c>
      <c r="J120">
        <f>VLOOKUP(E120,Diagnosis_Cost!$A$2:$C$21,3,FALSE)</f>
        <v>20000</v>
      </c>
      <c r="K120" t="str">
        <f>HLOOKUP(G120,Treatment_Rating!$A$1:$E$2,2,FALSE)</f>
        <v>Good</v>
      </c>
      <c r="L120">
        <f>IF(C120&gt;60,VLOOKUP(E120,Diagnosis_Cost!$A$2:$C$21,3,FALSE)*1.1,VLOOKUP(E120,Diagnosis_Cost!$A$2:$C$21,3,FALSE))</f>
        <v>20000</v>
      </c>
      <c r="M120" t="str">
        <f t="shared" si="4"/>
        <v>Normal</v>
      </c>
      <c r="N120">
        <f t="shared" si="5"/>
        <v>44</v>
      </c>
      <c r="O120" s="6">
        <f t="shared" si="3"/>
        <v>0</v>
      </c>
      <c r="P120" s="6" cm="1">
        <f t="array" ref="P120">COUNTA(Patient ID)</f>
        <v>1</v>
      </c>
    </row>
    <row r="121" spans="1:16">
      <c r="A121" t="s">
        <v>292</v>
      </c>
      <c r="B121" t="s">
        <v>293</v>
      </c>
      <c r="C121">
        <v>43</v>
      </c>
      <c r="D121" t="s">
        <v>46</v>
      </c>
      <c r="E121" t="s">
        <v>51</v>
      </c>
      <c r="F121" t="s">
        <v>43</v>
      </c>
      <c r="G121">
        <v>4</v>
      </c>
      <c r="H121" t="s">
        <v>19</v>
      </c>
      <c r="I121" t="str">
        <f>VLOOKUP(E121,Diagnosis_Cost!$A$2:$C$21,2,FALSE)</f>
        <v>Hypertension</v>
      </c>
      <c r="J121">
        <f>VLOOKUP(E121,Diagnosis_Cost!$A$2:$C$21,3,FALSE)</f>
        <v>50000</v>
      </c>
      <c r="K121" t="str">
        <f>HLOOKUP(G121,Treatment_Rating!$A$1:$E$2,2,FALSE)</f>
        <v>Poor</v>
      </c>
      <c r="L121">
        <f>IF(C121&gt;60,VLOOKUP(E121,Diagnosis_Cost!$A$2:$C$21,3,FALSE)*1.1,VLOOKUP(E121,Diagnosis_Cost!$A$2:$C$21,3,FALSE))</f>
        <v>50000</v>
      </c>
      <c r="M121" t="str">
        <f t="shared" si="4"/>
        <v>Normal</v>
      </c>
      <c r="N121">
        <f t="shared" si="5"/>
        <v>44</v>
      </c>
      <c r="O121" s="6">
        <f t="shared" si="3"/>
        <v>0</v>
      </c>
      <c r="P121" s="6" cm="1">
        <f t="array" ref="P121">COUNTA(Patient ID)</f>
        <v>1</v>
      </c>
    </row>
    <row r="122" spans="1:16">
      <c r="A122" t="s">
        <v>294</v>
      </c>
      <c r="B122" t="s">
        <v>295</v>
      </c>
      <c r="C122">
        <v>49</v>
      </c>
      <c r="D122" t="s">
        <v>46</v>
      </c>
      <c r="E122" t="s">
        <v>56</v>
      </c>
      <c r="F122" t="s">
        <v>61</v>
      </c>
      <c r="G122">
        <v>4</v>
      </c>
      <c r="H122" t="s">
        <v>23</v>
      </c>
      <c r="I122" t="str">
        <f>VLOOKUP(E122,Diagnosis_Cost!$A$2:$C$21,2,FALSE)</f>
        <v>Pneumonia</v>
      </c>
      <c r="J122">
        <f>VLOOKUP(E122,Diagnosis_Cost!$A$2:$C$21,3,FALSE)</f>
        <v>60000</v>
      </c>
      <c r="K122" t="str">
        <f>HLOOKUP(G122,Treatment_Rating!$A$1:$E$2,2,FALSE)</f>
        <v>Poor</v>
      </c>
      <c r="L122">
        <f>IF(C122&gt;60,VLOOKUP(E122,Diagnosis_Cost!$A$2:$C$21,3,FALSE)*1.1,VLOOKUP(E122,Diagnosis_Cost!$A$2:$C$21,3,FALSE))</f>
        <v>60000</v>
      </c>
      <c r="M122" t="str">
        <f t="shared" si="4"/>
        <v>Normal</v>
      </c>
      <c r="N122">
        <f t="shared" si="5"/>
        <v>44</v>
      </c>
      <c r="O122" s="6">
        <f t="shared" si="3"/>
        <v>0</v>
      </c>
      <c r="P122" s="6" cm="1">
        <f t="array" ref="P122">COUNTA(Patient ID)</f>
        <v>1</v>
      </c>
    </row>
    <row r="123" spans="1:16">
      <c r="A123" t="s">
        <v>296</v>
      </c>
      <c r="B123" t="s">
        <v>297</v>
      </c>
      <c r="C123">
        <v>21</v>
      </c>
      <c r="D123" t="s">
        <v>41</v>
      </c>
      <c r="E123" t="s">
        <v>60</v>
      </c>
      <c r="F123" t="s">
        <v>57</v>
      </c>
      <c r="G123">
        <v>2</v>
      </c>
      <c r="H123" t="s">
        <v>18</v>
      </c>
      <c r="I123" t="str">
        <f>VLOOKUP(E123,Diagnosis_Cost!$A$2:$C$21,2,FALSE)</f>
        <v>Tuberculosis</v>
      </c>
      <c r="J123">
        <f>VLOOKUP(E123,Diagnosis_Cost!$A$2:$C$21,3,FALSE)</f>
        <v>80000</v>
      </c>
      <c r="K123" t="str">
        <f>HLOOKUP(G123,Treatment_Rating!$A$1:$E$2,2,FALSE)</f>
        <v>Good</v>
      </c>
      <c r="L123">
        <f>IF(C123&gt;60,VLOOKUP(E123,Diagnosis_Cost!$A$2:$C$21,3,FALSE)*1.1,VLOOKUP(E123,Diagnosis_Cost!$A$2:$C$21,3,FALSE))</f>
        <v>80000</v>
      </c>
      <c r="M123" t="str">
        <f t="shared" si="4"/>
        <v>Normal</v>
      </c>
      <c r="N123">
        <f t="shared" si="5"/>
        <v>44</v>
      </c>
      <c r="O123" s="6">
        <f t="shared" si="3"/>
        <v>0</v>
      </c>
      <c r="P123" s="6" cm="1">
        <f t="array" ref="P123">COUNTA(Patient ID)</f>
        <v>1</v>
      </c>
    </row>
    <row r="124" spans="1:16">
      <c r="A124" t="s">
        <v>298</v>
      </c>
      <c r="B124" t="s">
        <v>299</v>
      </c>
      <c r="C124">
        <v>2</v>
      </c>
      <c r="D124" t="s">
        <v>41</v>
      </c>
      <c r="E124" t="s">
        <v>67</v>
      </c>
      <c r="F124" t="s">
        <v>48</v>
      </c>
      <c r="G124">
        <v>1</v>
      </c>
      <c r="H124" t="s">
        <v>20</v>
      </c>
      <c r="I124" t="str">
        <f>VLOOKUP(E124,Diagnosis_Cost!$A$2:$C$21,2,FALSE)</f>
        <v>Asthma</v>
      </c>
      <c r="J124">
        <f>VLOOKUP(E124,Diagnosis_Cost!$A$2:$C$21,3,FALSE)</f>
        <v>45000</v>
      </c>
      <c r="K124" t="str">
        <f>HLOOKUP(G124,Treatment_Rating!$A$1:$E$2,2,FALSE)</f>
        <v>Excellent</v>
      </c>
      <c r="L124">
        <f>IF(C124&gt;60,VLOOKUP(E124,Diagnosis_Cost!$A$2:$C$21,3,FALSE)*1.1,VLOOKUP(E124,Diagnosis_Cost!$A$2:$C$21,3,FALSE))</f>
        <v>45000</v>
      </c>
      <c r="M124" t="str">
        <f t="shared" si="4"/>
        <v>Normal</v>
      </c>
      <c r="N124">
        <f t="shared" si="5"/>
        <v>44</v>
      </c>
      <c r="O124" s="6">
        <f t="shared" si="3"/>
        <v>0</v>
      </c>
      <c r="P124" s="6" cm="1">
        <f t="array" ref="P124">COUNTA(Patient ID)</f>
        <v>1</v>
      </c>
    </row>
    <row r="125" spans="1:16">
      <c r="A125" t="s">
        <v>300</v>
      </c>
      <c r="B125" t="s">
        <v>301</v>
      </c>
      <c r="C125">
        <v>28</v>
      </c>
      <c r="D125" t="s">
        <v>41</v>
      </c>
      <c r="E125" t="s">
        <v>70</v>
      </c>
      <c r="F125" t="s">
        <v>75</v>
      </c>
      <c r="G125">
        <v>3</v>
      </c>
      <c r="H125" t="s">
        <v>21</v>
      </c>
      <c r="I125" t="str">
        <f>VLOOKUP(E125,Diagnosis_Cost!$A$2:$C$21,2,FALSE)</f>
        <v>Malaria</v>
      </c>
      <c r="J125">
        <f>VLOOKUP(E125,Diagnosis_Cost!$A$2:$C$21,3,FALSE)</f>
        <v>20000</v>
      </c>
      <c r="K125" t="str">
        <f>HLOOKUP(G125,Treatment_Rating!$A$1:$E$2,2,FALSE)</f>
        <v>Fair</v>
      </c>
      <c r="L125">
        <f>IF(C125&gt;60,VLOOKUP(E125,Diagnosis_Cost!$A$2:$C$21,3,FALSE)*1.1,VLOOKUP(E125,Diagnosis_Cost!$A$2:$C$21,3,FALSE))</f>
        <v>20000</v>
      </c>
      <c r="M125" t="str">
        <f t="shared" si="4"/>
        <v>Normal</v>
      </c>
      <c r="N125">
        <f t="shared" si="5"/>
        <v>44</v>
      </c>
      <c r="O125" s="6">
        <f t="shared" si="3"/>
        <v>0</v>
      </c>
      <c r="P125" s="6" cm="1">
        <f t="array" ref="P125">COUNTA(Patient ID)</f>
        <v>1</v>
      </c>
    </row>
    <row r="126" spans="1:16">
      <c r="A126" t="s">
        <v>302</v>
      </c>
      <c r="B126" t="s">
        <v>303</v>
      </c>
      <c r="C126">
        <v>6</v>
      </c>
      <c r="D126" t="s">
        <v>46</v>
      </c>
      <c r="E126" t="s">
        <v>56</v>
      </c>
      <c r="F126" t="s">
        <v>61</v>
      </c>
      <c r="G126">
        <v>5</v>
      </c>
      <c r="H126" t="s">
        <v>19</v>
      </c>
      <c r="I126" t="str">
        <f>VLOOKUP(E126,Diagnosis_Cost!$A$2:$C$21,2,FALSE)</f>
        <v>Pneumonia</v>
      </c>
      <c r="J126">
        <f>VLOOKUP(E126,Diagnosis_Cost!$A$2:$C$21,3,FALSE)</f>
        <v>60000</v>
      </c>
      <c r="K126" t="str">
        <f>HLOOKUP(G126,Treatment_Rating!$A$1:$E$2,2,FALSE)</f>
        <v>Critical</v>
      </c>
      <c r="L126">
        <f>IF(C126&gt;60,VLOOKUP(E126,Diagnosis_Cost!$A$2:$C$21,3,FALSE)*1.1,VLOOKUP(E126,Diagnosis_Cost!$A$2:$C$21,3,FALSE))</f>
        <v>60000</v>
      </c>
      <c r="M126" t="str">
        <f t="shared" si="4"/>
        <v>Normal</v>
      </c>
      <c r="N126">
        <f t="shared" si="5"/>
        <v>44</v>
      </c>
      <c r="O126" s="6">
        <f t="shared" si="3"/>
        <v>0</v>
      </c>
      <c r="P126" s="6" cm="1">
        <f t="array" ref="P126">COUNTA(Patient ID)</f>
        <v>1</v>
      </c>
    </row>
    <row r="127" spans="1:16">
      <c r="A127" t="s">
        <v>304</v>
      </c>
      <c r="B127" t="s">
        <v>305</v>
      </c>
      <c r="C127">
        <v>77</v>
      </c>
      <c r="D127" t="s">
        <v>46</v>
      </c>
      <c r="E127" t="s">
        <v>47</v>
      </c>
      <c r="F127" t="s">
        <v>61</v>
      </c>
      <c r="G127">
        <v>4</v>
      </c>
      <c r="H127" t="s">
        <v>19</v>
      </c>
      <c r="I127" t="str">
        <f>VLOOKUP(E127,Diagnosis_Cost!$A$2:$C$21,2,FALSE)</f>
        <v>Typhoid</v>
      </c>
      <c r="J127">
        <f>VLOOKUP(E127,Diagnosis_Cost!$A$2:$C$21,3,FALSE)</f>
        <v>30000</v>
      </c>
      <c r="K127" t="str">
        <f>HLOOKUP(G127,Treatment_Rating!$A$1:$E$2,2,FALSE)</f>
        <v>Poor</v>
      </c>
      <c r="L127">
        <f>IF(C127&gt;60,VLOOKUP(E127,Diagnosis_Cost!$A$2:$C$21,3,FALSE)*1.1,VLOOKUP(E127,Diagnosis_Cost!$A$2:$C$21,3,FALSE))</f>
        <v>33000</v>
      </c>
      <c r="M127" t="str">
        <f t="shared" si="4"/>
        <v>High Risk</v>
      </c>
      <c r="N127">
        <f t="shared" si="5"/>
        <v>44</v>
      </c>
      <c r="O127" s="6">
        <f t="shared" si="3"/>
        <v>1</v>
      </c>
      <c r="P127" s="6" cm="1">
        <f t="array" ref="P127">COUNTA(Patient ID)</f>
        <v>1</v>
      </c>
    </row>
    <row r="128" spans="1:16">
      <c r="A128" t="s">
        <v>306</v>
      </c>
      <c r="B128" t="s">
        <v>307</v>
      </c>
      <c r="C128">
        <v>85</v>
      </c>
      <c r="D128" t="s">
        <v>46</v>
      </c>
      <c r="E128" t="s">
        <v>60</v>
      </c>
      <c r="F128" t="s">
        <v>43</v>
      </c>
      <c r="G128">
        <v>3</v>
      </c>
      <c r="H128" t="s">
        <v>22</v>
      </c>
      <c r="I128" t="str">
        <f>VLOOKUP(E128,Diagnosis_Cost!$A$2:$C$21,2,FALSE)</f>
        <v>Tuberculosis</v>
      </c>
      <c r="J128">
        <f>VLOOKUP(E128,Diagnosis_Cost!$A$2:$C$21,3,FALSE)</f>
        <v>80000</v>
      </c>
      <c r="K128" t="str">
        <f>HLOOKUP(G128,Treatment_Rating!$A$1:$E$2,2,FALSE)</f>
        <v>Fair</v>
      </c>
      <c r="L128">
        <f>IF(C128&gt;60,VLOOKUP(E128,Diagnosis_Cost!$A$2:$C$21,3,FALSE)*1.1,VLOOKUP(E128,Diagnosis_Cost!$A$2:$C$21,3,FALSE))</f>
        <v>88000</v>
      </c>
      <c r="M128" t="str">
        <f t="shared" si="4"/>
        <v>High Risk</v>
      </c>
      <c r="N128">
        <f t="shared" si="5"/>
        <v>44</v>
      </c>
      <c r="O128" s="6">
        <f t="shared" si="3"/>
        <v>1</v>
      </c>
      <c r="P128" s="6" cm="1">
        <f t="array" ref="P128">COUNTA(Patient ID)</f>
        <v>1</v>
      </c>
    </row>
    <row r="129" spans="1:16">
      <c r="A129" t="s">
        <v>308</v>
      </c>
      <c r="B129" t="s">
        <v>309</v>
      </c>
      <c r="C129">
        <v>4</v>
      </c>
      <c r="D129" t="s">
        <v>46</v>
      </c>
      <c r="E129" t="s">
        <v>42</v>
      </c>
      <c r="F129" t="s">
        <v>43</v>
      </c>
      <c r="G129">
        <v>3</v>
      </c>
      <c r="H129" t="s">
        <v>20</v>
      </c>
      <c r="I129" t="str">
        <f>VLOOKUP(E129,Diagnosis_Cost!$A$2:$C$21,2,FALSE)</f>
        <v>Arthritis</v>
      </c>
      <c r="J129">
        <f>VLOOKUP(E129,Diagnosis_Cost!$A$2:$C$21,3,FALSE)</f>
        <v>40000</v>
      </c>
      <c r="K129" t="str">
        <f>HLOOKUP(G129,Treatment_Rating!$A$1:$E$2,2,FALSE)</f>
        <v>Fair</v>
      </c>
      <c r="L129">
        <f>IF(C129&gt;60,VLOOKUP(E129,Diagnosis_Cost!$A$2:$C$21,3,FALSE)*1.1,VLOOKUP(E129,Diagnosis_Cost!$A$2:$C$21,3,FALSE))</f>
        <v>40000</v>
      </c>
      <c r="M129" t="str">
        <f t="shared" si="4"/>
        <v>Normal</v>
      </c>
      <c r="N129">
        <f t="shared" si="5"/>
        <v>44</v>
      </c>
      <c r="O129" s="6">
        <f t="shared" si="3"/>
        <v>0</v>
      </c>
      <c r="P129" s="6" cm="1">
        <f t="array" ref="P129">COUNTA(Patient ID)</f>
        <v>1</v>
      </c>
    </row>
    <row r="130" spans="1:16">
      <c r="A130" t="s">
        <v>310</v>
      </c>
      <c r="B130" t="s">
        <v>311</v>
      </c>
      <c r="C130">
        <v>1</v>
      </c>
      <c r="D130" t="s">
        <v>46</v>
      </c>
      <c r="E130" t="s">
        <v>42</v>
      </c>
      <c r="F130" t="s">
        <v>43</v>
      </c>
      <c r="G130">
        <v>2</v>
      </c>
      <c r="H130" t="s">
        <v>18</v>
      </c>
      <c r="I130" t="str">
        <f>VLOOKUP(E130,Diagnosis_Cost!$A$2:$C$21,2,FALSE)</f>
        <v>Arthritis</v>
      </c>
      <c r="J130">
        <f>VLOOKUP(E130,Diagnosis_Cost!$A$2:$C$21,3,FALSE)</f>
        <v>40000</v>
      </c>
      <c r="K130" t="str">
        <f>HLOOKUP(G130,Treatment_Rating!$A$1:$E$2,2,FALSE)</f>
        <v>Good</v>
      </c>
      <c r="L130">
        <f>IF(C130&gt;60,VLOOKUP(E130,Diagnosis_Cost!$A$2:$C$21,3,FALSE)*1.1,VLOOKUP(E130,Diagnosis_Cost!$A$2:$C$21,3,FALSE))</f>
        <v>40000</v>
      </c>
      <c r="M130" t="str">
        <f t="shared" si="4"/>
        <v>Normal</v>
      </c>
      <c r="N130">
        <f t="shared" si="5"/>
        <v>44</v>
      </c>
      <c r="O130" s="6">
        <f t="shared" ref="O130:O193" si="6">COUNTIF(M130,"High Risk")</f>
        <v>0</v>
      </c>
      <c r="P130" s="6" cm="1">
        <f t="array" ref="P130">COUNTA(Patient ID)</f>
        <v>1</v>
      </c>
    </row>
    <row r="131" spans="1:16">
      <c r="A131" t="s">
        <v>312</v>
      </c>
      <c r="B131" t="s">
        <v>313</v>
      </c>
      <c r="C131">
        <v>57</v>
      </c>
      <c r="D131" t="s">
        <v>41</v>
      </c>
      <c r="E131" t="s">
        <v>51</v>
      </c>
      <c r="F131" t="s">
        <v>43</v>
      </c>
      <c r="G131">
        <v>3</v>
      </c>
      <c r="H131" t="s">
        <v>19</v>
      </c>
      <c r="I131" t="str">
        <f>VLOOKUP(E131,Diagnosis_Cost!$A$2:$C$21,2,FALSE)</f>
        <v>Hypertension</v>
      </c>
      <c r="J131">
        <f>VLOOKUP(E131,Diagnosis_Cost!$A$2:$C$21,3,FALSE)</f>
        <v>50000</v>
      </c>
      <c r="K131" t="str">
        <f>HLOOKUP(G131,Treatment_Rating!$A$1:$E$2,2,FALSE)</f>
        <v>Fair</v>
      </c>
      <c r="L131">
        <f>IF(C131&gt;60,VLOOKUP(E131,Diagnosis_Cost!$A$2:$C$21,3,FALSE)*1.1,VLOOKUP(E131,Diagnosis_Cost!$A$2:$C$21,3,FALSE))</f>
        <v>50000</v>
      </c>
      <c r="M131" t="str">
        <f t="shared" ref="M131:M194" si="7">IF(AND(C131&gt;65,G131&lt;50),"High Risk","Normal")</f>
        <v>Normal</v>
      </c>
      <c r="N131">
        <f t="shared" ref="N131:N194" si="8">COUNTIF(H:H,"January")</f>
        <v>44</v>
      </c>
      <c r="O131" s="6">
        <f t="shared" si="6"/>
        <v>0</v>
      </c>
      <c r="P131" s="6" cm="1">
        <f t="array" ref="P131">COUNTA(Patient ID)</f>
        <v>1</v>
      </c>
    </row>
    <row r="132" spans="1:16">
      <c r="A132" t="s">
        <v>314</v>
      </c>
      <c r="B132" t="s">
        <v>315</v>
      </c>
      <c r="C132">
        <v>23</v>
      </c>
      <c r="D132" t="s">
        <v>41</v>
      </c>
      <c r="E132" t="s">
        <v>60</v>
      </c>
      <c r="F132" t="s">
        <v>61</v>
      </c>
      <c r="G132">
        <v>3</v>
      </c>
      <c r="H132" t="s">
        <v>18</v>
      </c>
      <c r="I132" t="str">
        <f>VLOOKUP(E132,Diagnosis_Cost!$A$2:$C$21,2,FALSE)</f>
        <v>Tuberculosis</v>
      </c>
      <c r="J132">
        <f>VLOOKUP(E132,Diagnosis_Cost!$A$2:$C$21,3,FALSE)</f>
        <v>80000</v>
      </c>
      <c r="K132" t="str">
        <f>HLOOKUP(G132,Treatment_Rating!$A$1:$E$2,2,FALSE)</f>
        <v>Fair</v>
      </c>
      <c r="L132">
        <f>IF(C132&gt;60,VLOOKUP(E132,Diagnosis_Cost!$A$2:$C$21,3,FALSE)*1.1,VLOOKUP(E132,Diagnosis_Cost!$A$2:$C$21,3,FALSE))</f>
        <v>80000</v>
      </c>
      <c r="M132" t="str">
        <f t="shared" si="7"/>
        <v>Normal</v>
      </c>
      <c r="N132">
        <f t="shared" si="8"/>
        <v>44</v>
      </c>
      <c r="O132" s="6">
        <f t="shared" si="6"/>
        <v>0</v>
      </c>
      <c r="P132" s="6" cm="1">
        <f t="array" ref="P132">COUNTA(Patient ID)</f>
        <v>1</v>
      </c>
    </row>
    <row r="133" spans="1:16">
      <c r="A133" t="s">
        <v>316</v>
      </c>
      <c r="B133" t="s">
        <v>317</v>
      </c>
      <c r="C133">
        <v>23</v>
      </c>
      <c r="D133" t="s">
        <v>46</v>
      </c>
      <c r="E133" t="s">
        <v>67</v>
      </c>
      <c r="F133" t="s">
        <v>75</v>
      </c>
      <c r="G133">
        <v>4</v>
      </c>
      <c r="H133" t="s">
        <v>23</v>
      </c>
      <c r="I133" t="str">
        <f>VLOOKUP(E133,Diagnosis_Cost!$A$2:$C$21,2,FALSE)</f>
        <v>Asthma</v>
      </c>
      <c r="J133">
        <f>VLOOKUP(E133,Diagnosis_Cost!$A$2:$C$21,3,FALSE)</f>
        <v>45000</v>
      </c>
      <c r="K133" t="str">
        <f>HLOOKUP(G133,Treatment_Rating!$A$1:$E$2,2,FALSE)</f>
        <v>Poor</v>
      </c>
      <c r="L133">
        <f>IF(C133&gt;60,VLOOKUP(E133,Diagnosis_Cost!$A$2:$C$21,3,FALSE)*1.1,VLOOKUP(E133,Diagnosis_Cost!$A$2:$C$21,3,FALSE))</f>
        <v>45000</v>
      </c>
      <c r="M133" t="str">
        <f t="shared" si="7"/>
        <v>Normal</v>
      </c>
      <c r="N133">
        <f t="shared" si="8"/>
        <v>44</v>
      </c>
      <c r="O133" s="6">
        <f t="shared" si="6"/>
        <v>0</v>
      </c>
      <c r="P133" s="6" cm="1">
        <f t="array" ref="P133">COUNTA(Patient ID)</f>
        <v>1</v>
      </c>
    </row>
    <row r="134" spans="1:16">
      <c r="A134" t="s">
        <v>318</v>
      </c>
      <c r="B134" t="s">
        <v>319</v>
      </c>
      <c r="C134">
        <v>12</v>
      </c>
      <c r="D134" t="s">
        <v>41</v>
      </c>
      <c r="E134" t="s">
        <v>47</v>
      </c>
      <c r="F134" t="s">
        <v>43</v>
      </c>
      <c r="G134">
        <v>2</v>
      </c>
      <c r="H134" t="s">
        <v>21</v>
      </c>
      <c r="I134" t="str">
        <f>VLOOKUP(E134,Diagnosis_Cost!$A$2:$C$21,2,FALSE)</f>
        <v>Typhoid</v>
      </c>
      <c r="J134">
        <f>VLOOKUP(E134,Diagnosis_Cost!$A$2:$C$21,3,FALSE)</f>
        <v>30000</v>
      </c>
      <c r="K134" t="str">
        <f>HLOOKUP(G134,Treatment_Rating!$A$1:$E$2,2,FALSE)</f>
        <v>Good</v>
      </c>
      <c r="L134">
        <f>IF(C134&gt;60,VLOOKUP(E134,Diagnosis_Cost!$A$2:$C$21,3,FALSE)*1.1,VLOOKUP(E134,Diagnosis_Cost!$A$2:$C$21,3,FALSE))</f>
        <v>30000</v>
      </c>
      <c r="M134" t="str">
        <f t="shared" si="7"/>
        <v>Normal</v>
      </c>
      <c r="N134">
        <f t="shared" si="8"/>
        <v>44</v>
      </c>
      <c r="O134" s="6">
        <f t="shared" si="6"/>
        <v>0</v>
      </c>
      <c r="P134" s="6" cm="1">
        <f t="array" ref="P134">COUNTA(Patient ID)</f>
        <v>1</v>
      </c>
    </row>
    <row r="135" spans="1:16">
      <c r="A135" t="s">
        <v>320</v>
      </c>
      <c r="B135" t="s">
        <v>321</v>
      </c>
      <c r="C135">
        <v>2</v>
      </c>
      <c r="D135" t="s">
        <v>46</v>
      </c>
      <c r="E135" t="s">
        <v>42</v>
      </c>
      <c r="F135" t="s">
        <v>43</v>
      </c>
      <c r="G135">
        <v>2</v>
      </c>
      <c r="H135" t="s">
        <v>23</v>
      </c>
      <c r="I135" t="str">
        <f>VLOOKUP(E135,Diagnosis_Cost!$A$2:$C$21,2,FALSE)</f>
        <v>Arthritis</v>
      </c>
      <c r="J135">
        <f>VLOOKUP(E135,Diagnosis_Cost!$A$2:$C$21,3,FALSE)</f>
        <v>40000</v>
      </c>
      <c r="K135" t="str">
        <f>HLOOKUP(G135,Treatment_Rating!$A$1:$E$2,2,FALSE)</f>
        <v>Good</v>
      </c>
      <c r="L135">
        <f>IF(C135&gt;60,VLOOKUP(E135,Diagnosis_Cost!$A$2:$C$21,3,FALSE)*1.1,VLOOKUP(E135,Diagnosis_Cost!$A$2:$C$21,3,FALSE))</f>
        <v>40000</v>
      </c>
      <c r="M135" t="str">
        <f t="shared" si="7"/>
        <v>Normal</v>
      </c>
      <c r="N135">
        <f t="shared" si="8"/>
        <v>44</v>
      </c>
      <c r="O135" s="6">
        <f t="shared" si="6"/>
        <v>0</v>
      </c>
      <c r="P135" s="6" cm="1">
        <f t="array" ref="P135">COUNTA(Patient ID)</f>
        <v>1</v>
      </c>
    </row>
    <row r="136" spans="1:16">
      <c r="A136" t="s">
        <v>322</v>
      </c>
      <c r="B136" t="s">
        <v>323</v>
      </c>
      <c r="C136">
        <v>15</v>
      </c>
      <c r="D136" t="s">
        <v>46</v>
      </c>
      <c r="E136" t="s">
        <v>60</v>
      </c>
      <c r="F136" t="s">
        <v>48</v>
      </c>
      <c r="G136">
        <v>4</v>
      </c>
      <c r="H136" t="s">
        <v>20</v>
      </c>
      <c r="I136" t="str">
        <f>VLOOKUP(E136,Diagnosis_Cost!$A$2:$C$21,2,FALSE)</f>
        <v>Tuberculosis</v>
      </c>
      <c r="J136">
        <f>VLOOKUP(E136,Diagnosis_Cost!$A$2:$C$21,3,FALSE)</f>
        <v>80000</v>
      </c>
      <c r="K136" t="str">
        <f>HLOOKUP(G136,Treatment_Rating!$A$1:$E$2,2,FALSE)</f>
        <v>Poor</v>
      </c>
      <c r="L136">
        <f>IF(C136&gt;60,VLOOKUP(E136,Diagnosis_Cost!$A$2:$C$21,3,FALSE)*1.1,VLOOKUP(E136,Diagnosis_Cost!$A$2:$C$21,3,FALSE))</f>
        <v>80000</v>
      </c>
      <c r="M136" t="str">
        <f t="shared" si="7"/>
        <v>Normal</v>
      </c>
      <c r="N136">
        <f t="shared" si="8"/>
        <v>44</v>
      </c>
      <c r="O136" s="6">
        <f t="shared" si="6"/>
        <v>0</v>
      </c>
      <c r="P136" s="6" cm="1">
        <f t="array" ref="P136">COUNTA(Patient ID)</f>
        <v>1</v>
      </c>
    </row>
    <row r="137" spans="1:16">
      <c r="A137" t="s">
        <v>324</v>
      </c>
      <c r="B137" t="s">
        <v>325</v>
      </c>
      <c r="C137">
        <v>59</v>
      </c>
      <c r="D137" t="s">
        <v>41</v>
      </c>
      <c r="E137" t="s">
        <v>42</v>
      </c>
      <c r="F137" t="s">
        <v>61</v>
      </c>
      <c r="G137">
        <v>5</v>
      </c>
      <c r="H137" t="s">
        <v>19</v>
      </c>
      <c r="I137" t="str">
        <f>VLOOKUP(E137,Diagnosis_Cost!$A$2:$C$21,2,FALSE)</f>
        <v>Arthritis</v>
      </c>
      <c r="J137">
        <f>VLOOKUP(E137,Diagnosis_Cost!$A$2:$C$21,3,FALSE)</f>
        <v>40000</v>
      </c>
      <c r="K137" t="str">
        <f>HLOOKUP(G137,Treatment_Rating!$A$1:$E$2,2,FALSE)</f>
        <v>Critical</v>
      </c>
      <c r="L137">
        <f>IF(C137&gt;60,VLOOKUP(E137,Diagnosis_Cost!$A$2:$C$21,3,FALSE)*1.1,VLOOKUP(E137,Diagnosis_Cost!$A$2:$C$21,3,FALSE))</f>
        <v>40000</v>
      </c>
      <c r="M137" t="str">
        <f t="shared" si="7"/>
        <v>Normal</v>
      </c>
      <c r="N137">
        <f t="shared" si="8"/>
        <v>44</v>
      </c>
      <c r="O137" s="6">
        <f t="shared" si="6"/>
        <v>0</v>
      </c>
      <c r="P137" s="6" cm="1">
        <f t="array" ref="P137">COUNTA(Patient ID)</f>
        <v>1</v>
      </c>
    </row>
    <row r="138" spans="1:16">
      <c r="A138" t="s">
        <v>326</v>
      </c>
      <c r="B138" t="s">
        <v>327</v>
      </c>
      <c r="C138">
        <v>7</v>
      </c>
      <c r="D138" t="s">
        <v>46</v>
      </c>
      <c r="E138" t="s">
        <v>47</v>
      </c>
      <c r="F138" t="s">
        <v>48</v>
      </c>
      <c r="G138">
        <v>4</v>
      </c>
      <c r="H138" t="s">
        <v>20</v>
      </c>
      <c r="I138" t="str">
        <f>VLOOKUP(E138,Diagnosis_Cost!$A$2:$C$21,2,FALSE)</f>
        <v>Typhoid</v>
      </c>
      <c r="J138">
        <f>VLOOKUP(E138,Diagnosis_Cost!$A$2:$C$21,3,FALSE)</f>
        <v>30000</v>
      </c>
      <c r="K138" t="str">
        <f>HLOOKUP(G138,Treatment_Rating!$A$1:$E$2,2,FALSE)</f>
        <v>Poor</v>
      </c>
      <c r="L138">
        <f>IF(C138&gt;60,VLOOKUP(E138,Diagnosis_Cost!$A$2:$C$21,3,FALSE)*1.1,VLOOKUP(E138,Diagnosis_Cost!$A$2:$C$21,3,FALSE))</f>
        <v>30000</v>
      </c>
      <c r="M138" t="str">
        <f t="shared" si="7"/>
        <v>Normal</v>
      </c>
      <c r="N138">
        <f t="shared" si="8"/>
        <v>44</v>
      </c>
      <c r="O138" s="6">
        <f t="shared" si="6"/>
        <v>0</v>
      </c>
      <c r="P138" s="6" cm="1">
        <f t="array" ref="P138">COUNTA(Patient ID)</f>
        <v>1</v>
      </c>
    </row>
    <row r="139" spans="1:16">
      <c r="A139" t="s">
        <v>328</v>
      </c>
      <c r="B139" t="s">
        <v>329</v>
      </c>
      <c r="C139">
        <v>16</v>
      </c>
      <c r="D139" t="s">
        <v>46</v>
      </c>
      <c r="E139" t="s">
        <v>42</v>
      </c>
      <c r="F139" t="s">
        <v>48</v>
      </c>
      <c r="G139">
        <v>1</v>
      </c>
      <c r="H139" t="s">
        <v>19</v>
      </c>
      <c r="I139" t="str">
        <f>VLOOKUP(E139,Diagnosis_Cost!$A$2:$C$21,2,FALSE)</f>
        <v>Arthritis</v>
      </c>
      <c r="J139">
        <f>VLOOKUP(E139,Diagnosis_Cost!$A$2:$C$21,3,FALSE)</f>
        <v>40000</v>
      </c>
      <c r="K139" t="str">
        <f>HLOOKUP(G139,Treatment_Rating!$A$1:$E$2,2,FALSE)</f>
        <v>Excellent</v>
      </c>
      <c r="L139">
        <f>IF(C139&gt;60,VLOOKUP(E139,Diagnosis_Cost!$A$2:$C$21,3,FALSE)*1.1,VLOOKUP(E139,Diagnosis_Cost!$A$2:$C$21,3,FALSE))</f>
        <v>40000</v>
      </c>
      <c r="M139" t="str">
        <f t="shared" si="7"/>
        <v>Normal</v>
      </c>
      <c r="N139">
        <f t="shared" si="8"/>
        <v>44</v>
      </c>
      <c r="O139" s="6">
        <f t="shared" si="6"/>
        <v>0</v>
      </c>
      <c r="P139" s="6" cm="1">
        <f t="array" ref="P139">COUNTA(Patient ID)</f>
        <v>1</v>
      </c>
    </row>
    <row r="140" spans="1:16">
      <c r="A140" t="s">
        <v>330</v>
      </c>
      <c r="B140" t="s">
        <v>331</v>
      </c>
      <c r="C140">
        <v>49</v>
      </c>
      <c r="D140" t="s">
        <v>41</v>
      </c>
      <c r="E140" t="s">
        <v>64</v>
      </c>
      <c r="F140" t="s">
        <v>75</v>
      </c>
      <c r="G140">
        <v>2</v>
      </c>
      <c r="H140" t="s">
        <v>18</v>
      </c>
      <c r="I140" t="str">
        <f>VLOOKUP(E140,Diagnosis_Cost!$A$2:$C$21,2,FALSE)</f>
        <v>Diabetes</v>
      </c>
      <c r="J140">
        <f>VLOOKUP(E140,Diagnosis_Cost!$A$2:$C$21,3,FALSE)</f>
        <v>70000</v>
      </c>
      <c r="K140" t="str">
        <f>HLOOKUP(G140,Treatment_Rating!$A$1:$E$2,2,FALSE)</f>
        <v>Good</v>
      </c>
      <c r="L140">
        <f>IF(C140&gt;60,VLOOKUP(E140,Diagnosis_Cost!$A$2:$C$21,3,FALSE)*1.1,VLOOKUP(E140,Diagnosis_Cost!$A$2:$C$21,3,FALSE))</f>
        <v>70000</v>
      </c>
      <c r="M140" t="str">
        <f t="shared" si="7"/>
        <v>Normal</v>
      </c>
      <c r="N140">
        <f t="shared" si="8"/>
        <v>44</v>
      </c>
      <c r="O140" s="6">
        <f t="shared" si="6"/>
        <v>0</v>
      </c>
      <c r="P140" s="6" cm="1">
        <f t="array" ref="P140">COUNTA(Patient ID)</f>
        <v>1</v>
      </c>
    </row>
    <row r="141" spans="1:16">
      <c r="A141" t="s">
        <v>332</v>
      </c>
      <c r="B141" t="s">
        <v>333</v>
      </c>
      <c r="C141">
        <v>40</v>
      </c>
      <c r="D141" t="s">
        <v>46</v>
      </c>
      <c r="E141" t="s">
        <v>64</v>
      </c>
      <c r="F141" t="s">
        <v>43</v>
      </c>
      <c r="G141">
        <v>2</v>
      </c>
      <c r="H141" t="s">
        <v>19</v>
      </c>
      <c r="I141" t="str">
        <f>VLOOKUP(E141,Diagnosis_Cost!$A$2:$C$21,2,FALSE)</f>
        <v>Diabetes</v>
      </c>
      <c r="J141">
        <f>VLOOKUP(E141,Diagnosis_Cost!$A$2:$C$21,3,FALSE)</f>
        <v>70000</v>
      </c>
      <c r="K141" t="str">
        <f>HLOOKUP(G141,Treatment_Rating!$A$1:$E$2,2,FALSE)</f>
        <v>Good</v>
      </c>
      <c r="L141">
        <f>IF(C141&gt;60,VLOOKUP(E141,Diagnosis_Cost!$A$2:$C$21,3,FALSE)*1.1,VLOOKUP(E141,Diagnosis_Cost!$A$2:$C$21,3,FALSE))</f>
        <v>70000</v>
      </c>
      <c r="M141" t="str">
        <f t="shared" si="7"/>
        <v>Normal</v>
      </c>
      <c r="N141">
        <f t="shared" si="8"/>
        <v>44</v>
      </c>
      <c r="O141" s="6">
        <f t="shared" si="6"/>
        <v>0</v>
      </c>
      <c r="P141" s="6" cm="1">
        <f t="array" ref="P141">COUNTA(Patient ID)</f>
        <v>1</v>
      </c>
    </row>
    <row r="142" spans="1:16">
      <c r="A142" t="s">
        <v>334</v>
      </c>
      <c r="B142" t="s">
        <v>335</v>
      </c>
      <c r="C142">
        <v>43</v>
      </c>
      <c r="D142" t="s">
        <v>41</v>
      </c>
      <c r="E142" t="s">
        <v>60</v>
      </c>
      <c r="F142" t="s">
        <v>75</v>
      </c>
      <c r="G142">
        <v>5</v>
      </c>
      <c r="H142" t="s">
        <v>18</v>
      </c>
      <c r="I142" t="str">
        <f>VLOOKUP(E142,Diagnosis_Cost!$A$2:$C$21,2,FALSE)</f>
        <v>Tuberculosis</v>
      </c>
      <c r="J142">
        <f>VLOOKUP(E142,Diagnosis_Cost!$A$2:$C$21,3,FALSE)</f>
        <v>80000</v>
      </c>
      <c r="K142" t="str">
        <f>HLOOKUP(G142,Treatment_Rating!$A$1:$E$2,2,FALSE)</f>
        <v>Critical</v>
      </c>
      <c r="L142">
        <f>IF(C142&gt;60,VLOOKUP(E142,Diagnosis_Cost!$A$2:$C$21,3,FALSE)*1.1,VLOOKUP(E142,Diagnosis_Cost!$A$2:$C$21,3,FALSE))</f>
        <v>80000</v>
      </c>
      <c r="M142" t="str">
        <f t="shared" si="7"/>
        <v>Normal</v>
      </c>
      <c r="N142">
        <f t="shared" si="8"/>
        <v>44</v>
      </c>
      <c r="O142" s="6">
        <f t="shared" si="6"/>
        <v>0</v>
      </c>
      <c r="P142" s="6" cm="1">
        <f t="array" ref="P142">COUNTA(Patient ID)</f>
        <v>1</v>
      </c>
    </row>
    <row r="143" spans="1:16">
      <c r="A143" t="s">
        <v>336</v>
      </c>
      <c r="B143" t="s">
        <v>337</v>
      </c>
      <c r="C143">
        <v>12</v>
      </c>
      <c r="D143" t="s">
        <v>46</v>
      </c>
      <c r="E143" t="s">
        <v>60</v>
      </c>
      <c r="F143" t="s">
        <v>57</v>
      </c>
      <c r="G143">
        <v>4</v>
      </c>
      <c r="H143" t="s">
        <v>23</v>
      </c>
      <c r="I143" t="str">
        <f>VLOOKUP(E143,Diagnosis_Cost!$A$2:$C$21,2,FALSE)</f>
        <v>Tuberculosis</v>
      </c>
      <c r="J143">
        <f>VLOOKUP(E143,Diagnosis_Cost!$A$2:$C$21,3,FALSE)</f>
        <v>80000</v>
      </c>
      <c r="K143" t="str">
        <f>HLOOKUP(G143,Treatment_Rating!$A$1:$E$2,2,FALSE)</f>
        <v>Poor</v>
      </c>
      <c r="L143">
        <f>IF(C143&gt;60,VLOOKUP(E143,Diagnosis_Cost!$A$2:$C$21,3,FALSE)*1.1,VLOOKUP(E143,Diagnosis_Cost!$A$2:$C$21,3,FALSE))</f>
        <v>80000</v>
      </c>
      <c r="M143" t="str">
        <f t="shared" si="7"/>
        <v>Normal</v>
      </c>
      <c r="N143">
        <f t="shared" si="8"/>
        <v>44</v>
      </c>
      <c r="O143" s="6">
        <f t="shared" si="6"/>
        <v>0</v>
      </c>
      <c r="P143" s="6" cm="1">
        <f t="array" ref="P143">COUNTA(Patient ID)</f>
        <v>1</v>
      </c>
    </row>
    <row r="144" spans="1:16">
      <c r="A144" t="s">
        <v>338</v>
      </c>
      <c r="B144" t="s">
        <v>339</v>
      </c>
      <c r="C144">
        <v>52</v>
      </c>
      <c r="D144" t="s">
        <v>46</v>
      </c>
      <c r="E144" t="s">
        <v>51</v>
      </c>
      <c r="F144" t="s">
        <v>61</v>
      </c>
      <c r="G144">
        <v>1</v>
      </c>
      <c r="H144" t="s">
        <v>18</v>
      </c>
      <c r="I144" t="str">
        <f>VLOOKUP(E144,Diagnosis_Cost!$A$2:$C$21,2,FALSE)</f>
        <v>Hypertension</v>
      </c>
      <c r="J144">
        <f>VLOOKUP(E144,Diagnosis_Cost!$A$2:$C$21,3,FALSE)</f>
        <v>50000</v>
      </c>
      <c r="K144" t="str">
        <f>HLOOKUP(G144,Treatment_Rating!$A$1:$E$2,2,FALSE)</f>
        <v>Excellent</v>
      </c>
      <c r="L144">
        <f>IF(C144&gt;60,VLOOKUP(E144,Diagnosis_Cost!$A$2:$C$21,3,FALSE)*1.1,VLOOKUP(E144,Diagnosis_Cost!$A$2:$C$21,3,FALSE))</f>
        <v>50000</v>
      </c>
      <c r="M144" t="str">
        <f t="shared" si="7"/>
        <v>Normal</v>
      </c>
      <c r="N144">
        <f t="shared" si="8"/>
        <v>44</v>
      </c>
      <c r="O144" s="6">
        <f t="shared" si="6"/>
        <v>0</v>
      </c>
      <c r="P144" s="6" cm="1">
        <f t="array" ref="P144">COUNTA(Patient ID)</f>
        <v>1</v>
      </c>
    </row>
    <row r="145" spans="1:16">
      <c r="A145" t="s">
        <v>340</v>
      </c>
      <c r="B145" t="s">
        <v>341</v>
      </c>
      <c r="C145">
        <v>66</v>
      </c>
      <c r="D145" t="s">
        <v>41</v>
      </c>
      <c r="E145" t="s">
        <v>51</v>
      </c>
      <c r="F145" t="s">
        <v>57</v>
      </c>
      <c r="G145">
        <v>4</v>
      </c>
      <c r="H145" t="s">
        <v>20</v>
      </c>
      <c r="I145" t="str">
        <f>VLOOKUP(E145,Diagnosis_Cost!$A$2:$C$21,2,FALSE)</f>
        <v>Hypertension</v>
      </c>
      <c r="J145">
        <f>VLOOKUP(E145,Diagnosis_Cost!$A$2:$C$21,3,FALSE)</f>
        <v>50000</v>
      </c>
      <c r="K145" t="str">
        <f>HLOOKUP(G145,Treatment_Rating!$A$1:$E$2,2,FALSE)</f>
        <v>Poor</v>
      </c>
      <c r="L145">
        <f>IF(C145&gt;60,VLOOKUP(E145,Diagnosis_Cost!$A$2:$C$21,3,FALSE)*1.1,VLOOKUP(E145,Diagnosis_Cost!$A$2:$C$21,3,FALSE))</f>
        <v>55000</v>
      </c>
      <c r="M145" t="str">
        <f t="shared" si="7"/>
        <v>High Risk</v>
      </c>
      <c r="N145">
        <f t="shared" si="8"/>
        <v>44</v>
      </c>
      <c r="O145" s="6">
        <f t="shared" si="6"/>
        <v>1</v>
      </c>
      <c r="P145" s="6" cm="1">
        <f t="array" ref="P145">COUNTA(Patient ID)</f>
        <v>1</v>
      </c>
    </row>
    <row r="146" spans="1:16">
      <c r="A146" t="s">
        <v>342</v>
      </c>
      <c r="B146" t="s">
        <v>343</v>
      </c>
      <c r="C146">
        <v>48</v>
      </c>
      <c r="D146" t="s">
        <v>46</v>
      </c>
      <c r="E146" t="s">
        <v>56</v>
      </c>
      <c r="F146" t="s">
        <v>57</v>
      </c>
      <c r="G146">
        <v>1</v>
      </c>
      <c r="H146" t="s">
        <v>22</v>
      </c>
      <c r="I146" t="str">
        <f>VLOOKUP(E146,Diagnosis_Cost!$A$2:$C$21,2,FALSE)</f>
        <v>Pneumonia</v>
      </c>
      <c r="J146">
        <f>VLOOKUP(E146,Diagnosis_Cost!$A$2:$C$21,3,FALSE)</f>
        <v>60000</v>
      </c>
      <c r="K146" t="str">
        <f>HLOOKUP(G146,Treatment_Rating!$A$1:$E$2,2,FALSE)</f>
        <v>Excellent</v>
      </c>
      <c r="L146">
        <f>IF(C146&gt;60,VLOOKUP(E146,Diagnosis_Cost!$A$2:$C$21,3,FALSE)*1.1,VLOOKUP(E146,Diagnosis_Cost!$A$2:$C$21,3,FALSE))</f>
        <v>60000</v>
      </c>
      <c r="M146" t="str">
        <f t="shared" si="7"/>
        <v>Normal</v>
      </c>
      <c r="N146">
        <f t="shared" si="8"/>
        <v>44</v>
      </c>
      <c r="O146" s="6">
        <f t="shared" si="6"/>
        <v>0</v>
      </c>
      <c r="P146" s="6" cm="1">
        <f t="array" ref="P146">COUNTA(Patient ID)</f>
        <v>1</v>
      </c>
    </row>
    <row r="147" spans="1:16">
      <c r="A147" t="s">
        <v>344</v>
      </c>
      <c r="B147" t="s">
        <v>345</v>
      </c>
      <c r="C147">
        <v>60</v>
      </c>
      <c r="D147" t="s">
        <v>41</v>
      </c>
      <c r="E147" t="s">
        <v>47</v>
      </c>
      <c r="F147" t="s">
        <v>43</v>
      </c>
      <c r="G147">
        <v>1</v>
      </c>
      <c r="H147" t="s">
        <v>19</v>
      </c>
      <c r="I147" t="str">
        <f>VLOOKUP(E147,Diagnosis_Cost!$A$2:$C$21,2,FALSE)</f>
        <v>Typhoid</v>
      </c>
      <c r="J147">
        <f>VLOOKUP(E147,Diagnosis_Cost!$A$2:$C$21,3,FALSE)</f>
        <v>30000</v>
      </c>
      <c r="K147" t="str">
        <f>HLOOKUP(G147,Treatment_Rating!$A$1:$E$2,2,FALSE)</f>
        <v>Excellent</v>
      </c>
      <c r="L147">
        <f>IF(C147&gt;60,VLOOKUP(E147,Diagnosis_Cost!$A$2:$C$21,3,FALSE)*1.1,VLOOKUP(E147,Diagnosis_Cost!$A$2:$C$21,3,FALSE))</f>
        <v>30000</v>
      </c>
      <c r="M147" t="str">
        <f t="shared" si="7"/>
        <v>Normal</v>
      </c>
      <c r="N147">
        <f t="shared" si="8"/>
        <v>44</v>
      </c>
      <c r="O147" s="6">
        <f t="shared" si="6"/>
        <v>0</v>
      </c>
      <c r="P147" s="6" cm="1">
        <f t="array" ref="P147">COUNTA(Patient ID)</f>
        <v>1</v>
      </c>
    </row>
    <row r="148" spans="1:16">
      <c r="A148" t="s">
        <v>346</v>
      </c>
      <c r="B148" t="s">
        <v>347</v>
      </c>
      <c r="C148">
        <v>66</v>
      </c>
      <c r="D148" t="s">
        <v>41</v>
      </c>
      <c r="E148" t="s">
        <v>60</v>
      </c>
      <c r="F148" t="s">
        <v>57</v>
      </c>
      <c r="G148">
        <v>5</v>
      </c>
      <c r="H148" t="s">
        <v>18</v>
      </c>
      <c r="I148" t="str">
        <f>VLOOKUP(E148,Diagnosis_Cost!$A$2:$C$21,2,FALSE)</f>
        <v>Tuberculosis</v>
      </c>
      <c r="J148">
        <f>VLOOKUP(E148,Diagnosis_Cost!$A$2:$C$21,3,FALSE)</f>
        <v>80000</v>
      </c>
      <c r="K148" t="str">
        <f>HLOOKUP(G148,Treatment_Rating!$A$1:$E$2,2,FALSE)</f>
        <v>Critical</v>
      </c>
      <c r="L148">
        <f>IF(C148&gt;60,VLOOKUP(E148,Diagnosis_Cost!$A$2:$C$21,3,FALSE)*1.1,VLOOKUP(E148,Diagnosis_Cost!$A$2:$C$21,3,FALSE))</f>
        <v>88000</v>
      </c>
      <c r="M148" t="str">
        <f t="shared" si="7"/>
        <v>High Risk</v>
      </c>
      <c r="N148">
        <f t="shared" si="8"/>
        <v>44</v>
      </c>
      <c r="O148" s="6">
        <f t="shared" si="6"/>
        <v>1</v>
      </c>
      <c r="P148" s="6" cm="1">
        <f t="array" ref="P148">COUNTA(Patient ID)</f>
        <v>1</v>
      </c>
    </row>
    <row r="149" spans="1:16">
      <c r="A149" t="s">
        <v>348</v>
      </c>
      <c r="B149" t="s">
        <v>349</v>
      </c>
      <c r="C149">
        <v>43</v>
      </c>
      <c r="D149" t="s">
        <v>46</v>
      </c>
      <c r="E149" t="s">
        <v>47</v>
      </c>
      <c r="F149" t="s">
        <v>57</v>
      </c>
      <c r="G149">
        <v>5</v>
      </c>
      <c r="H149" t="s">
        <v>21</v>
      </c>
      <c r="I149" t="str">
        <f>VLOOKUP(E149,Diagnosis_Cost!$A$2:$C$21,2,FALSE)</f>
        <v>Typhoid</v>
      </c>
      <c r="J149">
        <f>VLOOKUP(E149,Diagnosis_Cost!$A$2:$C$21,3,FALSE)</f>
        <v>30000</v>
      </c>
      <c r="K149" t="str">
        <f>HLOOKUP(G149,Treatment_Rating!$A$1:$E$2,2,FALSE)</f>
        <v>Critical</v>
      </c>
      <c r="L149">
        <f>IF(C149&gt;60,VLOOKUP(E149,Diagnosis_Cost!$A$2:$C$21,3,FALSE)*1.1,VLOOKUP(E149,Diagnosis_Cost!$A$2:$C$21,3,FALSE))</f>
        <v>30000</v>
      </c>
      <c r="M149" t="str">
        <f t="shared" si="7"/>
        <v>Normal</v>
      </c>
      <c r="N149">
        <f t="shared" si="8"/>
        <v>44</v>
      </c>
      <c r="O149" s="6">
        <f t="shared" si="6"/>
        <v>0</v>
      </c>
      <c r="P149" s="6" cm="1">
        <f t="array" ref="P149">COUNTA(Patient ID)</f>
        <v>1</v>
      </c>
    </row>
    <row r="150" spans="1:16">
      <c r="A150" t="s">
        <v>350</v>
      </c>
      <c r="B150" t="s">
        <v>351</v>
      </c>
      <c r="C150">
        <v>60</v>
      </c>
      <c r="D150" t="s">
        <v>46</v>
      </c>
      <c r="E150" t="s">
        <v>56</v>
      </c>
      <c r="F150" t="s">
        <v>43</v>
      </c>
      <c r="G150">
        <v>1</v>
      </c>
      <c r="H150" t="s">
        <v>22</v>
      </c>
      <c r="I150" t="str">
        <f>VLOOKUP(E150,Diagnosis_Cost!$A$2:$C$21,2,FALSE)</f>
        <v>Pneumonia</v>
      </c>
      <c r="J150">
        <f>VLOOKUP(E150,Diagnosis_Cost!$A$2:$C$21,3,FALSE)</f>
        <v>60000</v>
      </c>
      <c r="K150" t="str">
        <f>HLOOKUP(G150,Treatment_Rating!$A$1:$E$2,2,FALSE)</f>
        <v>Excellent</v>
      </c>
      <c r="L150">
        <f>IF(C150&gt;60,VLOOKUP(E150,Diagnosis_Cost!$A$2:$C$21,3,FALSE)*1.1,VLOOKUP(E150,Diagnosis_Cost!$A$2:$C$21,3,FALSE))</f>
        <v>60000</v>
      </c>
      <c r="M150" t="str">
        <f t="shared" si="7"/>
        <v>Normal</v>
      </c>
      <c r="N150">
        <f t="shared" si="8"/>
        <v>44</v>
      </c>
      <c r="O150" s="6">
        <f t="shared" si="6"/>
        <v>0</v>
      </c>
      <c r="P150" s="6" cm="1">
        <f t="array" ref="P150">COUNTA(Patient ID)</f>
        <v>1</v>
      </c>
    </row>
    <row r="151" spans="1:16">
      <c r="A151" t="s">
        <v>352</v>
      </c>
      <c r="B151" t="s">
        <v>353</v>
      </c>
      <c r="C151">
        <v>40</v>
      </c>
      <c r="D151" t="s">
        <v>46</v>
      </c>
      <c r="E151" t="s">
        <v>47</v>
      </c>
      <c r="F151" t="s">
        <v>48</v>
      </c>
      <c r="G151">
        <v>3</v>
      </c>
      <c r="H151" t="s">
        <v>21</v>
      </c>
      <c r="I151" t="str">
        <f>VLOOKUP(E151,Diagnosis_Cost!$A$2:$C$21,2,FALSE)</f>
        <v>Typhoid</v>
      </c>
      <c r="J151">
        <f>VLOOKUP(E151,Diagnosis_Cost!$A$2:$C$21,3,FALSE)</f>
        <v>30000</v>
      </c>
      <c r="K151" t="str">
        <f>HLOOKUP(G151,Treatment_Rating!$A$1:$E$2,2,FALSE)</f>
        <v>Fair</v>
      </c>
      <c r="L151">
        <f>IF(C151&gt;60,VLOOKUP(E151,Diagnosis_Cost!$A$2:$C$21,3,FALSE)*1.1,VLOOKUP(E151,Diagnosis_Cost!$A$2:$C$21,3,FALSE))</f>
        <v>30000</v>
      </c>
      <c r="M151" t="str">
        <f t="shared" si="7"/>
        <v>Normal</v>
      </c>
      <c r="N151">
        <f t="shared" si="8"/>
        <v>44</v>
      </c>
      <c r="O151" s="6">
        <f t="shared" si="6"/>
        <v>0</v>
      </c>
      <c r="P151" s="6" cm="1">
        <f t="array" ref="P151">COUNTA(Patient ID)</f>
        <v>1</v>
      </c>
    </row>
    <row r="152" spans="1:16">
      <c r="A152" t="s">
        <v>354</v>
      </c>
      <c r="B152" t="s">
        <v>355</v>
      </c>
      <c r="C152">
        <v>56</v>
      </c>
      <c r="D152" t="s">
        <v>46</v>
      </c>
      <c r="E152" t="s">
        <v>56</v>
      </c>
      <c r="F152" t="s">
        <v>75</v>
      </c>
      <c r="G152">
        <v>1</v>
      </c>
      <c r="H152" t="s">
        <v>23</v>
      </c>
      <c r="I152" t="str">
        <f>VLOOKUP(E152,Diagnosis_Cost!$A$2:$C$21,2,FALSE)</f>
        <v>Pneumonia</v>
      </c>
      <c r="J152">
        <f>VLOOKUP(E152,Diagnosis_Cost!$A$2:$C$21,3,FALSE)</f>
        <v>60000</v>
      </c>
      <c r="K152" t="str">
        <f>HLOOKUP(G152,Treatment_Rating!$A$1:$E$2,2,FALSE)</f>
        <v>Excellent</v>
      </c>
      <c r="L152">
        <f>IF(C152&gt;60,VLOOKUP(E152,Diagnosis_Cost!$A$2:$C$21,3,FALSE)*1.1,VLOOKUP(E152,Diagnosis_Cost!$A$2:$C$21,3,FALSE))</f>
        <v>60000</v>
      </c>
      <c r="M152" t="str">
        <f t="shared" si="7"/>
        <v>Normal</v>
      </c>
      <c r="N152">
        <f t="shared" si="8"/>
        <v>44</v>
      </c>
      <c r="O152" s="6">
        <f t="shared" si="6"/>
        <v>0</v>
      </c>
      <c r="P152" s="6" cm="1">
        <f t="array" ref="P152">COUNTA(Patient ID)</f>
        <v>1</v>
      </c>
    </row>
    <row r="153" spans="1:16">
      <c r="A153" t="s">
        <v>356</v>
      </c>
      <c r="B153" t="s">
        <v>357</v>
      </c>
      <c r="C153">
        <v>74</v>
      </c>
      <c r="D153" t="s">
        <v>46</v>
      </c>
      <c r="E153" t="s">
        <v>64</v>
      </c>
      <c r="F153" t="s">
        <v>43</v>
      </c>
      <c r="G153">
        <v>5</v>
      </c>
      <c r="H153" t="s">
        <v>22</v>
      </c>
      <c r="I153" t="str">
        <f>VLOOKUP(E153,Diagnosis_Cost!$A$2:$C$21,2,FALSE)</f>
        <v>Diabetes</v>
      </c>
      <c r="J153">
        <f>VLOOKUP(E153,Diagnosis_Cost!$A$2:$C$21,3,FALSE)</f>
        <v>70000</v>
      </c>
      <c r="K153" t="str">
        <f>HLOOKUP(G153,Treatment_Rating!$A$1:$E$2,2,FALSE)</f>
        <v>Critical</v>
      </c>
      <c r="L153">
        <f>IF(C153&gt;60,VLOOKUP(E153,Diagnosis_Cost!$A$2:$C$21,3,FALSE)*1.1,VLOOKUP(E153,Diagnosis_Cost!$A$2:$C$21,3,FALSE))</f>
        <v>77000</v>
      </c>
      <c r="M153" t="str">
        <f t="shared" si="7"/>
        <v>High Risk</v>
      </c>
      <c r="N153">
        <f t="shared" si="8"/>
        <v>44</v>
      </c>
      <c r="O153" s="6">
        <f t="shared" si="6"/>
        <v>1</v>
      </c>
      <c r="P153" s="6" cm="1">
        <f t="array" ref="P153">COUNTA(Patient ID)</f>
        <v>1</v>
      </c>
    </row>
    <row r="154" spans="1:16">
      <c r="A154" t="s">
        <v>358</v>
      </c>
      <c r="B154" t="s">
        <v>359</v>
      </c>
      <c r="C154">
        <v>57</v>
      </c>
      <c r="D154" t="s">
        <v>41</v>
      </c>
      <c r="E154" t="s">
        <v>60</v>
      </c>
      <c r="F154" t="s">
        <v>61</v>
      </c>
      <c r="G154">
        <v>2</v>
      </c>
      <c r="H154" t="s">
        <v>18</v>
      </c>
      <c r="I154" t="str">
        <f>VLOOKUP(E154,Diagnosis_Cost!$A$2:$C$21,2,FALSE)</f>
        <v>Tuberculosis</v>
      </c>
      <c r="J154">
        <f>VLOOKUP(E154,Diagnosis_Cost!$A$2:$C$21,3,FALSE)</f>
        <v>80000</v>
      </c>
      <c r="K154" t="str">
        <f>HLOOKUP(G154,Treatment_Rating!$A$1:$E$2,2,FALSE)</f>
        <v>Good</v>
      </c>
      <c r="L154">
        <f>IF(C154&gt;60,VLOOKUP(E154,Diagnosis_Cost!$A$2:$C$21,3,FALSE)*1.1,VLOOKUP(E154,Diagnosis_Cost!$A$2:$C$21,3,FALSE))</f>
        <v>80000</v>
      </c>
      <c r="M154" t="str">
        <f t="shared" si="7"/>
        <v>Normal</v>
      </c>
      <c r="N154">
        <f t="shared" si="8"/>
        <v>44</v>
      </c>
      <c r="O154" s="6">
        <f t="shared" si="6"/>
        <v>0</v>
      </c>
      <c r="P154" s="6" cm="1">
        <f t="array" ref="P154">COUNTA(Patient ID)</f>
        <v>1</v>
      </c>
    </row>
    <row r="155" spans="1:16">
      <c r="A155" t="s">
        <v>360</v>
      </c>
      <c r="B155" t="s">
        <v>361</v>
      </c>
      <c r="C155">
        <v>20</v>
      </c>
      <c r="D155" t="s">
        <v>46</v>
      </c>
      <c r="E155" t="s">
        <v>42</v>
      </c>
      <c r="F155" t="s">
        <v>61</v>
      </c>
      <c r="G155">
        <v>3</v>
      </c>
      <c r="H155" t="s">
        <v>20</v>
      </c>
      <c r="I155" t="str">
        <f>VLOOKUP(E155,Diagnosis_Cost!$A$2:$C$21,2,FALSE)</f>
        <v>Arthritis</v>
      </c>
      <c r="J155">
        <f>VLOOKUP(E155,Diagnosis_Cost!$A$2:$C$21,3,FALSE)</f>
        <v>40000</v>
      </c>
      <c r="K155" t="str">
        <f>HLOOKUP(G155,Treatment_Rating!$A$1:$E$2,2,FALSE)</f>
        <v>Fair</v>
      </c>
      <c r="L155">
        <f>IF(C155&gt;60,VLOOKUP(E155,Diagnosis_Cost!$A$2:$C$21,3,FALSE)*1.1,VLOOKUP(E155,Diagnosis_Cost!$A$2:$C$21,3,FALSE))</f>
        <v>40000</v>
      </c>
      <c r="M155" t="str">
        <f t="shared" si="7"/>
        <v>Normal</v>
      </c>
      <c r="N155">
        <f t="shared" si="8"/>
        <v>44</v>
      </c>
      <c r="O155" s="6">
        <f t="shared" si="6"/>
        <v>0</v>
      </c>
      <c r="P155" s="6" cm="1">
        <f t="array" ref="P155">COUNTA(Patient ID)</f>
        <v>1</v>
      </c>
    </row>
    <row r="156" spans="1:16">
      <c r="A156" t="s">
        <v>362</v>
      </c>
      <c r="B156" t="s">
        <v>363</v>
      </c>
      <c r="C156">
        <v>79</v>
      </c>
      <c r="D156" t="s">
        <v>41</v>
      </c>
      <c r="E156" t="s">
        <v>56</v>
      </c>
      <c r="F156" t="s">
        <v>48</v>
      </c>
      <c r="G156">
        <v>3</v>
      </c>
      <c r="H156" t="s">
        <v>19</v>
      </c>
      <c r="I156" t="str">
        <f>VLOOKUP(E156,Diagnosis_Cost!$A$2:$C$21,2,FALSE)</f>
        <v>Pneumonia</v>
      </c>
      <c r="J156">
        <f>VLOOKUP(E156,Diagnosis_Cost!$A$2:$C$21,3,FALSE)</f>
        <v>60000</v>
      </c>
      <c r="K156" t="str">
        <f>HLOOKUP(G156,Treatment_Rating!$A$1:$E$2,2,FALSE)</f>
        <v>Fair</v>
      </c>
      <c r="L156">
        <f>IF(C156&gt;60,VLOOKUP(E156,Diagnosis_Cost!$A$2:$C$21,3,FALSE)*1.1,VLOOKUP(E156,Diagnosis_Cost!$A$2:$C$21,3,FALSE))</f>
        <v>66000</v>
      </c>
      <c r="M156" t="str">
        <f t="shared" si="7"/>
        <v>High Risk</v>
      </c>
      <c r="N156">
        <f t="shared" si="8"/>
        <v>44</v>
      </c>
      <c r="O156" s="6">
        <f t="shared" si="6"/>
        <v>1</v>
      </c>
      <c r="P156" s="6" cm="1">
        <f t="array" ref="P156">COUNTA(Patient ID)</f>
        <v>1</v>
      </c>
    </row>
    <row r="157" spans="1:16">
      <c r="A157" t="s">
        <v>364</v>
      </c>
      <c r="B157" t="s">
        <v>365</v>
      </c>
      <c r="C157">
        <v>21</v>
      </c>
      <c r="D157" t="s">
        <v>46</v>
      </c>
      <c r="E157" t="s">
        <v>64</v>
      </c>
      <c r="F157" t="s">
        <v>61</v>
      </c>
      <c r="G157">
        <v>3</v>
      </c>
      <c r="H157" t="s">
        <v>21</v>
      </c>
      <c r="I157" t="str">
        <f>VLOOKUP(E157,Diagnosis_Cost!$A$2:$C$21,2,FALSE)</f>
        <v>Diabetes</v>
      </c>
      <c r="J157">
        <f>VLOOKUP(E157,Diagnosis_Cost!$A$2:$C$21,3,FALSE)</f>
        <v>70000</v>
      </c>
      <c r="K157" t="str">
        <f>HLOOKUP(G157,Treatment_Rating!$A$1:$E$2,2,FALSE)</f>
        <v>Fair</v>
      </c>
      <c r="L157">
        <f>IF(C157&gt;60,VLOOKUP(E157,Diagnosis_Cost!$A$2:$C$21,3,FALSE)*1.1,VLOOKUP(E157,Diagnosis_Cost!$A$2:$C$21,3,FALSE))</f>
        <v>70000</v>
      </c>
      <c r="M157" t="str">
        <f t="shared" si="7"/>
        <v>Normal</v>
      </c>
      <c r="N157">
        <f t="shared" si="8"/>
        <v>44</v>
      </c>
      <c r="O157" s="6">
        <f t="shared" si="6"/>
        <v>0</v>
      </c>
      <c r="P157" s="6" cm="1">
        <f t="array" ref="P157">COUNTA(Patient ID)</f>
        <v>1</v>
      </c>
    </row>
    <row r="158" spans="1:16">
      <c r="A158" t="s">
        <v>366</v>
      </c>
      <c r="B158" t="s">
        <v>367</v>
      </c>
      <c r="C158">
        <v>78</v>
      </c>
      <c r="D158" t="s">
        <v>41</v>
      </c>
      <c r="E158" t="s">
        <v>67</v>
      </c>
      <c r="F158" t="s">
        <v>57</v>
      </c>
      <c r="G158">
        <v>3</v>
      </c>
      <c r="H158" t="s">
        <v>19</v>
      </c>
      <c r="I158" t="str">
        <f>VLOOKUP(E158,Diagnosis_Cost!$A$2:$C$21,2,FALSE)</f>
        <v>Asthma</v>
      </c>
      <c r="J158">
        <f>VLOOKUP(E158,Diagnosis_Cost!$A$2:$C$21,3,FALSE)</f>
        <v>45000</v>
      </c>
      <c r="K158" t="str">
        <f>HLOOKUP(G158,Treatment_Rating!$A$1:$E$2,2,FALSE)</f>
        <v>Fair</v>
      </c>
      <c r="L158">
        <f>IF(C158&gt;60,VLOOKUP(E158,Diagnosis_Cost!$A$2:$C$21,3,FALSE)*1.1,VLOOKUP(E158,Diagnosis_Cost!$A$2:$C$21,3,FALSE))</f>
        <v>49500</v>
      </c>
      <c r="M158" t="str">
        <f t="shared" si="7"/>
        <v>High Risk</v>
      </c>
      <c r="N158">
        <f t="shared" si="8"/>
        <v>44</v>
      </c>
      <c r="O158" s="6">
        <f t="shared" si="6"/>
        <v>1</v>
      </c>
      <c r="P158" s="6" cm="1">
        <f t="array" ref="P158">COUNTA(Patient ID)</f>
        <v>1</v>
      </c>
    </row>
    <row r="159" spans="1:16">
      <c r="A159" t="s">
        <v>368</v>
      </c>
      <c r="B159" t="s">
        <v>369</v>
      </c>
      <c r="C159">
        <v>6</v>
      </c>
      <c r="D159" t="s">
        <v>41</v>
      </c>
      <c r="E159" t="s">
        <v>56</v>
      </c>
      <c r="F159" t="s">
        <v>57</v>
      </c>
      <c r="G159">
        <v>5</v>
      </c>
      <c r="H159" t="s">
        <v>18</v>
      </c>
      <c r="I159" t="str">
        <f>VLOOKUP(E159,Diagnosis_Cost!$A$2:$C$21,2,FALSE)</f>
        <v>Pneumonia</v>
      </c>
      <c r="J159">
        <f>VLOOKUP(E159,Diagnosis_Cost!$A$2:$C$21,3,FALSE)</f>
        <v>60000</v>
      </c>
      <c r="K159" t="str">
        <f>HLOOKUP(G159,Treatment_Rating!$A$1:$E$2,2,FALSE)</f>
        <v>Critical</v>
      </c>
      <c r="L159">
        <f>IF(C159&gt;60,VLOOKUP(E159,Diagnosis_Cost!$A$2:$C$21,3,FALSE)*1.1,VLOOKUP(E159,Diagnosis_Cost!$A$2:$C$21,3,FALSE))</f>
        <v>60000</v>
      </c>
      <c r="M159" t="str">
        <f t="shared" si="7"/>
        <v>Normal</v>
      </c>
      <c r="N159">
        <f t="shared" si="8"/>
        <v>44</v>
      </c>
      <c r="O159" s="6">
        <f t="shared" si="6"/>
        <v>0</v>
      </c>
      <c r="P159" s="6" cm="1">
        <f t="array" ref="P159">COUNTA(Patient ID)</f>
        <v>1</v>
      </c>
    </row>
    <row r="160" spans="1:16">
      <c r="A160" t="s">
        <v>370</v>
      </c>
      <c r="B160" t="s">
        <v>371</v>
      </c>
      <c r="C160">
        <v>64</v>
      </c>
      <c r="D160" t="s">
        <v>46</v>
      </c>
      <c r="E160" t="s">
        <v>47</v>
      </c>
      <c r="F160" t="s">
        <v>48</v>
      </c>
      <c r="G160">
        <v>5</v>
      </c>
      <c r="H160" t="s">
        <v>18</v>
      </c>
      <c r="I160" t="str">
        <f>VLOOKUP(E160,Diagnosis_Cost!$A$2:$C$21,2,FALSE)</f>
        <v>Typhoid</v>
      </c>
      <c r="J160">
        <f>VLOOKUP(E160,Diagnosis_Cost!$A$2:$C$21,3,FALSE)</f>
        <v>30000</v>
      </c>
      <c r="K160" t="str">
        <f>HLOOKUP(G160,Treatment_Rating!$A$1:$E$2,2,FALSE)</f>
        <v>Critical</v>
      </c>
      <c r="L160">
        <f>IF(C160&gt;60,VLOOKUP(E160,Diagnosis_Cost!$A$2:$C$21,3,FALSE)*1.1,VLOOKUP(E160,Diagnosis_Cost!$A$2:$C$21,3,FALSE))</f>
        <v>33000</v>
      </c>
      <c r="M160" t="str">
        <f t="shared" si="7"/>
        <v>Normal</v>
      </c>
      <c r="N160">
        <f t="shared" si="8"/>
        <v>44</v>
      </c>
      <c r="O160" s="6">
        <f t="shared" si="6"/>
        <v>0</v>
      </c>
      <c r="P160" s="6" cm="1">
        <f t="array" ref="P160">COUNTA(Patient ID)</f>
        <v>1</v>
      </c>
    </row>
    <row r="161" spans="1:16">
      <c r="A161" t="s">
        <v>372</v>
      </c>
      <c r="B161" t="s">
        <v>373</v>
      </c>
      <c r="C161">
        <v>86</v>
      </c>
      <c r="D161" t="s">
        <v>46</v>
      </c>
      <c r="E161" t="s">
        <v>64</v>
      </c>
      <c r="F161" t="s">
        <v>43</v>
      </c>
      <c r="G161">
        <v>4</v>
      </c>
      <c r="H161" t="s">
        <v>19</v>
      </c>
      <c r="I161" t="str">
        <f>VLOOKUP(E161,Diagnosis_Cost!$A$2:$C$21,2,FALSE)</f>
        <v>Diabetes</v>
      </c>
      <c r="J161">
        <f>VLOOKUP(E161,Diagnosis_Cost!$A$2:$C$21,3,FALSE)</f>
        <v>70000</v>
      </c>
      <c r="K161" t="str">
        <f>HLOOKUP(G161,Treatment_Rating!$A$1:$E$2,2,FALSE)</f>
        <v>Poor</v>
      </c>
      <c r="L161">
        <f>IF(C161&gt;60,VLOOKUP(E161,Diagnosis_Cost!$A$2:$C$21,3,FALSE)*1.1,VLOOKUP(E161,Diagnosis_Cost!$A$2:$C$21,3,FALSE))</f>
        <v>77000</v>
      </c>
      <c r="M161" t="str">
        <f t="shared" si="7"/>
        <v>High Risk</v>
      </c>
      <c r="N161">
        <f t="shared" si="8"/>
        <v>44</v>
      </c>
      <c r="O161" s="6">
        <f t="shared" si="6"/>
        <v>1</v>
      </c>
      <c r="P161" s="6" cm="1">
        <f t="array" ref="P161">COUNTA(Patient ID)</f>
        <v>1</v>
      </c>
    </row>
    <row r="162" spans="1:16">
      <c r="A162" t="s">
        <v>374</v>
      </c>
      <c r="B162" t="s">
        <v>375</v>
      </c>
      <c r="C162">
        <v>68</v>
      </c>
      <c r="D162" t="s">
        <v>41</v>
      </c>
      <c r="E162" t="s">
        <v>47</v>
      </c>
      <c r="F162" t="s">
        <v>75</v>
      </c>
      <c r="G162">
        <v>2</v>
      </c>
      <c r="H162" t="s">
        <v>20</v>
      </c>
      <c r="I162" t="str">
        <f>VLOOKUP(E162,Diagnosis_Cost!$A$2:$C$21,2,FALSE)</f>
        <v>Typhoid</v>
      </c>
      <c r="J162">
        <f>VLOOKUP(E162,Diagnosis_Cost!$A$2:$C$21,3,FALSE)</f>
        <v>30000</v>
      </c>
      <c r="K162" t="str">
        <f>HLOOKUP(G162,Treatment_Rating!$A$1:$E$2,2,FALSE)</f>
        <v>Good</v>
      </c>
      <c r="L162">
        <f>IF(C162&gt;60,VLOOKUP(E162,Diagnosis_Cost!$A$2:$C$21,3,FALSE)*1.1,VLOOKUP(E162,Diagnosis_Cost!$A$2:$C$21,3,FALSE))</f>
        <v>33000</v>
      </c>
      <c r="M162" t="str">
        <f t="shared" si="7"/>
        <v>High Risk</v>
      </c>
      <c r="N162">
        <f t="shared" si="8"/>
        <v>44</v>
      </c>
      <c r="O162" s="6">
        <f t="shared" si="6"/>
        <v>1</v>
      </c>
      <c r="P162" s="6" cm="1">
        <f t="array" ref="P162">COUNTA(Patient ID)</f>
        <v>1</v>
      </c>
    </row>
    <row r="163" spans="1:16">
      <c r="A163" t="s">
        <v>376</v>
      </c>
      <c r="B163" t="s">
        <v>377</v>
      </c>
      <c r="C163">
        <v>12</v>
      </c>
      <c r="D163" t="s">
        <v>41</v>
      </c>
      <c r="E163" t="s">
        <v>56</v>
      </c>
      <c r="F163" t="s">
        <v>75</v>
      </c>
      <c r="G163">
        <v>5</v>
      </c>
      <c r="H163" t="s">
        <v>18</v>
      </c>
      <c r="I163" t="str">
        <f>VLOOKUP(E163,Diagnosis_Cost!$A$2:$C$21,2,FALSE)</f>
        <v>Pneumonia</v>
      </c>
      <c r="J163">
        <f>VLOOKUP(E163,Diagnosis_Cost!$A$2:$C$21,3,FALSE)</f>
        <v>60000</v>
      </c>
      <c r="K163" t="str">
        <f>HLOOKUP(G163,Treatment_Rating!$A$1:$E$2,2,FALSE)</f>
        <v>Critical</v>
      </c>
      <c r="L163">
        <f>IF(C163&gt;60,VLOOKUP(E163,Diagnosis_Cost!$A$2:$C$21,3,FALSE)*1.1,VLOOKUP(E163,Diagnosis_Cost!$A$2:$C$21,3,FALSE))</f>
        <v>60000</v>
      </c>
      <c r="M163" t="str">
        <f t="shared" si="7"/>
        <v>Normal</v>
      </c>
      <c r="N163">
        <f t="shared" si="8"/>
        <v>44</v>
      </c>
      <c r="O163" s="6">
        <f t="shared" si="6"/>
        <v>0</v>
      </c>
      <c r="P163" s="6" cm="1">
        <f t="array" ref="P163">COUNTA(Patient ID)</f>
        <v>1</v>
      </c>
    </row>
    <row r="164" spans="1:16">
      <c r="A164" t="s">
        <v>378</v>
      </c>
      <c r="B164" t="s">
        <v>379</v>
      </c>
      <c r="C164">
        <v>43</v>
      </c>
      <c r="D164" t="s">
        <v>46</v>
      </c>
      <c r="E164" t="s">
        <v>51</v>
      </c>
      <c r="F164" t="s">
        <v>57</v>
      </c>
      <c r="G164">
        <v>4</v>
      </c>
      <c r="H164" t="s">
        <v>20</v>
      </c>
      <c r="I164" t="str">
        <f>VLOOKUP(E164,Diagnosis_Cost!$A$2:$C$21,2,FALSE)</f>
        <v>Hypertension</v>
      </c>
      <c r="J164">
        <f>VLOOKUP(E164,Diagnosis_Cost!$A$2:$C$21,3,FALSE)</f>
        <v>50000</v>
      </c>
      <c r="K164" t="str">
        <f>HLOOKUP(G164,Treatment_Rating!$A$1:$E$2,2,FALSE)</f>
        <v>Poor</v>
      </c>
      <c r="L164">
        <f>IF(C164&gt;60,VLOOKUP(E164,Diagnosis_Cost!$A$2:$C$21,3,FALSE)*1.1,VLOOKUP(E164,Diagnosis_Cost!$A$2:$C$21,3,FALSE))</f>
        <v>50000</v>
      </c>
      <c r="M164" t="str">
        <f t="shared" si="7"/>
        <v>Normal</v>
      </c>
      <c r="N164">
        <f t="shared" si="8"/>
        <v>44</v>
      </c>
      <c r="O164" s="6">
        <f t="shared" si="6"/>
        <v>0</v>
      </c>
      <c r="P164" s="6" cm="1">
        <f t="array" ref="P164">COUNTA(Patient ID)</f>
        <v>1</v>
      </c>
    </row>
    <row r="165" spans="1:16">
      <c r="A165" t="s">
        <v>380</v>
      </c>
      <c r="B165" t="s">
        <v>381</v>
      </c>
      <c r="C165">
        <v>40</v>
      </c>
      <c r="D165" t="s">
        <v>41</v>
      </c>
      <c r="E165" t="s">
        <v>42</v>
      </c>
      <c r="F165" t="s">
        <v>57</v>
      </c>
      <c r="G165">
        <v>2</v>
      </c>
      <c r="H165" t="s">
        <v>20</v>
      </c>
      <c r="I165" t="str">
        <f>VLOOKUP(E165,Diagnosis_Cost!$A$2:$C$21,2,FALSE)</f>
        <v>Arthritis</v>
      </c>
      <c r="J165">
        <f>VLOOKUP(E165,Diagnosis_Cost!$A$2:$C$21,3,FALSE)</f>
        <v>40000</v>
      </c>
      <c r="K165" t="str">
        <f>HLOOKUP(G165,Treatment_Rating!$A$1:$E$2,2,FALSE)</f>
        <v>Good</v>
      </c>
      <c r="L165">
        <f>IF(C165&gt;60,VLOOKUP(E165,Diagnosis_Cost!$A$2:$C$21,3,FALSE)*1.1,VLOOKUP(E165,Diagnosis_Cost!$A$2:$C$21,3,FALSE))</f>
        <v>40000</v>
      </c>
      <c r="M165" t="str">
        <f t="shared" si="7"/>
        <v>Normal</v>
      </c>
      <c r="N165">
        <f t="shared" si="8"/>
        <v>44</v>
      </c>
      <c r="O165" s="6">
        <f t="shared" si="6"/>
        <v>0</v>
      </c>
      <c r="P165" s="6" cm="1">
        <f t="array" ref="P165">COUNTA(Patient ID)</f>
        <v>1</v>
      </c>
    </row>
    <row r="166" spans="1:16">
      <c r="A166" t="s">
        <v>382</v>
      </c>
      <c r="B166" t="s">
        <v>383</v>
      </c>
      <c r="C166">
        <v>7</v>
      </c>
      <c r="D166" t="s">
        <v>41</v>
      </c>
      <c r="E166" t="s">
        <v>60</v>
      </c>
      <c r="F166" t="s">
        <v>43</v>
      </c>
      <c r="G166">
        <v>1</v>
      </c>
      <c r="H166" t="s">
        <v>18</v>
      </c>
      <c r="I166" t="str">
        <f>VLOOKUP(E166,Diagnosis_Cost!$A$2:$C$21,2,FALSE)</f>
        <v>Tuberculosis</v>
      </c>
      <c r="J166">
        <f>VLOOKUP(E166,Diagnosis_Cost!$A$2:$C$21,3,FALSE)</f>
        <v>80000</v>
      </c>
      <c r="K166" t="str">
        <f>HLOOKUP(G166,Treatment_Rating!$A$1:$E$2,2,FALSE)</f>
        <v>Excellent</v>
      </c>
      <c r="L166">
        <f>IF(C166&gt;60,VLOOKUP(E166,Diagnosis_Cost!$A$2:$C$21,3,FALSE)*1.1,VLOOKUP(E166,Diagnosis_Cost!$A$2:$C$21,3,FALSE))</f>
        <v>80000</v>
      </c>
      <c r="M166" t="str">
        <f t="shared" si="7"/>
        <v>Normal</v>
      </c>
      <c r="N166">
        <f t="shared" si="8"/>
        <v>44</v>
      </c>
      <c r="O166" s="6">
        <f t="shared" si="6"/>
        <v>0</v>
      </c>
      <c r="P166" s="6" cm="1">
        <f t="array" ref="P166">COUNTA(Patient ID)</f>
        <v>1</v>
      </c>
    </row>
    <row r="167" spans="1:16">
      <c r="A167" t="s">
        <v>384</v>
      </c>
      <c r="B167" t="s">
        <v>385</v>
      </c>
      <c r="C167">
        <v>61</v>
      </c>
      <c r="D167" t="s">
        <v>46</v>
      </c>
      <c r="E167" t="s">
        <v>51</v>
      </c>
      <c r="F167" t="s">
        <v>75</v>
      </c>
      <c r="G167">
        <v>3</v>
      </c>
      <c r="H167" t="s">
        <v>18</v>
      </c>
      <c r="I167" t="str">
        <f>VLOOKUP(E167,Diagnosis_Cost!$A$2:$C$21,2,FALSE)</f>
        <v>Hypertension</v>
      </c>
      <c r="J167">
        <f>VLOOKUP(E167,Diagnosis_Cost!$A$2:$C$21,3,FALSE)</f>
        <v>50000</v>
      </c>
      <c r="K167" t="str">
        <f>HLOOKUP(G167,Treatment_Rating!$A$1:$E$2,2,FALSE)</f>
        <v>Fair</v>
      </c>
      <c r="L167">
        <f>IF(C167&gt;60,VLOOKUP(E167,Diagnosis_Cost!$A$2:$C$21,3,FALSE)*1.1,VLOOKUP(E167,Diagnosis_Cost!$A$2:$C$21,3,FALSE))</f>
        <v>55000</v>
      </c>
      <c r="M167" t="str">
        <f t="shared" si="7"/>
        <v>Normal</v>
      </c>
      <c r="N167">
        <f t="shared" si="8"/>
        <v>44</v>
      </c>
      <c r="O167" s="6">
        <f t="shared" si="6"/>
        <v>0</v>
      </c>
      <c r="P167" s="6" cm="1">
        <f t="array" ref="P167">COUNTA(Patient ID)</f>
        <v>1</v>
      </c>
    </row>
    <row r="168" spans="1:16">
      <c r="A168" t="s">
        <v>386</v>
      </c>
      <c r="B168" t="s">
        <v>387</v>
      </c>
      <c r="C168">
        <v>65</v>
      </c>
      <c r="D168" t="s">
        <v>46</v>
      </c>
      <c r="E168" t="s">
        <v>56</v>
      </c>
      <c r="F168" t="s">
        <v>43</v>
      </c>
      <c r="G168">
        <v>3</v>
      </c>
      <c r="H168" t="s">
        <v>23</v>
      </c>
      <c r="I168" t="str">
        <f>VLOOKUP(E168,Diagnosis_Cost!$A$2:$C$21,2,FALSE)</f>
        <v>Pneumonia</v>
      </c>
      <c r="J168">
        <f>VLOOKUP(E168,Diagnosis_Cost!$A$2:$C$21,3,FALSE)</f>
        <v>60000</v>
      </c>
      <c r="K168" t="str">
        <f>HLOOKUP(G168,Treatment_Rating!$A$1:$E$2,2,FALSE)</f>
        <v>Fair</v>
      </c>
      <c r="L168">
        <f>IF(C168&gt;60,VLOOKUP(E168,Diagnosis_Cost!$A$2:$C$21,3,FALSE)*1.1,VLOOKUP(E168,Diagnosis_Cost!$A$2:$C$21,3,FALSE))</f>
        <v>66000</v>
      </c>
      <c r="M168" t="str">
        <f t="shared" si="7"/>
        <v>Normal</v>
      </c>
      <c r="N168">
        <f t="shared" si="8"/>
        <v>44</v>
      </c>
      <c r="O168" s="6">
        <f t="shared" si="6"/>
        <v>0</v>
      </c>
      <c r="P168" s="6" cm="1">
        <f t="array" ref="P168">COUNTA(Patient ID)</f>
        <v>1</v>
      </c>
    </row>
    <row r="169" spans="1:16">
      <c r="A169" t="s">
        <v>388</v>
      </c>
      <c r="B169" t="s">
        <v>389</v>
      </c>
      <c r="C169">
        <v>50</v>
      </c>
      <c r="D169" t="s">
        <v>41</v>
      </c>
      <c r="E169" t="s">
        <v>51</v>
      </c>
      <c r="F169" t="s">
        <v>75</v>
      </c>
      <c r="G169">
        <v>4</v>
      </c>
      <c r="H169" t="s">
        <v>18</v>
      </c>
      <c r="I169" t="str">
        <f>VLOOKUP(E169,Diagnosis_Cost!$A$2:$C$21,2,FALSE)</f>
        <v>Hypertension</v>
      </c>
      <c r="J169">
        <f>VLOOKUP(E169,Diagnosis_Cost!$A$2:$C$21,3,FALSE)</f>
        <v>50000</v>
      </c>
      <c r="K169" t="str">
        <f>HLOOKUP(G169,Treatment_Rating!$A$1:$E$2,2,FALSE)</f>
        <v>Poor</v>
      </c>
      <c r="L169">
        <f>IF(C169&gt;60,VLOOKUP(E169,Diagnosis_Cost!$A$2:$C$21,3,FALSE)*1.1,VLOOKUP(E169,Diagnosis_Cost!$A$2:$C$21,3,FALSE))</f>
        <v>50000</v>
      </c>
      <c r="M169" t="str">
        <f t="shared" si="7"/>
        <v>Normal</v>
      </c>
      <c r="N169">
        <f t="shared" si="8"/>
        <v>44</v>
      </c>
      <c r="O169" s="6">
        <f t="shared" si="6"/>
        <v>0</v>
      </c>
      <c r="P169" s="6" cm="1">
        <f t="array" ref="P169">COUNTA(Patient ID)</f>
        <v>1</v>
      </c>
    </row>
    <row r="170" spans="1:16">
      <c r="A170" t="s">
        <v>390</v>
      </c>
      <c r="B170" t="s">
        <v>391</v>
      </c>
      <c r="C170">
        <v>9</v>
      </c>
      <c r="D170" t="s">
        <v>46</v>
      </c>
      <c r="E170" t="s">
        <v>60</v>
      </c>
      <c r="F170" t="s">
        <v>48</v>
      </c>
      <c r="G170">
        <v>3</v>
      </c>
      <c r="H170" t="s">
        <v>23</v>
      </c>
      <c r="I170" t="str">
        <f>VLOOKUP(E170,Diagnosis_Cost!$A$2:$C$21,2,FALSE)</f>
        <v>Tuberculosis</v>
      </c>
      <c r="J170">
        <f>VLOOKUP(E170,Diagnosis_Cost!$A$2:$C$21,3,FALSE)</f>
        <v>80000</v>
      </c>
      <c r="K170" t="str">
        <f>HLOOKUP(G170,Treatment_Rating!$A$1:$E$2,2,FALSE)</f>
        <v>Fair</v>
      </c>
      <c r="L170">
        <f>IF(C170&gt;60,VLOOKUP(E170,Diagnosis_Cost!$A$2:$C$21,3,FALSE)*1.1,VLOOKUP(E170,Diagnosis_Cost!$A$2:$C$21,3,FALSE))</f>
        <v>80000</v>
      </c>
      <c r="M170" t="str">
        <f t="shared" si="7"/>
        <v>Normal</v>
      </c>
      <c r="N170">
        <f t="shared" si="8"/>
        <v>44</v>
      </c>
      <c r="O170" s="6">
        <f t="shared" si="6"/>
        <v>0</v>
      </c>
      <c r="P170" s="6" cm="1">
        <f t="array" ref="P170">COUNTA(Patient ID)</f>
        <v>1</v>
      </c>
    </row>
    <row r="171" spans="1:16">
      <c r="A171" t="s">
        <v>392</v>
      </c>
      <c r="B171" t="s">
        <v>393</v>
      </c>
      <c r="C171">
        <v>72</v>
      </c>
      <c r="D171" t="s">
        <v>41</v>
      </c>
      <c r="E171" t="s">
        <v>67</v>
      </c>
      <c r="F171" t="s">
        <v>43</v>
      </c>
      <c r="G171">
        <v>4</v>
      </c>
      <c r="H171" t="s">
        <v>21</v>
      </c>
      <c r="I171" t="str">
        <f>VLOOKUP(E171,Diagnosis_Cost!$A$2:$C$21,2,FALSE)</f>
        <v>Asthma</v>
      </c>
      <c r="J171">
        <f>VLOOKUP(E171,Diagnosis_Cost!$A$2:$C$21,3,FALSE)</f>
        <v>45000</v>
      </c>
      <c r="K171" t="str">
        <f>HLOOKUP(G171,Treatment_Rating!$A$1:$E$2,2,FALSE)</f>
        <v>Poor</v>
      </c>
      <c r="L171">
        <f>IF(C171&gt;60,VLOOKUP(E171,Diagnosis_Cost!$A$2:$C$21,3,FALSE)*1.1,VLOOKUP(E171,Diagnosis_Cost!$A$2:$C$21,3,FALSE))</f>
        <v>49500</v>
      </c>
      <c r="M171" t="str">
        <f t="shared" si="7"/>
        <v>High Risk</v>
      </c>
      <c r="N171">
        <f t="shared" si="8"/>
        <v>44</v>
      </c>
      <c r="O171" s="6">
        <f t="shared" si="6"/>
        <v>1</v>
      </c>
      <c r="P171" s="6" cm="1">
        <f t="array" ref="P171">COUNTA(Patient ID)</f>
        <v>1</v>
      </c>
    </row>
    <row r="172" spans="1:16">
      <c r="A172" t="s">
        <v>394</v>
      </c>
      <c r="B172" t="s">
        <v>395</v>
      </c>
      <c r="C172">
        <v>5</v>
      </c>
      <c r="D172" t="s">
        <v>46</v>
      </c>
      <c r="E172" t="s">
        <v>56</v>
      </c>
      <c r="F172" t="s">
        <v>48</v>
      </c>
      <c r="G172">
        <v>3</v>
      </c>
      <c r="H172" t="s">
        <v>21</v>
      </c>
      <c r="I172" t="str">
        <f>VLOOKUP(E172,Diagnosis_Cost!$A$2:$C$21,2,FALSE)</f>
        <v>Pneumonia</v>
      </c>
      <c r="J172">
        <f>VLOOKUP(E172,Diagnosis_Cost!$A$2:$C$21,3,FALSE)</f>
        <v>60000</v>
      </c>
      <c r="K172" t="str">
        <f>HLOOKUP(G172,Treatment_Rating!$A$1:$E$2,2,FALSE)</f>
        <v>Fair</v>
      </c>
      <c r="L172">
        <f>IF(C172&gt;60,VLOOKUP(E172,Diagnosis_Cost!$A$2:$C$21,3,FALSE)*1.1,VLOOKUP(E172,Diagnosis_Cost!$A$2:$C$21,3,FALSE))</f>
        <v>60000</v>
      </c>
      <c r="M172" t="str">
        <f t="shared" si="7"/>
        <v>Normal</v>
      </c>
      <c r="N172">
        <f t="shared" si="8"/>
        <v>44</v>
      </c>
      <c r="O172" s="6">
        <f t="shared" si="6"/>
        <v>0</v>
      </c>
      <c r="P172" s="6" cm="1">
        <f t="array" ref="P172">COUNTA(Patient ID)</f>
        <v>1</v>
      </c>
    </row>
    <row r="173" spans="1:16">
      <c r="A173" t="s">
        <v>396</v>
      </c>
      <c r="B173" t="s">
        <v>397</v>
      </c>
      <c r="C173">
        <v>29</v>
      </c>
      <c r="D173" t="s">
        <v>46</v>
      </c>
      <c r="E173" t="s">
        <v>67</v>
      </c>
      <c r="F173" t="s">
        <v>75</v>
      </c>
      <c r="G173">
        <v>1</v>
      </c>
      <c r="H173" t="s">
        <v>18</v>
      </c>
      <c r="I173" t="str">
        <f>VLOOKUP(E173,Diagnosis_Cost!$A$2:$C$21,2,FALSE)</f>
        <v>Asthma</v>
      </c>
      <c r="J173">
        <f>VLOOKUP(E173,Diagnosis_Cost!$A$2:$C$21,3,FALSE)</f>
        <v>45000</v>
      </c>
      <c r="K173" t="str">
        <f>HLOOKUP(G173,Treatment_Rating!$A$1:$E$2,2,FALSE)</f>
        <v>Excellent</v>
      </c>
      <c r="L173">
        <f>IF(C173&gt;60,VLOOKUP(E173,Diagnosis_Cost!$A$2:$C$21,3,FALSE)*1.1,VLOOKUP(E173,Diagnosis_Cost!$A$2:$C$21,3,FALSE))</f>
        <v>45000</v>
      </c>
      <c r="M173" t="str">
        <f t="shared" si="7"/>
        <v>Normal</v>
      </c>
      <c r="N173">
        <f t="shared" si="8"/>
        <v>44</v>
      </c>
      <c r="O173" s="6">
        <f t="shared" si="6"/>
        <v>0</v>
      </c>
      <c r="P173" s="6" cm="1">
        <f t="array" ref="P173">COUNTA(Patient ID)</f>
        <v>1</v>
      </c>
    </row>
    <row r="174" spans="1:16">
      <c r="A174" t="s">
        <v>398</v>
      </c>
      <c r="B174" t="s">
        <v>399</v>
      </c>
      <c r="C174">
        <v>36</v>
      </c>
      <c r="D174" t="s">
        <v>41</v>
      </c>
      <c r="E174" t="s">
        <v>51</v>
      </c>
      <c r="F174" t="s">
        <v>48</v>
      </c>
      <c r="G174">
        <v>1</v>
      </c>
      <c r="H174" t="s">
        <v>19</v>
      </c>
      <c r="I174" t="str">
        <f>VLOOKUP(E174,Diagnosis_Cost!$A$2:$C$21,2,FALSE)</f>
        <v>Hypertension</v>
      </c>
      <c r="J174">
        <f>VLOOKUP(E174,Diagnosis_Cost!$A$2:$C$21,3,FALSE)</f>
        <v>50000</v>
      </c>
      <c r="K174" t="str">
        <f>HLOOKUP(G174,Treatment_Rating!$A$1:$E$2,2,FALSE)</f>
        <v>Excellent</v>
      </c>
      <c r="L174">
        <f>IF(C174&gt;60,VLOOKUP(E174,Diagnosis_Cost!$A$2:$C$21,3,FALSE)*1.1,VLOOKUP(E174,Diagnosis_Cost!$A$2:$C$21,3,FALSE))</f>
        <v>50000</v>
      </c>
      <c r="M174" t="str">
        <f t="shared" si="7"/>
        <v>Normal</v>
      </c>
      <c r="N174">
        <f t="shared" si="8"/>
        <v>44</v>
      </c>
      <c r="O174" s="6">
        <f t="shared" si="6"/>
        <v>0</v>
      </c>
      <c r="P174" s="6" cm="1">
        <f t="array" ref="P174">COUNTA(Patient ID)</f>
        <v>1</v>
      </c>
    </row>
    <row r="175" spans="1:16">
      <c r="A175" t="s">
        <v>400</v>
      </c>
      <c r="B175" t="s">
        <v>401</v>
      </c>
      <c r="C175">
        <v>54</v>
      </c>
      <c r="D175" t="s">
        <v>46</v>
      </c>
      <c r="E175" t="s">
        <v>64</v>
      </c>
      <c r="F175" t="s">
        <v>57</v>
      </c>
      <c r="G175">
        <v>4</v>
      </c>
      <c r="H175" t="s">
        <v>23</v>
      </c>
      <c r="I175" t="str">
        <f>VLOOKUP(E175,Diagnosis_Cost!$A$2:$C$21,2,FALSE)</f>
        <v>Diabetes</v>
      </c>
      <c r="J175">
        <f>VLOOKUP(E175,Diagnosis_Cost!$A$2:$C$21,3,FALSE)</f>
        <v>70000</v>
      </c>
      <c r="K175" t="str">
        <f>HLOOKUP(G175,Treatment_Rating!$A$1:$E$2,2,FALSE)</f>
        <v>Poor</v>
      </c>
      <c r="L175">
        <f>IF(C175&gt;60,VLOOKUP(E175,Diagnosis_Cost!$A$2:$C$21,3,FALSE)*1.1,VLOOKUP(E175,Diagnosis_Cost!$A$2:$C$21,3,FALSE))</f>
        <v>70000</v>
      </c>
      <c r="M175" t="str">
        <f t="shared" si="7"/>
        <v>Normal</v>
      </c>
      <c r="N175">
        <f t="shared" si="8"/>
        <v>44</v>
      </c>
      <c r="O175" s="6">
        <f t="shared" si="6"/>
        <v>0</v>
      </c>
      <c r="P175" s="6" cm="1">
        <f t="array" ref="P175">COUNTA(Patient ID)</f>
        <v>1</v>
      </c>
    </row>
    <row r="176" spans="1:16">
      <c r="A176" t="s">
        <v>402</v>
      </c>
      <c r="B176" t="s">
        <v>403</v>
      </c>
      <c r="C176">
        <v>45</v>
      </c>
      <c r="D176" t="s">
        <v>41</v>
      </c>
      <c r="E176" t="s">
        <v>60</v>
      </c>
      <c r="F176" t="s">
        <v>43</v>
      </c>
      <c r="G176">
        <v>5</v>
      </c>
      <c r="H176" t="s">
        <v>19</v>
      </c>
      <c r="I176" t="str">
        <f>VLOOKUP(E176,Diagnosis_Cost!$A$2:$C$21,2,FALSE)</f>
        <v>Tuberculosis</v>
      </c>
      <c r="J176">
        <f>VLOOKUP(E176,Diagnosis_Cost!$A$2:$C$21,3,FALSE)</f>
        <v>80000</v>
      </c>
      <c r="K176" t="str">
        <f>HLOOKUP(G176,Treatment_Rating!$A$1:$E$2,2,FALSE)</f>
        <v>Critical</v>
      </c>
      <c r="L176">
        <f>IF(C176&gt;60,VLOOKUP(E176,Diagnosis_Cost!$A$2:$C$21,3,FALSE)*1.1,VLOOKUP(E176,Diagnosis_Cost!$A$2:$C$21,3,FALSE))</f>
        <v>80000</v>
      </c>
      <c r="M176" t="str">
        <f t="shared" si="7"/>
        <v>Normal</v>
      </c>
      <c r="N176">
        <f t="shared" si="8"/>
        <v>44</v>
      </c>
      <c r="O176" s="6">
        <f t="shared" si="6"/>
        <v>0</v>
      </c>
      <c r="P176" s="6" cm="1">
        <f t="array" ref="P176">COUNTA(Patient ID)</f>
        <v>1</v>
      </c>
    </row>
    <row r="177" spans="1:16">
      <c r="A177" t="s">
        <v>404</v>
      </c>
      <c r="B177" t="s">
        <v>405</v>
      </c>
      <c r="C177">
        <v>79</v>
      </c>
      <c r="D177" t="s">
        <v>41</v>
      </c>
      <c r="E177" t="s">
        <v>42</v>
      </c>
      <c r="F177" t="s">
        <v>43</v>
      </c>
      <c r="G177">
        <v>4</v>
      </c>
      <c r="H177" t="s">
        <v>22</v>
      </c>
      <c r="I177" t="str">
        <f>VLOOKUP(E177,Diagnosis_Cost!$A$2:$C$21,2,FALSE)</f>
        <v>Arthritis</v>
      </c>
      <c r="J177">
        <f>VLOOKUP(E177,Diagnosis_Cost!$A$2:$C$21,3,FALSE)</f>
        <v>40000</v>
      </c>
      <c r="K177" t="str">
        <f>HLOOKUP(G177,Treatment_Rating!$A$1:$E$2,2,FALSE)</f>
        <v>Poor</v>
      </c>
      <c r="L177">
        <f>IF(C177&gt;60,VLOOKUP(E177,Diagnosis_Cost!$A$2:$C$21,3,FALSE)*1.1,VLOOKUP(E177,Diagnosis_Cost!$A$2:$C$21,3,FALSE))</f>
        <v>44000</v>
      </c>
      <c r="M177" t="str">
        <f t="shared" si="7"/>
        <v>High Risk</v>
      </c>
      <c r="N177">
        <f t="shared" si="8"/>
        <v>44</v>
      </c>
      <c r="O177" s="6">
        <f t="shared" si="6"/>
        <v>1</v>
      </c>
      <c r="P177" s="6" cm="1">
        <f t="array" ref="P177">COUNTA(Patient ID)</f>
        <v>1</v>
      </c>
    </row>
    <row r="178" spans="1:16">
      <c r="A178" t="s">
        <v>406</v>
      </c>
      <c r="B178" t="s">
        <v>407</v>
      </c>
      <c r="C178">
        <v>43</v>
      </c>
      <c r="D178" t="s">
        <v>41</v>
      </c>
      <c r="E178" t="s">
        <v>56</v>
      </c>
      <c r="F178" t="s">
        <v>48</v>
      </c>
      <c r="G178">
        <v>3</v>
      </c>
      <c r="H178" t="s">
        <v>21</v>
      </c>
      <c r="I178" t="str">
        <f>VLOOKUP(E178,Diagnosis_Cost!$A$2:$C$21,2,FALSE)</f>
        <v>Pneumonia</v>
      </c>
      <c r="J178">
        <f>VLOOKUP(E178,Diagnosis_Cost!$A$2:$C$21,3,FALSE)</f>
        <v>60000</v>
      </c>
      <c r="K178" t="str">
        <f>HLOOKUP(G178,Treatment_Rating!$A$1:$E$2,2,FALSE)</f>
        <v>Fair</v>
      </c>
      <c r="L178">
        <f>IF(C178&gt;60,VLOOKUP(E178,Diagnosis_Cost!$A$2:$C$21,3,FALSE)*1.1,VLOOKUP(E178,Diagnosis_Cost!$A$2:$C$21,3,FALSE))</f>
        <v>60000</v>
      </c>
      <c r="M178" t="str">
        <f t="shared" si="7"/>
        <v>Normal</v>
      </c>
      <c r="N178">
        <f t="shared" si="8"/>
        <v>44</v>
      </c>
      <c r="O178" s="6">
        <f t="shared" si="6"/>
        <v>0</v>
      </c>
      <c r="P178" s="6" cm="1">
        <f t="array" ref="P178">COUNTA(Patient ID)</f>
        <v>1</v>
      </c>
    </row>
    <row r="179" spans="1:16">
      <c r="A179" t="s">
        <v>408</v>
      </c>
      <c r="B179" t="s">
        <v>409</v>
      </c>
      <c r="C179">
        <v>58</v>
      </c>
      <c r="D179" t="s">
        <v>41</v>
      </c>
      <c r="E179" t="s">
        <v>42</v>
      </c>
      <c r="F179" t="s">
        <v>43</v>
      </c>
      <c r="G179">
        <v>2</v>
      </c>
      <c r="H179" t="s">
        <v>23</v>
      </c>
      <c r="I179" t="str">
        <f>VLOOKUP(E179,Diagnosis_Cost!$A$2:$C$21,2,FALSE)</f>
        <v>Arthritis</v>
      </c>
      <c r="J179">
        <f>VLOOKUP(E179,Diagnosis_Cost!$A$2:$C$21,3,FALSE)</f>
        <v>40000</v>
      </c>
      <c r="K179" t="str">
        <f>HLOOKUP(G179,Treatment_Rating!$A$1:$E$2,2,FALSE)</f>
        <v>Good</v>
      </c>
      <c r="L179">
        <f>IF(C179&gt;60,VLOOKUP(E179,Diagnosis_Cost!$A$2:$C$21,3,FALSE)*1.1,VLOOKUP(E179,Diagnosis_Cost!$A$2:$C$21,3,FALSE))</f>
        <v>40000</v>
      </c>
      <c r="M179" t="str">
        <f t="shared" si="7"/>
        <v>Normal</v>
      </c>
      <c r="N179">
        <f t="shared" si="8"/>
        <v>44</v>
      </c>
      <c r="O179" s="6">
        <f t="shared" si="6"/>
        <v>0</v>
      </c>
      <c r="P179" s="6" cm="1">
        <f t="array" ref="P179">COUNTA(Patient ID)</f>
        <v>1</v>
      </c>
    </row>
    <row r="180" spans="1:16">
      <c r="A180" t="s">
        <v>410</v>
      </c>
      <c r="B180" t="s">
        <v>411</v>
      </c>
      <c r="C180">
        <v>64</v>
      </c>
      <c r="D180" t="s">
        <v>46</v>
      </c>
      <c r="E180" t="s">
        <v>56</v>
      </c>
      <c r="F180" t="s">
        <v>48</v>
      </c>
      <c r="G180">
        <v>4</v>
      </c>
      <c r="H180" t="s">
        <v>19</v>
      </c>
      <c r="I180" t="str">
        <f>VLOOKUP(E180,Diagnosis_Cost!$A$2:$C$21,2,FALSE)</f>
        <v>Pneumonia</v>
      </c>
      <c r="J180">
        <f>VLOOKUP(E180,Diagnosis_Cost!$A$2:$C$21,3,FALSE)</f>
        <v>60000</v>
      </c>
      <c r="K180" t="str">
        <f>HLOOKUP(G180,Treatment_Rating!$A$1:$E$2,2,FALSE)</f>
        <v>Poor</v>
      </c>
      <c r="L180">
        <f>IF(C180&gt;60,VLOOKUP(E180,Diagnosis_Cost!$A$2:$C$21,3,FALSE)*1.1,VLOOKUP(E180,Diagnosis_Cost!$A$2:$C$21,3,FALSE))</f>
        <v>66000</v>
      </c>
      <c r="M180" t="str">
        <f t="shared" si="7"/>
        <v>Normal</v>
      </c>
      <c r="N180">
        <f t="shared" si="8"/>
        <v>44</v>
      </c>
      <c r="O180" s="6">
        <f t="shared" si="6"/>
        <v>0</v>
      </c>
      <c r="P180" s="6" cm="1">
        <f t="array" ref="P180">COUNTA(Patient ID)</f>
        <v>1</v>
      </c>
    </row>
    <row r="181" spans="1:16">
      <c r="A181" t="s">
        <v>412</v>
      </c>
      <c r="B181" t="s">
        <v>413</v>
      </c>
      <c r="C181">
        <v>59</v>
      </c>
      <c r="D181" t="s">
        <v>46</v>
      </c>
      <c r="E181" t="s">
        <v>51</v>
      </c>
      <c r="F181" t="s">
        <v>75</v>
      </c>
      <c r="G181">
        <v>1</v>
      </c>
      <c r="H181" t="s">
        <v>20</v>
      </c>
      <c r="I181" t="str">
        <f>VLOOKUP(E181,Diagnosis_Cost!$A$2:$C$21,2,FALSE)</f>
        <v>Hypertension</v>
      </c>
      <c r="J181">
        <f>VLOOKUP(E181,Diagnosis_Cost!$A$2:$C$21,3,FALSE)</f>
        <v>50000</v>
      </c>
      <c r="K181" t="str">
        <f>HLOOKUP(G181,Treatment_Rating!$A$1:$E$2,2,FALSE)</f>
        <v>Excellent</v>
      </c>
      <c r="L181">
        <f>IF(C181&gt;60,VLOOKUP(E181,Diagnosis_Cost!$A$2:$C$21,3,FALSE)*1.1,VLOOKUP(E181,Diagnosis_Cost!$A$2:$C$21,3,FALSE))</f>
        <v>50000</v>
      </c>
      <c r="M181" t="str">
        <f t="shared" si="7"/>
        <v>Normal</v>
      </c>
      <c r="N181">
        <f t="shared" si="8"/>
        <v>44</v>
      </c>
      <c r="O181" s="6">
        <f t="shared" si="6"/>
        <v>0</v>
      </c>
      <c r="P181" s="6" cm="1">
        <f t="array" ref="P181">COUNTA(Patient ID)</f>
        <v>1</v>
      </c>
    </row>
    <row r="182" spans="1:16">
      <c r="A182" t="s">
        <v>414</v>
      </c>
      <c r="B182" t="s">
        <v>415</v>
      </c>
      <c r="C182">
        <v>48</v>
      </c>
      <c r="D182" t="s">
        <v>46</v>
      </c>
      <c r="E182" t="s">
        <v>51</v>
      </c>
      <c r="F182" t="s">
        <v>75</v>
      </c>
      <c r="G182">
        <v>1</v>
      </c>
      <c r="H182" t="s">
        <v>20</v>
      </c>
      <c r="I182" t="str">
        <f>VLOOKUP(E182,Diagnosis_Cost!$A$2:$C$21,2,FALSE)</f>
        <v>Hypertension</v>
      </c>
      <c r="J182">
        <f>VLOOKUP(E182,Diagnosis_Cost!$A$2:$C$21,3,FALSE)</f>
        <v>50000</v>
      </c>
      <c r="K182" t="str">
        <f>HLOOKUP(G182,Treatment_Rating!$A$1:$E$2,2,FALSE)</f>
        <v>Excellent</v>
      </c>
      <c r="L182">
        <f>IF(C182&gt;60,VLOOKUP(E182,Diagnosis_Cost!$A$2:$C$21,3,FALSE)*1.1,VLOOKUP(E182,Diagnosis_Cost!$A$2:$C$21,3,FALSE))</f>
        <v>50000</v>
      </c>
      <c r="M182" t="str">
        <f t="shared" si="7"/>
        <v>Normal</v>
      </c>
      <c r="N182">
        <f t="shared" si="8"/>
        <v>44</v>
      </c>
      <c r="O182" s="6">
        <f t="shared" si="6"/>
        <v>0</v>
      </c>
      <c r="P182" s="6" cm="1">
        <f t="array" ref="P182">COUNTA(Patient ID)</f>
        <v>1</v>
      </c>
    </row>
    <row r="183" spans="1:16">
      <c r="A183" t="s">
        <v>416</v>
      </c>
      <c r="B183" t="s">
        <v>417</v>
      </c>
      <c r="C183">
        <v>31</v>
      </c>
      <c r="D183" t="s">
        <v>41</v>
      </c>
      <c r="E183" t="s">
        <v>70</v>
      </c>
      <c r="F183" t="s">
        <v>48</v>
      </c>
      <c r="G183">
        <v>4</v>
      </c>
      <c r="H183" t="s">
        <v>23</v>
      </c>
      <c r="I183" t="str">
        <f>VLOOKUP(E183,Diagnosis_Cost!$A$2:$C$21,2,FALSE)</f>
        <v>Malaria</v>
      </c>
      <c r="J183">
        <f>VLOOKUP(E183,Diagnosis_Cost!$A$2:$C$21,3,FALSE)</f>
        <v>20000</v>
      </c>
      <c r="K183" t="str">
        <f>HLOOKUP(G183,Treatment_Rating!$A$1:$E$2,2,FALSE)</f>
        <v>Poor</v>
      </c>
      <c r="L183">
        <f>IF(C183&gt;60,VLOOKUP(E183,Diagnosis_Cost!$A$2:$C$21,3,FALSE)*1.1,VLOOKUP(E183,Diagnosis_Cost!$A$2:$C$21,3,FALSE))</f>
        <v>20000</v>
      </c>
      <c r="M183" t="str">
        <f t="shared" si="7"/>
        <v>Normal</v>
      </c>
      <c r="N183">
        <f t="shared" si="8"/>
        <v>44</v>
      </c>
      <c r="O183" s="6">
        <f t="shared" si="6"/>
        <v>0</v>
      </c>
      <c r="P183" s="6" cm="1">
        <f t="array" ref="P183">COUNTA(Patient ID)</f>
        <v>1</v>
      </c>
    </row>
    <row r="184" spans="1:16">
      <c r="A184" t="s">
        <v>418</v>
      </c>
      <c r="B184" t="s">
        <v>419</v>
      </c>
      <c r="C184">
        <v>20</v>
      </c>
      <c r="D184" t="s">
        <v>46</v>
      </c>
      <c r="E184" t="s">
        <v>60</v>
      </c>
      <c r="F184" t="s">
        <v>75</v>
      </c>
      <c r="G184">
        <v>3</v>
      </c>
      <c r="H184" t="s">
        <v>20</v>
      </c>
      <c r="I184" t="str">
        <f>VLOOKUP(E184,Diagnosis_Cost!$A$2:$C$21,2,FALSE)</f>
        <v>Tuberculosis</v>
      </c>
      <c r="J184">
        <f>VLOOKUP(E184,Diagnosis_Cost!$A$2:$C$21,3,FALSE)</f>
        <v>80000</v>
      </c>
      <c r="K184" t="str">
        <f>HLOOKUP(G184,Treatment_Rating!$A$1:$E$2,2,FALSE)</f>
        <v>Fair</v>
      </c>
      <c r="L184">
        <f>IF(C184&gt;60,VLOOKUP(E184,Diagnosis_Cost!$A$2:$C$21,3,FALSE)*1.1,VLOOKUP(E184,Diagnosis_Cost!$A$2:$C$21,3,FALSE))</f>
        <v>80000</v>
      </c>
      <c r="M184" t="str">
        <f t="shared" si="7"/>
        <v>Normal</v>
      </c>
      <c r="N184">
        <f t="shared" si="8"/>
        <v>44</v>
      </c>
      <c r="O184" s="6">
        <f t="shared" si="6"/>
        <v>0</v>
      </c>
      <c r="P184" s="6" cm="1">
        <f t="array" ref="P184">COUNTA(Patient ID)</f>
        <v>1</v>
      </c>
    </row>
    <row r="185" spans="1:16">
      <c r="A185" t="s">
        <v>420</v>
      </c>
      <c r="B185" t="s">
        <v>421</v>
      </c>
      <c r="C185">
        <v>36</v>
      </c>
      <c r="D185" t="s">
        <v>41</v>
      </c>
      <c r="E185" t="s">
        <v>67</v>
      </c>
      <c r="F185" t="s">
        <v>43</v>
      </c>
      <c r="G185">
        <v>3</v>
      </c>
      <c r="H185" t="s">
        <v>18</v>
      </c>
      <c r="I185" t="str">
        <f>VLOOKUP(E185,Diagnosis_Cost!$A$2:$C$21,2,FALSE)</f>
        <v>Asthma</v>
      </c>
      <c r="J185">
        <f>VLOOKUP(E185,Diagnosis_Cost!$A$2:$C$21,3,FALSE)</f>
        <v>45000</v>
      </c>
      <c r="K185" t="str">
        <f>HLOOKUP(G185,Treatment_Rating!$A$1:$E$2,2,FALSE)</f>
        <v>Fair</v>
      </c>
      <c r="L185">
        <f>IF(C185&gt;60,VLOOKUP(E185,Diagnosis_Cost!$A$2:$C$21,3,FALSE)*1.1,VLOOKUP(E185,Diagnosis_Cost!$A$2:$C$21,3,FALSE))</f>
        <v>45000</v>
      </c>
      <c r="M185" t="str">
        <f t="shared" si="7"/>
        <v>Normal</v>
      </c>
      <c r="N185">
        <f t="shared" si="8"/>
        <v>44</v>
      </c>
      <c r="O185" s="6">
        <f t="shared" si="6"/>
        <v>0</v>
      </c>
      <c r="P185" s="6" cm="1">
        <f t="array" ref="P185">COUNTA(Patient ID)</f>
        <v>1</v>
      </c>
    </row>
    <row r="186" spans="1:16">
      <c r="A186" t="s">
        <v>422</v>
      </c>
      <c r="B186" t="s">
        <v>423</v>
      </c>
      <c r="C186">
        <v>57</v>
      </c>
      <c r="D186" t="s">
        <v>46</v>
      </c>
      <c r="E186" t="s">
        <v>70</v>
      </c>
      <c r="F186" t="s">
        <v>48</v>
      </c>
      <c r="G186">
        <v>1</v>
      </c>
      <c r="H186" t="s">
        <v>21</v>
      </c>
      <c r="I186" t="str">
        <f>VLOOKUP(E186,Diagnosis_Cost!$A$2:$C$21,2,FALSE)</f>
        <v>Malaria</v>
      </c>
      <c r="J186">
        <f>VLOOKUP(E186,Diagnosis_Cost!$A$2:$C$21,3,FALSE)</f>
        <v>20000</v>
      </c>
      <c r="K186" t="str">
        <f>HLOOKUP(G186,Treatment_Rating!$A$1:$E$2,2,FALSE)</f>
        <v>Excellent</v>
      </c>
      <c r="L186">
        <f>IF(C186&gt;60,VLOOKUP(E186,Diagnosis_Cost!$A$2:$C$21,3,FALSE)*1.1,VLOOKUP(E186,Diagnosis_Cost!$A$2:$C$21,3,FALSE))</f>
        <v>20000</v>
      </c>
      <c r="M186" t="str">
        <f t="shared" si="7"/>
        <v>Normal</v>
      </c>
      <c r="N186">
        <f t="shared" si="8"/>
        <v>44</v>
      </c>
      <c r="O186" s="6">
        <f t="shared" si="6"/>
        <v>0</v>
      </c>
      <c r="P186" s="6" cm="1">
        <f t="array" ref="P186">COUNTA(Patient ID)</f>
        <v>1</v>
      </c>
    </row>
    <row r="187" spans="1:16">
      <c r="A187" t="s">
        <v>424</v>
      </c>
      <c r="B187" t="s">
        <v>425</v>
      </c>
      <c r="C187">
        <v>27</v>
      </c>
      <c r="D187" t="s">
        <v>46</v>
      </c>
      <c r="E187" t="s">
        <v>60</v>
      </c>
      <c r="F187" t="s">
        <v>48</v>
      </c>
      <c r="G187">
        <v>3</v>
      </c>
      <c r="H187" t="s">
        <v>19</v>
      </c>
      <c r="I187" t="str">
        <f>VLOOKUP(E187,Diagnosis_Cost!$A$2:$C$21,2,FALSE)</f>
        <v>Tuberculosis</v>
      </c>
      <c r="J187">
        <f>VLOOKUP(E187,Diagnosis_Cost!$A$2:$C$21,3,FALSE)</f>
        <v>80000</v>
      </c>
      <c r="K187" t="str">
        <f>HLOOKUP(G187,Treatment_Rating!$A$1:$E$2,2,FALSE)</f>
        <v>Fair</v>
      </c>
      <c r="L187">
        <f>IF(C187&gt;60,VLOOKUP(E187,Diagnosis_Cost!$A$2:$C$21,3,FALSE)*1.1,VLOOKUP(E187,Diagnosis_Cost!$A$2:$C$21,3,FALSE))</f>
        <v>80000</v>
      </c>
      <c r="M187" t="str">
        <f t="shared" si="7"/>
        <v>Normal</v>
      </c>
      <c r="N187">
        <f t="shared" si="8"/>
        <v>44</v>
      </c>
      <c r="O187" s="6">
        <f t="shared" si="6"/>
        <v>0</v>
      </c>
      <c r="P187" s="6" cm="1">
        <f t="array" ref="P187">COUNTA(Patient ID)</f>
        <v>1</v>
      </c>
    </row>
    <row r="188" spans="1:16">
      <c r="A188" t="s">
        <v>426</v>
      </c>
      <c r="B188" t="s">
        <v>427</v>
      </c>
      <c r="C188">
        <v>64</v>
      </c>
      <c r="D188" t="s">
        <v>41</v>
      </c>
      <c r="E188" t="s">
        <v>56</v>
      </c>
      <c r="F188" t="s">
        <v>75</v>
      </c>
      <c r="G188">
        <v>3</v>
      </c>
      <c r="H188" t="s">
        <v>18</v>
      </c>
      <c r="I188" t="str">
        <f>VLOOKUP(E188,Diagnosis_Cost!$A$2:$C$21,2,FALSE)</f>
        <v>Pneumonia</v>
      </c>
      <c r="J188">
        <f>VLOOKUP(E188,Diagnosis_Cost!$A$2:$C$21,3,FALSE)</f>
        <v>60000</v>
      </c>
      <c r="K188" t="str">
        <f>HLOOKUP(G188,Treatment_Rating!$A$1:$E$2,2,FALSE)</f>
        <v>Fair</v>
      </c>
      <c r="L188">
        <f>IF(C188&gt;60,VLOOKUP(E188,Diagnosis_Cost!$A$2:$C$21,3,FALSE)*1.1,VLOOKUP(E188,Diagnosis_Cost!$A$2:$C$21,3,FALSE))</f>
        <v>66000</v>
      </c>
      <c r="M188" t="str">
        <f t="shared" si="7"/>
        <v>Normal</v>
      </c>
      <c r="N188">
        <f t="shared" si="8"/>
        <v>44</v>
      </c>
      <c r="O188" s="6">
        <f t="shared" si="6"/>
        <v>0</v>
      </c>
      <c r="P188" s="6" cm="1">
        <f t="array" ref="P188">COUNTA(Patient ID)</f>
        <v>1</v>
      </c>
    </row>
    <row r="189" spans="1:16">
      <c r="A189" t="s">
        <v>428</v>
      </c>
      <c r="B189" t="s">
        <v>429</v>
      </c>
      <c r="C189">
        <v>58</v>
      </c>
      <c r="D189" t="s">
        <v>46</v>
      </c>
      <c r="E189" t="s">
        <v>60</v>
      </c>
      <c r="F189" t="s">
        <v>48</v>
      </c>
      <c r="G189">
        <v>1</v>
      </c>
      <c r="H189" t="s">
        <v>19</v>
      </c>
      <c r="I189" t="str">
        <f>VLOOKUP(E189,Diagnosis_Cost!$A$2:$C$21,2,FALSE)</f>
        <v>Tuberculosis</v>
      </c>
      <c r="J189">
        <f>VLOOKUP(E189,Diagnosis_Cost!$A$2:$C$21,3,FALSE)</f>
        <v>80000</v>
      </c>
      <c r="K189" t="str">
        <f>HLOOKUP(G189,Treatment_Rating!$A$1:$E$2,2,FALSE)</f>
        <v>Excellent</v>
      </c>
      <c r="L189">
        <f>IF(C189&gt;60,VLOOKUP(E189,Diagnosis_Cost!$A$2:$C$21,3,FALSE)*1.1,VLOOKUP(E189,Diagnosis_Cost!$A$2:$C$21,3,FALSE))</f>
        <v>80000</v>
      </c>
      <c r="M189" t="str">
        <f t="shared" si="7"/>
        <v>Normal</v>
      </c>
      <c r="N189">
        <f t="shared" si="8"/>
        <v>44</v>
      </c>
      <c r="O189" s="6">
        <f t="shared" si="6"/>
        <v>0</v>
      </c>
      <c r="P189" s="6" cm="1">
        <f t="array" ref="P189">COUNTA(Patient ID)</f>
        <v>1</v>
      </c>
    </row>
    <row r="190" spans="1:16">
      <c r="A190" t="s">
        <v>430</v>
      </c>
      <c r="B190" t="s">
        <v>431</v>
      </c>
      <c r="C190">
        <v>17</v>
      </c>
      <c r="D190" t="s">
        <v>41</v>
      </c>
      <c r="E190" t="s">
        <v>47</v>
      </c>
      <c r="F190" t="s">
        <v>75</v>
      </c>
      <c r="G190">
        <v>1</v>
      </c>
      <c r="H190" t="s">
        <v>18</v>
      </c>
      <c r="I190" t="str">
        <f>VLOOKUP(E190,Diagnosis_Cost!$A$2:$C$21,2,FALSE)</f>
        <v>Typhoid</v>
      </c>
      <c r="J190">
        <f>VLOOKUP(E190,Diagnosis_Cost!$A$2:$C$21,3,FALSE)</f>
        <v>30000</v>
      </c>
      <c r="K190" t="str">
        <f>HLOOKUP(G190,Treatment_Rating!$A$1:$E$2,2,FALSE)</f>
        <v>Excellent</v>
      </c>
      <c r="L190">
        <f>IF(C190&gt;60,VLOOKUP(E190,Diagnosis_Cost!$A$2:$C$21,3,FALSE)*1.1,VLOOKUP(E190,Diagnosis_Cost!$A$2:$C$21,3,FALSE))</f>
        <v>30000</v>
      </c>
      <c r="M190" t="str">
        <f t="shared" si="7"/>
        <v>Normal</v>
      </c>
      <c r="N190">
        <f t="shared" si="8"/>
        <v>44</v>
      </c>
      <c r="O190" s="6">
        <f t="shared" si="6"/>
        <v>0</v>
      </c>
      <c r="P190" s="6" cm="1">
        <f t="array" ref="P190">COUNTA(Patient ID)</f>
        <v>1</v>
      </c>
    </row>
    <row r="191" spans="1:16">
      <c r="A191" t="s">
        <v>432</v>
      </c>
      <c r="B191" t="s">
        <v>433</v>
      </c>
      <c r="C191">
        <v>77</v>
      </c>
      <c r="D191" t="s">
        <v>41</v>
      </c>
      <c r="E191" t="s">
        <v>56</v>
      </c>
      <c r="F191" t="s">
        <v>61</v>
      </c>
      <c r="G191">
        <v>3</v>
      </c>
      <c r="H191" t="s">
        <v>23</v>
      </c>
      <c r="I191" t="str">
        <f>VLOOKUP(E191,Diagnosis_Cost!$A$2:$C$21,2,FALSE)</f>
        <v>Pneumonia</v>
      </c>
      <c r="J191">
        <f>VLOOKUP(E191,Diagnosis_Cost!$A$2:$C$21,3,FALSE)</f>
        <v>60000</v>
      </c>
      <c r="K191" t="str">
        <f>HLOOKUP(G191,Treatment_Rating!$A$1:$E$2,2,FALSE)</f>
        <v>Fair</v>
      </c>
      <c r="L191">
        <f>IF(C191&gt;60,VLOOKUP(E191,Diagnosis_Cost!$A$2:$C$21,3,FALSE)*1.1,VLOOKUP(E191,Diagnosis_Cost!$A$2:$C$21,3,FALSE))</f>
        <v>66000</v>
      </c>
      <c r="M191" t="str">
        <f t="shared" si="7"/>
        <v>High Risk</v>
      </c>
      <c r="N191">
        <f t="shared" si="8"/>
        <v>44</v>
      </c>
      <c r="O191" s="6">
        <f t="shared" si="6"/>
        <v>1</v>
      </c>
      <c r="P191" s="6" cm="1">
        <f t="array" ref="P191">COUNTA(Patient ID)</f>
        <v>1</v>
      </c>
    </row>
    <row r="192" spans="1:16">
      <c r="A192" t="s">
        <v>434</v>
      </c>
      <c r="B192" t="s">
        <v>435</v>
      </c>
      <c r="C192">
        <v>33</v>
      </c>
      <c r="D192" t="s">
        <v>46</v>
      </c>
      <c r="E192" t="s">
        <v>51</v>
      </c>
      <c r="F192" t="s">
        <v>57</v>
      </c>
      <c r="G192">
        <v>1</v>
      </c>
      <c r="H192" t="s">
        <v>23</v>
      </c>
      <c r="I192" t="str">
        <f>VLOOKUP(E192,Diagnosis_Cost!$A$2:$C$21,2,FALSE)</f>
        <v>Hypertension</v>
      </c>
      <c r="J192">
        <f>VLOOKUP(E192,Diagnosis_Cost!$A$2:$C$21,3,FALSE)</f>
        <v>50000</v>
      </c>
      <c r="K192" t="str">
        <f>HLOOKUP(G192,Treatment_Rating!$A$1:$E$2,2,FALSE)</f>
        <v>Excellent</v>
      </c>
      <c r="L192">
        <f>IF(C192&gt;60,VLOOKUP(E192,Diagnosis_Cost!$A$2:$C$21,3,FALSE)*1.1,VLOOKUP(E192,Diagnosis_Cost!$A$2:$C$21,3,FALSE))</f>
        <v>50000</v>
      </c>
      <c r="M192" t="str">
        <f t="shared" si="7"/>
        <v>Normal</v>
      </c>
      <c r="N192">
        <f t="shared" si="8"/>
        <v>44</v>
      </c>
      <c r="O192" s="6">
        <f t="shared" si="6"/>
        <v>0</v>
      </c>
      <c r="P192" s="6" cm="1">
        <f t="array" ref="P192">COUNTA(Patient ID)</f>
        <v>1</v>
      </c>
    </row>
    <row r="193" spans="1:16">
      <c r="A193" t="s">
        <v>436</v>
      </c>
      <c r="B193" t="s">
        <v>437</v>
      </c>
      <c r="C193">
        <v>87</v>
      </c>
      <c r="D193" t="s">
        <v>46</v>
      </c>
      <c r="E193" t="s">
        <v>67</v>
      </c>
      <c r="F193" t="s">
        <v>57</v>
      </c>
      <c r="G193">
        <v>3</v>
      </c>
      <c r="H193" t="s">
        <v>22</v>
      </c>
      <c r="I193" t="str">
        <f>VLOOKUP(E193,Diagnosis_Cost!$A$2:$C$21,2,FALSE)</f>
        <v>Asthma</v>
      </c>
      <c r="J193">
        <f>VLOOKUP(E193,Diagnosis_Cost!$A$2:$C$21,3,FALSE)</f>
        <v>45000</v>
      </c>
      <c r="K193" t="str">
        <f>HLOOKUP(G193,Treatment_Rating!$A$1:$E$2,2,FALSE)</f>
        <v>Fair</v>
      </c>
      <c r="L193">
        <f>IF(C193&gt;60,VLOOKUP(E193,Diagnosis_Cost!$A$2:$C$21,3,FALSE)*1.1,VLOOKUP(E193,Diagnosis_Cost!$A$2:$C$21,3,FALSE))</f>
        <v>49500</v>
      </c>
      <c r="M193" t="str">
        <f t="shared" si="7"/>
        <v>High Risk</v>
      </c>
      <c r="N193">
        <f t="shared" si="8"/>
        <v>44</v>
      </c>
      <c r="O193" s="6">
        <f t="shared" si="6"/>
        <v>1</v>
      </c>
      <c r="P193" s="6" cm="1">
        <f t="array" ref="P193">COUNTA(Patient ID)</f>
        <v>1</v>
      </c>
    </row>
    <row r="194" spans="1:16">
      <c r="A194" t="s">
        <v>438</v>
      </c>
      <c r="B194" t="s">
        <v>439</v>
      </c>
      <c r="C194">
        <v>42</v>
      </c>
      <c r="D194" t="s">
        <v>41</v>
      </c>
      <c r="E194" t="s">
        <v>64</v>
      </c>
      <c r="F194" t="s">
        <v>75</v>
      </c>
      <c r="G194">
        <v>1</v>
      </c>
      <c r="H194" t="s">
        <v>22</v>
      </c>
      <c r="I194" t="str">
        <f>VLOOKUP(E194,Diagnosis_Cost!$A$2:$C$21,2,FALSE)</f>
        <v>Diabetes</v>
      </c>
      <c r="J194">
        <f>VLOOKUP(E194,Diagnosis_Cost!$A$2:$C$21,3,FALSE)</f>
        <v>70000</v>
      </c>
      <c r="K194" t="str">
        <f>HLOOKUP(G194,Treatment_Rating!$A$1:$E$2,2,FALSE)</f>
        <v>Excellent</v>
      </c>
      <c r="L194">
        <f>IF(C194&gt;60,VLOOKUP(E194,Diagnosis_Cost!$A$2:$C$21,3,FALSE)*1.1,VLOOKUP(E194,Diagnosis_Cost!$A$2:$C$21,3,FALSE))</f>
        <v>70000</v>
      </c>
      <c r="M194" t="str">
        <f t="shared" si="7"/>
        <v>Normal</v>
      </c>
      <c r="N194">
        <f t="shared" si="8"/>
        <v>44</v>
      </c>
      <c r="O194" s="6">
        <f t="shared" ref="O194:O251" si="9">COUNTIF(M194,"High Risk")</f>
        <v>0</v>
      </c>
      <c r="P194" s="6" cm="1">
        <f t="array" ref="P194">COUNTA(Patient ID)</f>
        <v>1</v>
      </c>
    </row>
    <row r="195" spans="1:16">
      <c r="A195" t="s">
        <v>440</v>
      </c>
      <c r="B195" t="s">
        <v>441</v>
      </c>
      <c r="C195">
        <v>74</v>
      </c>
      <c r="D195" t="s">
        <v>46</v>
      </c>
      <c r="E195" t="s">
        <v>42</v>
      </c>
      <c r="F195" t="s">
        <v>48</v>
      </c>
      <c r="G195">
        <v>1</v>
      </c>
      <c r="H195" t="s">
        <v>21</v>
      </c>
      <c r="I195" t="str">
        <f>VLOOKUP(E195,Diagnosis_Cost!$A$2:$C$21,2,FALSE)</f>
        <v>Arthritis</v>
      </c>
      <c r="J195">
        <f>VLOOKUP(E195,Diagnosis_Cost!$A$2:$C$21,3,FALSE)</f>
        <v>40000</v>
      </c>
      <c r="K195" t="str">
        <f>HLOOKUP(G195,Treatment_Rating!$A$1:$E$2,2,FALSE)</f>
        <v>Excellent</v>
      </c>
      <c r="L195">
        <f>IF(C195&gt;60,VLOOKUP(E195,Diagnosis_Cost!$A$2:$C$21,3,FALSE)*1.1,VLOOKUP(E195,Diagnosis_Cost!$A$2:$C$21,3,FALSE))</f>
        <v>44000</v>
      </c>
      <c r="M195" t="str">
        <f t="shared" ref="M195:M251" si="10">IF(AND(C195&gt;65,G195&lt;50),"High Risk","Normal")</f>
        <v>High Risk</v>
      </c>
      <c r="N195">
        <f t="shared" ref="N195:N251" si="11">COUNTIF(H:H,"January")</f>
        <v>44</v>
      </c>
      <c r="O195" s="6">
        <f t="shared" si="9"/>
        <v>1</v>
      </c>
      <c r="P195" s="6" cm="1">
        <f t="array" ref="P195">COUNTA(Patient ID)</f>
        <v>1</v>
      </c>
    </row>
    <row r="196" spans="1:16">
      <c r="A196" t="s">
        <v>442</v>
      </c>
      <c r="B196" t="s">
        <v>443</v>
      </c>
      <c r="C196">
        <v>8</v>
      </c>
      <c r="D196" t="s">
        <v>41</v>
      </c>
      <c r="E196" t="s">
        <v>67</v>
      </c>
      <c r="F196" t="s">
        <v>57</v>
      </c>
      <c r="G196">
        <v>1</v>
      </c>
      <c r="H196" t="s">
        <v>20</v>
      </c>
      <c r="I196" t="str">
        <f>VLOOKUP(E196,Diagnosis_Cost!$A$2:$C$21,2,FALSE)</f>
        <v>Asthma</v>
      </c>
      <c r="J196">
        <f>VLOOKUP(E196,Diagnosis_Cost!$A$2:$C$21,3,FALSE)</f>
        <v>45000</v>
      </c>
      <c r="K196" t="str">
        <f>HLOOKUP(G196,Treatment_Rating!$A$1:$E$2,2,FALSE)</f>
        <v>Excellent</v>
      </c>
      <c r="L196">
        <f>IF(C196&gt;60,VLOOKUP(E196,Diagnosis_Cost!$A$2:$C$21,3,FALSE)*1.1,VLOOKUP(E196,Diagnosis_Cost!$A$2:$C$21,3,FALSE))</f>
        <v>45000</v>
      </c>
      <c r="M196" t="str">
        <f t="shared" si="10"/>
        <v>Normal</v>
      </c>
      <c r="N196">
        <f t="shared" si="11"/>
        <v>44</v>
      </c>
      <c r="O196" s="6">
        <f t="shared" si="9"/>
        <v>0</v>
      </c>
      <c r="P196" s="6" cm="1">
        <f t="array" ref="P196">COUNTA(Patient ID)</f>
        <v>1</v>
      </c>
    </row>
    <row r="197" spans="1:16">
      <c r="A197" t="s">
        <v>444</v>
      </c>
      <c r="B197" t="s">
        <v>445</v>
      </c>
      <c r="C197">
        <v>81</v>
      </c>
      <c r="D197" t="s">
        <v>46</v>
      </c>
      <c r="E197" t="s">
        <v>70</v>
      </c>
      <c r="F197" t="s">
        <v>75</v>
      </c>
      <c r="G197">
        <v>2</v>
      </c>
      <c r="H197" t="s">
        <v>19</v>
      </c>
      <c r="I197" t="str">
        <f>VLOOKUP(E197,Diagnosis_Cost!$A$2:$C$21,2,FALSE)</f>
        <v>Malaria</v>
      </c>
      <c r="J197">
        <f>VLOOKUP(E197,Diagnosis_Cost!$A$2:$C$21,3,FALSE)</f>
        <v>20000</v>
      </c>
      <c r="K197" t="str">
        <f>HLOOKUP(G197,Treatment_Rating!$A$1:$E$2,2,FALSE)</f>
        <v>Good</v>
      </c>
      <c r="L197">
        <f>IF(C197&gt;60,VLOOKUP(E197,Diagnosis_Cost!$A$2:$C$21,3,FALSE)*1.1,VLOOKUP(E197,Diagnosis_Cost!$A$2:$C$21,3,FALSE))</f>
        <v>22000</v>
      </c>
      <c r="M197" t="str">
        <f t="shared" si="10"/>
        <v>High Risk</v>
      </c>
      <c r="N197">
        <f t="shared" si="11"/>
        <v>44</v>
      </c>
      <c r="O197" s="6">
        <f t="shared" si="9"/>
        <v>1</v>
      </c>
      <c r="P197" s="6" cm="1">
        <f t="array" ref="P197">COUNTA(Patient ID)</f>
        <v>1</v>
      </c>
    </row>
    <row r="198" spans="1:16">
      <c r="A198" t="s">
        <v>446</v>
      </c>
      <c r="B198" t="s">
        <v>447</v>
      </c>
      <c r="C198">
        <v>39</v>
      </c>
      <c r="D198" t="s">
        <v>41</v>
      </c>
      <c r="E198" t="s">
        <v>64</v>
      </c>
      <c r="F198" t="s">
        <v>61</v>
      </c>
      <c r="G198">
        <v>1</v>
      </c>
      <c r="H198" t="s">
        <v>19</v>
      </c>
      <c r="I198" t="str">
        <f>VLOOKUP(E198,Diagnosis_Cost!$A$2:$C$21,2,FALSE)</f>
        <v>Diabetes</v>
      </c>
      <c r="J198">
        <f>VLOOKUP(E198,Diagnosis_Cost!$A$2:$C$21,3,FALSE)</f>
        <v>70000</v>
      </c>
      <c r="K198" t="str">
        <f>HLOOKUP(G198,Treatment_Rating!$A$1:$E$2,2,FALSE)</f>
        <v>Excellent</v>
      </c>
      <c r="L198">
        <f>IF(C198&gt;60,VLOOKUP(E198,Diagnosis_Cost!$A$2:$C$21,3,FALSE)*1.1,VLOOKUP(E198,Diagnosis_Cost!$A$2:$C$21,3,FALSE))</f>
        <v>70000</v>
      </c>
      <c r="M198" t="str">
        <f t="shared" si="10"/>
        <v>Normal</v>
      </c>
      <c r="N198">
        <f t="shared" si="11"/>
        <v>44</v>
      </c>
      <c r="O198" s="6">
        <f t="shared" si="9"/>
        <v>0</v>
      </c>
      <c r="P198" s="6" cm="1">
        <f t="array" ref="P198">COUNTA(Patient ID)</f>
        <v>1</v>
      </c>
    </row>
    <row r="199" spans="1:16">
      <c r="A199" t="s">
        <v>448</v>
      </c>
      <c r="B199" t="s">
        <v>449</v>
      </c>
      <c r="C199">
        <v>50</v>
      </c>
      <c r="D199" t="s">
        <v>46</v>
      </c>
      <c r="E199" t="s">
        <v>56</v>
      </c>
      <c r="F199" t="s">
        <v>61</v>
      </c>
      <c r="G199">
        <v>1</v>
      </c>
      <c r="H199" t="s">
        <v>21</v>
      </c>
      <c r="I199" t="str">
        <f>VLOOKUP(E199,Diagnosis_Cost!$A$2:$C$21,2,FALSE)</f>
        <v>Pneumonia</v>
      </c>
      <c r="J199">
        <f>VLOOKUP(E199,Diagnosis_Cost!$A$2:$C$21,3,FALSE)</f>
        <v>60000</v>
      </c>
      <c r="K199" t="str">
        <f>HLOOKUP(G199,Treatment_Rating!$A$1:$E$2,2,FALSE)</f>
        <v>Excellent</v>
      </c>
      <c r="L199">
        <f>IF(C199&gt;60,VLOOKUP(E199,Diagnosis_Cost!$A$2:$C$21,3,FALSE)*1.1,VLOOKUP(E199,Diagnosis_Cost!$A$2:$C$21,3,FALSE))</f>
        <v>60000</v>
      </c>
      <c r="M199" t="str">
        <f t="shared" si="10"/>
        <v>Normal</v>
      </c>
      <c r="N199">
        <f t="shared" si="11"/>
        <v>44</v>
      </c>
      <c r="O199" s="6">
        <f t="shared" si="9"/>
        <v>0</v>
      </c>
      <c r="P199" s="6" cm="1">
        <f t="array" ref="P199">COUNTA(Patient ID)</f>
        <v>1</v>
      </c>
    </row>
    <row r="200" spans="1:16">
      <c r="A200" t="s">
        <v>450</v>
      </c>
      <c r="B200" t="s">
        <v>451</v>
      </c>
      <c r="C200">
        <v>68</v>
      </c>
      <c r="D200" t="s">
        <v>46</v>
      </c>
      <c r="E200" t="s">
        <v>42</v>
      </c>
      <c r="F200" t="s">
        <v>48</v>
      </c>
      <c r="G200">
        <v>4</v>
      </c>
      <c r="H200" t="s">
        <v>18</v>
      </c>
      <c r="I200" t="str">
        <f>VLOOKUP(E200,Diagnosis_Cost!$A$2:$C$21,2,FALSE)</f>
        <v>Arthritis</v>
      </c>
      <c r="J200">
        <f>VLOOKUP(E200,Diagnosis_Cost!$A$2:$C$21,3,FALSE)</f>
        <v>40000</v>
      </c>
      <c r="K200" t="str">
        <f>HLOOKUP(G200,Treatment_Rating!$A$1:$E$2,2,FALSE)</f>
        <v>Poor</v>
      </c>
      <c r="L200">
        <f>IF(C200&gt;60,VLOOKUP(E200,Diagnosis_Cost!$A$2:$C$21,3,FALSE)*1.1,VLOOKUP(E200,Diagnosis_Cost!$A$2:$C$21,3,FALSE))</f>
        <v>44000</v>
      </c>
      <c r="M200" t="str">
        <f t="shared" si="10"/>
        <v>High Risk</v>
      </c>
      <c r="N200">
        <f t="shared" si="11"/>
        <v>44</v>
      </c>
      <c r="O200" s="6">
        <f t="shared" si="9"/>
        <v>1</v>
      </c>
      <c r="P200" s="6" cm="1">
        <f t="array" ref="P200">COUNTA(Patient ID)</f>
        <v>1</v>
      </c>
    </row>
    <row r="201" spans="1:16">
      <c r="A201" t="s">
        <v>452</v>
      </c>
      <c r="B201" t="s">
        <v>453</v>
      </c>
      <c r="C201">
        <v>2</v>
      </c>
      <c r="D201" t="s">
        <v>46</v>
      </c>
      <c r="E201" t="s">
        <v>42</v>
      </c>
      <c r="F201" t="s">
        <v>57</v>
      </c>
      <c r="G201">
        <v>1</v>
      </c>
      <c r="H201" t="s">
        <v>19</v>
      </c>
      <c r="I201" t="str">
        <f>VLOOKUP(E201,Diagnosis_Cost!$A$2:$C$21,2,FALSE)</f>
        <v>Arthritis</v>
      </c>
      <c r="J201">
        <f>VLOOKUP(E201,Diagnosis_Cost!$A$2:$C$21,3,FALSE)</f>
        <v>40000</v>
      </c>
      <c r="K201" t="str">
        <f>HLOOKUP(G201,Treatment_Rating!$A$1:$E$2,2,FALSE)</f>
        <v>Excellent</v>
      </c>
      <c r="L201">
        <f>IF(C201&gt;60,VLOOKUP(E201,Diagnosis_Cost!$A$2:$C$21,3,FALSE)*1.1,VLOOKUP(E201,Diagnosis_Cost!$A$2:$C$21,3,FALSE))</f>
        <v>40000</v>
      </c>
      <c r="M201" t="str">
        <f t="shared" si="10"/>
        <v>Normal</v>
      </c>
      <c r="N201">
        <f t="shared" si="11"/>
        <v>44</v>
      </c>
      <c r="O201" s="6">
        <f t="shared" si="9"/>
        <v>0</v>
      </c>
      <c r="P201" s="6" cm="1">
        <f t="array" ref="P201">COUNTA(Patient ID)</f>
        <v>1</v>
      </c>
    </row>
    <row r="202" spans="1:16">
      <c r="A202" t="s">
        <v>454</v>
      </c>
      <c r="B202" t="s">
        <v>455</v>
      </c>
      <c r="C202">
        <v>56</v>
      </c>
      <c r="D202" t="s">
        <v>41</v>
      </c>
      <c r="E202" t="s">
        <v>64</v>
      </c>
      <c r="F202" t="s">
        <v>57</v>
      </c>
      <c r="G202">
        <v>2</v>
      </c>
      <c r="H202" t="s">
        <v>23</v>
      </c>
      <c r="I202" t="str">
        <f>VLOOKUP(E202,Diagnosis_Cost!$A$2:$C$21,2,FALSE)</f>
        <v>Diabetes</v>
      </c>
      <c r="J202">
        <f>VLOOKUP(E202,Diagnosis_Cost!$A$2:$C$21,3,FALSE)</f>
        <v>70000</v>
      </c>
      <c r="K202" t="str">
        <f>HLOOKUP(G202,Treatment_Rating!$A$1:$E$2,2,FALSE)</f>
        <v>Good</v>
      </c>
      <c r="L202">
        <f>IF(C202&gt;60,VLOOKUP(E202,Diagnosis_Cost!$A$2:$C$21,3,FALSE)*1.1,VLOOKUP(E202,Diagnosis_Cost!$A$2:$C$21,3,FALSE))</f>
        <v>70000</v>
      </c>
      <c r="M202" t="str">
        <f t="shared" si="10"/>
        <v>Normal</v>
      </c>
      <c r="N202">
        <f t="shared" si="11"/>
        <v>44</v>
      </c>
      <c r="O202" s="6">
        <f t="shared" si="9"/>
        <v>0</v>
      </c>
      <c r="P202" s="6" cm="1">
        <f t="array" ref="P202">COUNTA(Patient ID)</f>
        <v>1</v>
      </c>
    </row>
    <row r="203" spans="1:16">
      <c r="A203" t="s">
        <v>456</v>
      </c>
      <c r="B203" t="s">
        <v>457</v>
      </c>
      <c r="C203">
        <v>36</v>
      </c>
      <c r="D203" t="s">
        <v>41</v>
      </c>
      <c r="E203" t="s">
        <v>60</v>
      </c>
      <c r="F203" t="s">
        <v>57</v>
      </c>
      <c r="G203">
        <v>1</v>
      </c>
      <c r="H203" t="s">
        <v>19</v>
      </c>
      <c r="I203" t="str">
        <f>VLOOKUP(E203,Diagnosis_Cost!$A$2:$C$21,2,FALSE)</f>
        <v>Tuberculosis</v>
      </c>
      <c r="J203">
        <f>VLOOKUP(E203,Diagnosis_Cost!$A$2:$C$21,3,FALSE)</f>
        <v>80000</v>
      </c>
      <c r="K203" t="str">
        <f>HLOOKUP(G203,Treatment_Rating!$A$1:$E$2,2,FALSE)</f>
        <v>Excellent</v>
      </c>
      <c r="L203">
        <f>IF(C203&gt;60,VLOOKUP(E203,Diagnosis_Cost!$A$2:$C$21,3,FALSE)*1.1,VLOOKUP(E203,Diagnosis_Cost!$A$2:$C$21,3,FALSE))</f>
        <v>80000</v>
      </c>
      <c r="M203" t="str">
        <f t="shared" si="10"/>
        <v>Normal</v>
      </c>
      <c r="N203">
        <f t="shared" si="11"/>
        <v>44</v>
      </c>
      <c r="O203" s="6">
        <f t="shared" si="9"/>
        <v>0</v>
      </c>
      <c r="P203" s="6" cm="1">
        <f t="array" ref="P203">COUNTA(Patient ID)</f>
        <v>1</v>
      </c>
    </row>
    <row r="204" spans="1:16">
      <c r="A204" t="s">
        <v>458</v>
      </c>
      <c r="B204" t="s">
        <v>459</v>
      </c>
      <c r="C204">
        <v>82</v>
      </c>
      <c r="D204" t="s">
        <v>41</v>
      </c>
      <c r="E204" t="s">
        <v>70</v>
      </c>
      <c r="F204" t="s">
        <v>75</v>
      </c>
      <c r="G204">
        <v>3</v>
      </c>
      <c r="H204" t="s">
        <v>21</v>
      </c>
      <c r="I204" t="str">
        <f>VLOOKUP(E204,Diagnosis_Cost!$A$2:$C$21,2,FALSE)</f>
        <v>Malaria</v>
      </c>
      <c r="J204">
        <f>VLOOKUP(E204,Diagnosis_Cost!$A$2:$C$21,3,FALSE)</f>
        <v>20000</v>
      </c>
      <c r="K204" t="str">
        <f>HLOOKUP(G204,Treatment_Rating!$A$1:$E$2,2,FALSE)</f>
        <v>Fair</v>
      </c>
      <c r="L204">
        <f>IF(C204&gt;60,VLOOKUP(E204,Diagnosis_Cost!$A$2:$C$21,3,FALSE)*1.1,VLOOKUP(E204,Diagnosis_Cost!$A$2:$C$21,3,FALSE))</f>
        <v>22000</v>
      </c>
      <c r="M204" t="str">
        <f t="shared" si="10"/>
        <v>High Risk</v>
      </c>
      <c r="N204">
        <f t="shared" si="11"/>
        <v>44</v>
      </c>
      <c r="O204" s="6">
        <f t="shared" si="9"/>
        <v>1</v>
      </c>
      <c r="P204" s="6" cm="1">
        <f t="array" ref="P204">COUNTA(Patient ID)</f>
        <v>1</v>
      </c>
    </row>
    <row r="205" spans="1:16">
      <c r="A205" t="s">
        <v>460</v>
      </c>
      <c r="B205" t="s">
        <v>461</v>
      </c>
      <c r="C205">
        <v>60</v>
      </c>
      <c r="D205" t="s">
        <v>41</v>
      </c>
      <c r="E205" t="s">
        <v>60</v>
      </c>
      <c r="F205" t="s">
        <v>48</v>
      </c>
      <c r="G205">
        <v>2</v>
      </c>
      <c r="H205" t="s">
        <v>20</v>
      </c>
      <c r="I205" t="str">
        <f>VLOOKUP(E205,Diagnosis_Cost!$A$2:$C$21,2,FALSE)</f>
        <v>Tuberculosis</v>
      </c>
      <c r="J205">
        <f>VLOOKUP(E205,Diagnosis_Cost!$A$2:$C$21,3,FALSE)</f>
        <v>80000</v>
      </c>
      <c r="K205" t="str">
        <f>HLOOKUP(G205,Treatment_Rating!$A$1:$E$2,2,FALSE)</f>
        <v>Good</v>
      </c>
      <c r="L205">
        <f>IF(C205&gt;60,VLOOKUP(E205,Diagnosis_Cost!$A$2:$C$21,3,FALSE)*1.1,VLOOKUP(E205,Diagnosis_Cost!$A$2:$C$21,3,FALSE))</f>
        <v>80000</v>
      </c>
      <c r="M205" t="str">
        <f t="shared" si="10"/>
        <v>Normal</v>
      </c>
      <c r="N205">
        <f t="shared" si="11"/>
        <v>44</v>
      </c>
      <c r="O205" s="6">
        <f t="shared" si="9"/>
        <v>0</v>
      </c>
      <c r="P205" s="6" cm="1">
        <f t="array" ref="P205">COUNTA(Patient ID)</f>
        <v>1</v>
      </c>
    </row>
    <row r="206" spans="1:16">
      <c r="A206" t="s">
        <v>462</v>
      </c>
      <c r="B206" t="s">
        <v>463</v>
      </c>
      <c r="C206">
        <v>90</v>
      </c>
      <c r="D206" t="s">
        <v>46</v>
      </c>
      <c r="E206" t="s">
        <v>42</v>
      </c>
      <c r="F206" t="s">
        <v>48</v>
      </c>
      <c r="G206">
        <v>1</v>
      </c>
      <c r="H206" t="s">
        <v>22</v>
      </c>
      <c r="I206" t="str">
        <f>VLOOKUP(E206,Diagnosis_Cost!$A$2:$C$21,2,FALSE)</f>
        <v>Arthritis</v>
      </c>
      <c r="J206">
        <f>VLOOKUP(E206,Diagnosis_Cost!$A$2:$C$21,3,FALSE)</f>
        <v>40000</v>
      </c>
      <c r="K206" t="str">
        <f>HLOOKUP(G206,Treatment_Rating!$A$1:$E$2,2,FALSE)</f>
        <v>Excellent</v>
      </c>
      <c r="L206">
        <f>IF(C206&gt;60,VLOOKUP(E206,Diagnosis_Cost!$A$2:$C$21,3,FALSE)*1.1,VLOOKUP(E206,Diagnosis_Cost!$A$2:$C$21,3,FALSE))</f>
        <v>44000</v>
      </c>
      <c r="M206" t="str">
        <f t="shared" si="10"/>
        <v>High Risk</v>
      </c>
      <c r="N206">
        <f t="shared" si="11"/>
        <v>44</v>
      </c>
      <c r="O206" s="6">
        <f t="shared" si="9"/>
        <v>1</v>
      </c>
      <c r="P206" s="6" cm="1">
        <f t="array" ref="P206">COUNTA(Patient ID)</f>
        <v>1</v>
      </c>
    </row>
    <row r="207" spans="1:16">
      <c r="A207" t="s">
        <v>464</v>
      </c>
      <c r="B207" t="s">
        <v>465</v>
      </c>
      <c r="C207">
        <v>50</v>
      </c>
      <c r="D207" t="s">
        <v>46</v>
      </c>
      <c r="E207" t="s">
        <v>70</v>
      </c>
      <c r="F207" t="s">
        <v>48</v>
      </c>
      <c r="G207">
        <v>3</v>
      </c>
      <c r="H207" t="s">
        <v>19</v>
      </c>
      <c r="I207" t="str">
        <f>VLOOKUP(E207,Diagnosis_Cost!$A$2:$C$21,2,FALSE)</f>
        <v>Malaria</v>
      </c>
      <c r="J207">
        <f>VLOOKUP(E207,Diagnosis_Cost!$A$2:$C$21,3,FALSE)</f>
        <v>20000</v>
      </c>
      <c r="K207" t="str">
        <f>HLOOKUP(G207,Treatment_Rating!$A$1:$E$2,2,FALSE)</f>
        <v>Fair</v>
      </c>
      <c r="L207">
        <f>IF(C207&gt;60,VLOOKUP(E207,Diagnosis_Cost!$A$2:$C$21,3,FALSE)*1.1,VLOOKUP(E207,Diagnosis_Cost!$A$2:$C$21,3,FALSE))</f>
        <v>20000</v>
      </c>
      <c r="M207" t="str">
        <f t="shared" si="10"/>
        <v>Normal</v>
      </c>
      <c r="N207">
        <f t="shared" si="11"/>
        <v>44</v>
      </c>
      <c r="O207" s="6">
        <f t="shared" si="9"/>
        <v>0</v>
      </c>
      <c r="P207" s="6" cm="1">
        <f t="array" ref="P207">COUNTA(Patient ID)</f>
        <v>1</v>
      </c>
    </row>
    <row r="208" spans="1:16">
      <c r="A208" t="s">
        <v>466</v>
      </c>
      <c r="B208" t="s">
        <v>467</v>
      </c>
      <c r="C208">
        <v>63</v>
      </c>
      <c r="D208" t="s">
        <v>41</v>
      </c>
      <c r="E208" t="s">
        <v>56</v>
      </c>
      <c r="F208" t="s">
        <v>43</v>
      </c>
      <c r="G208">
        <v>3</v>
      </c>
      <c r="H208" t="s">
        <v>18</v>
      </c>
      <c r="I208" t="str">
        <f>VLOOKUP(E208,Diagnosis_Cost!$A$2:$C$21,2,FALSE)</f>
        <v>Pneumonia</v>
      </c>
      <c r="J208">
        <f>VLOOKUP(E208,Diagnosis_Cost!$A$2:$C$21,3,FALSE)</f>
        <v>60000</v>
      </c>
      <c r="K208" t="str">
        <f>HLOOKUP(G208,Treatment_Rating!$A$1:$E$2,2,FALSE)</f>
        <v>Fair</v>
      </c>
      <c r="L208">
        <f>IF(C208&gt;60,VLOOKUP(E208,Diagnosis_Cost!$A$2:$C$21,3,FALSE)*1.1,VLOOKUP(E208,Diagnosis_Cost!$A$2:$C$21,3,FALSE))</f>
        <v>66000</v>
      </c>
      <c r="M208" t="str">
        <f t="shared" si="10"/>
        <v>Normal</v>
      </c>
      <c r="N208">
        <f t="shared" si="11"/>
        <v>44</v>
      </c>
      <c r="O208" s="6">
        <f t="shared" si="9"/>
        <v>0</v>
      </c>
      <c r="P208" s="6" cm="1">
        <f t="array" ref="P208">COUNTA(Patient ID)</f>
        <v>1</v>
      </c>
    </row>
    <row r="209" spans="1:16">
      <c r="A209" t="s">
        <v>468</v>
      </c>
      <c r="B209" t="s">
        <v>469</v>
      </c>
      <c r="C209">
        <v>9</v>
      </c>
      <c r="D209" t="s">
        <v>41</v>
      </c>
      <c r="E209" t="s">
        <v>64</v>
      </c>
      <c r="F209" t="s">
        <v>48</v>
      </c>
      <c r="G209">
        <v>1</v>
      </c>
      <c r="H209" t="s">
        <v>20</v>
      </c>
      <c r="I209" t="str">
        <f>VLOOKUP(E209,Diagnosis_Cost!$A$2:$C$21,2,FALSE)</f>
        <v>Diabetes</v>
      </c>
      <c r="J209">
        <f>VLOOKUP(E209,Diagnosis_Cost!$A$2:$C$21,3,FALSE)</f>
        <v>70000</v>
      </c>
      <c r="K209" t="str">
        <f>HLOOKUP(G209,Treatment_Rating!$A$1:$E$2,2,FALSE)</f>
        <v>Excellent</v>
      </c>
      <c r="L209">
        <f>IF(C209&gt;60,VLOOKUP(E209,Diagnosis_Cost!$A$2:$C$21,3,FALSE)*1.1,VLOOKUP(E209,Diagnosis_Cost!$A$2:$C$21,3,FALSE))</f>
        <v>70000</v>
      </c>
      <c r="M209" t="str">
        <f t="shared" si="10"/>
        <v>Normal</v>
      </c>
      <c r="N209">
        <f t="shared" si="11"/>
        <v>44</v>
      </c>
      <c r="O209" s="6">
        <f t="shared" si="9"/>
        <v>0</v>
      </c>
      <c r="P209" s="6" cm="1">
        <f t="array" ref="P209">COUNTA(Patient ID)</f>
        <v>1</v>
      </c>
    </row>
    <row r="210" spans="1:16">
      <c r="A210" t="s">
        <v>470</v>
      </c>
      <c r="B210" t="s">
        <v>471</v>
      </c>
      <c r="C210">
        <v>89</v>
      </c>
      <c r="D210" t="s">
        <v>46</v>
      </c>
      <c r="E210" t="s">
        <v>64</v>
      </c>
      <c r="F210" t="s">
        <v>48</v>
      </c>
      <c r="G210">
        <v>2</v>
      </c>
      <c r="H210" t="s">
        <v>21</v>
      </c>
      <c r="I210" t="str">
        <f>VLOOKUP(E210,Diagnosis_Cost!$A$2:$C$21,2,FALSE)</f>
        <v>Diabetes</v>
      </c>
      <c r="J210">
        <f>VLOOKUP(E210,Diagnosis_Cost!$A$2:$C$21,3,FALSE)</f>
        <v>70000</v>
      </c>
      <c r="K210" t="str">
        <f>HLOOKUP(G210,Treatment_Rating!$A$1:$E$2,2,FALSE)</f>
        <v>Good</v>
      </c>
      <c r="L210">
        <f>IF(C210&gt;60,VLOOKUP(E210,Diagnosis_Cost!$A$2:$C$21,3,FALSE)*1.1,VLOOKUP(E210,Diagnosis_Cost!$A$2:$C$21,3,FALSE))</f>
        <v>77000</v>
      </c>
      <c r="M210" t="str">
        <f t="shared" si="10"/>
        <v>High Risk</v>
      </c>
      <c r="N210">
        <f t="shared" si="11"/>
        <v>44</v>
      </c>
      <c r="O210" s="6">
        <f t="shared" si="9"/>
        <v>1</v>
      </c>
      <c r="P210" s="6" cm="1">
        <f t="array" ref="P210">COUNTA(Patient ID)</f>
        <v>1</v>
      </c>
    </row>
    <row r="211" spans="1:16">
      <c r="A211" t="s">
        <v>472</v>
      </c>
      <c r="B211" t="s">
        <v>473</v>
      </c>
      <c r="C211">
        <v>51</v>
      </c>
      <c r="D211" t="s">
        <v>46</v>
      </c>
      <c r="E211" t="s">
        <v>47</v>
      </c>
      <c r="F211" t="s">
        <v>61</v>
      </c>
      <c r="G211">
        <v>5</v>
      </c>
      <c r="H211" t="s">
        <v>20</v>
      </c>
      <c r="I211" t="str">
        <f>VLOOKUP(E211,Diagnosis_Cost!$A$2:$C$21,2,FALSE)</f>
        <v>Typhoid</v>
      </c>
      <c r="J211">
        <f>VLOOKUP(E211,Diagnosis_Cost!$A$2:$C$21,3,FALSE)</f>
        <v>30000</v>
      </c>
      <c r="K211" t="str">
        <f>HLOOKUP(G211,Treatment_Rating!$A$1:$E$2,2,FALSE)</f>
        <v>Critical</v>
      </c>
      <c r="L211">
        <f>IF(C211&gt;60,VLOOKUP(E211,Diagnosis_Cost!$A$2:$C$21,3,FALSE)*1.1,VLOOKUP(E211,Diagnosis_Cost!$A$2:$C$21,3,FALSE))</f>
        <v>30000</v>
      </c>
      <c r="M211" t="str">
        <f t="shared" si="10"/>
        <v>Normal</v>
      </c>
      <c r="N211">
        <f t="shared" si="11"/>
        <v>44</v>
      </c>
      <c r="O211" s="6">
        <f t="shared" si="9"/>
        <v>0</v>
      </c>
      <c r="P211" s="6" cm="1">
        <f t="array" ref="P211">COUNTA(Patient ID)</f>
        <v>1</v>
      </c>
    </row>
    <row r="212" spans="1:16">
      <c r="A212" t="s">
        <v>474</v>
      </c>
      <c r="B212" t="s">
        <v>475</v>
      </c>
      <c r="C212">
        <v>64</v>
      </c>
      <c r="D212" t="s">
        <v>41</v>
      </c>
      <c r="E212" t="s">
        <v>67</v>
      </c>
      <c r="F212" t="s">
        <v>57</v>
      </c>
      <c r="G212">
        <v>4</v>
      </c>
      <c r="H212" t="s">
        <v>18</v>
      </c>
      <c r="I212" t="str">
        <f>VLOOKUP(E212,Diagnosis_Cost!$A$2:$C$21,2,FALSE)</f>
        <v>Asthma</v>
      </c>
      <c r="J212">
        <f>VLOOKUP(E212,Diagnosis_Cost!$A$2:$C$21,3,FALSE)</f>
        <v>45000</v>
      </c>
      <c r="K212" t="str">
        <f>HLOOKUP(G212,Treatment_Rating!$A$1:$E$2,2,FALSE)</f>
        <v>Poor</v>
      </c>
      <c r="L212">
        <f>IF(C212&gt;60,VLOOKUP(E212,Diagnosis_Cost!$A$2:$C$21,3,FALSE)*1.1,VLOOKUP(E212,Diagnosis_Cost!$A$2:$C$21,3,FALSE))</f>
        <v>49500</v>
      </c>
      <c r="M212" t="str">
        <f t="shared" si="10"/>
        <v>Normal</v>
      </c>
      <c r="N212">
        <f t="shared" si="11"/>
        <v>44</v>
      </c>
      <c r="O212" s="6">
        <f t="shared" si="9"/>
        <v>0</v>
      </c>
      <c r="P212" s="6" cm="1">
        <f t="array" ref="P212">COUNTA(Patient ID)</f>
        <v>1</v>
      </c>
    </row>
    <row r="213" spans="1:16">
      <c r="A213" t="s">
        <v>476</v>
      </c>
      <c r="B213" t="s">
        <v>477</v>
      </c>
      <c r="C213">
        <v>44</v>
      </c>
      <c r="D213" t="s">
        <v>46</v>
      </c>
      <c r="E213" t="s">
        <v>56</v>
      </c>
      <c r="F213" t="s">
        <v>75</v>
      </c>
      <c r="G213">
        <v>1</v>
      </c>
      <c r="H213" t="s">
        <v>22</v>
      </c>
      <c r="I213" t="str">
        <f>VLOOKUP(E213,Diagnosis_Cost!$A$2:$C$21,2,FALSE)</f>
        <v>Pneumonia</v>
      </c>
      <c r="J213">
        <f>VLOOKUP(E213,Diagnosis_Cost!$A$2:$C$21,3,FALSE)</f>
        <v>60000</v>
      </c>
      <c r="K213" t="str">
        <f>HLOOKUP(G213,Treatment_Rating!$A$1:$E$2,2,FALSE)</f>
        <v>Excellent</v>
      </c>
      <c r="L213">
        <f>IF(C213&gt;60,VLOOKUP(E213,Diagnosis_Cost!$A$2:$C$21,3,FALSE)*1.1,VLOOKUP(E213,Diagnosis_Cost!$A$2:$C$21,3,FALSE))</f>
        <v>60000</v>
      </c>
      <c r="M213" t="str">
        <f t="shared" si="10"/>
        <v>Normal</v>
      </c>
      <c r="N213">
        <f t="shared" si="11"/>
        <v>44</v>
      </c>
      <c r="O213" s="6">
        <f t="shared" si="9"/>
        <v>0</v>
      </c>
      <c r="P213" s="6" cm="1">
        <f t="array" ref="P213">COUNTA(Patient ID)</f>
        <v>1</v>
      </c>
    </row>
    <row r="214" spans="1:16">
      <c r="A214" t="s">
        <v>478</v>
      </c>
      <c r="B214" t="s">
        <v>479</v>
      </c>
      <c r="C214">
        <v>23</v>
      </c>
      <c r="D214" t="s">
        <v>46</v>
      </c>
      <c r="E214" t="s">
        <v>47</v>
      </c>
      <c r="F214" t="s">
        <v>48</v>
      </c>
      <c r="G214">
        <v>1</v>
      </c>
      <c r="H214" t="s">
        <v>19</v>
      </c>
      <c r="I214" t="str">
        <f>VLOOKUP(E214,Diagnosis_Cost!$A$2:$C$21,2,FALSE)</f>
        <v>Typhoid</v>
      </c>
      <c r="J214">
        <f>VLOOKUP(E214,Diagnosis_Cost!$A$2:$C$21,3,FALSE)</f>
        <v>30000</v>
      </c>
      <c r="K214" t="str">
        <f>HLOOKUP(G214,Treatment_Rating!$A$1:$E$2,2,FALSE)</f>
        <v>Excellent</v>
      </c>
      <c r="L214">
        <f>IF(C214&gt;60,VLOOKUP(E214,Diagnosis_Cost!$A$2:$C$21,3,FALSE)*1.1,VLOOKUP(E214,Diagnosis_Cost!$A$2:$C$21,3,FALSE))</f>
        <v>30000</v>
      </c>
      <c r="M214" t="str">
        <f t="shared" si="10"/>
        <v>Normal</v>
      </c>
      <c r="N214">
        <f t="shared" si="11"/>
        <v>44</v>
      </c>
      <c r="O214" s="6">
        <f t="shared" si="9"/>
        <v>0</v>
      </c>
      <c r="P214" s="6" cm="1">
        <f t="array" ref="P214">COUNTA(Patient ID)</f>
        <v>1</v>
      </c>
    </row>
    <row r="215" spans="1:16">
      <c r="A215" t="s">
        <v>480</v>
      </c>
      <c r="B215" t="s">
        <v>481</v>
      </c>
      <c r="C215">
        <v>45</v>
      </c>
      <c r="D215" t="s">
        <v>46</v>
      </c>
      <c r="E215" t="s">
        <v>47</v>
      </c>
      <c r="F215" t="s">
        <v>75</v>
      </c>
      <c r="G215">
        <v>5</v>
      </c>
      <c r="H215" t="s">
        <v>21</v>
      </c>
      <c r="I215" t="str">
        <f>VLOOKUP(E215,Diagnosis_Cost!$A$2:$C$21,2,FALSE)</f>
        <v>Typhoid</v>
      </c>
      <c r="J215">
        <f>VLOOKUP(E215,Diagnosis_Cost!$A$2:$C$21,3,FALSE)</f>
        <v>30000</v>
      </c>
      <c r="K215" t="str">
        <f>HLOOKUP(G215,Treatment_Rating!$A$1:$E$2,2,FALSE)</f>
        <v>Critical</v>
      </c>
      <c r="L215">
        <f>IF(C215&gt;60,VLOOKUP(E215,Diagnosis_Cost!$A$2:$C$21,3,FALSE)*1.1,VLOOKUP(E215,Diagnosis_Cost!$A$2:$C$21,3,FALSE))</f>
        <v>30000</v>
      </c>
      <c r="M215" t="str">
        <f t="shared" si="10"/>
        <v>Normal</v>
      </c>
      <c r="N215">
        <f t="shared" si="11"/>
        <v>44</v>
      </c>
      <c r="O215" s="6">
        <f t="shared" si="9"/>
        <v>0</v>
      </c>
      <c r="P215" s="6" cm="1">
        <f t="array" ref="P215">COUNTA(Patient ID)</f>
        <v>1</v>
      </c>
    </row>
    <row r="216" spans="1:16">
      <c r="A216" t="s">
        <v>482</v>
      </c>
      <c r="B216" t="s">
        <v>483</v>
      </c>
      <c r="C216">
        <v>49</v>
      </c>
      <c r="D216" t="s">
        <v>41</v>
      </c>
      <c r="E216" t="s">
        <v>47</v>
      </c>
      <c r="F216" t="s">
        <v>48</v>
      </c>
      <c r="G216">
        <v>3</v>
      </c>
      <c r="H216" t="s">
        <v>19</v>
      </c>
      <c r="I216" t="str">
        <f>VLOOKUP(E216,Diagnosis_Cost!$A$2:$C$21,2,FALSE)</f>
        <v>Typhoid</v>
      </c>
      <c r="J216">
        <f>VLOOKUP(E216,Diagnosis_Cost!$A$2:$C$21,3,FALSE)</f>
        <v>30000</v>
      </c>
      <c r="K216" t="str">
        <f>HLOOKUP(G216,Treatment_Rating!$A$1:$E$2,2,FALSE)</f>
        <v>Fair</v>
      </c>
      <c r="L216">
        <f>IF(C216&gt;60,VLOOKUP(E216,Diagnosis_Cost!$A$2:$C$21,3,FALSE)*1.1,VLOOKUP(E216,Diagnosis_Cost!$A$2:$C$21,3,FALSE))</f>
        <v>30000</v>
      </c>
      <c r="M216" t="str">
        <f t="shared" si="10"/>
        <v>Normal</v>
      </c>
      <c r="N216">
        <f t="shared" si="11"/>
        <v>44</v>
      </c>
      <c r="O216" s="6">
        <f t="shared" si="9"/>
        <v>0</v>
      </c>
      <c r="P216" s="6" cm="1">
        <f t="array" ref="P216">COUNTA(Patient ID)</f>
        <v>1</v>
      </c>
    </row>
    <row r="217" spans="1:16">
      <c r="A217" t="s">
        <v>484</v>
      </c>
      <c r="B217" t="s">
        <v>485</v>
      </c>
      <c r="C217">
        <v>84</v>
      </c>
      <c r="D217" t="s">
        <v>41</v>
      </c>
      <c r="E217" t="s">
        <v>47</v>
      </c>
      <c r="F217" t="s">
        <v>61</v>
      </c>
      <c r="G217">
        <v>1</v>
      </c>
      <c r="H217" t="s">
        <v>22</v>
      </c>
      <c r="I217" t="str">
        <f>VLOOKUP(E217,Diagnosis_Cost!$A$2:$C$21,2,FALSE)</f>
        <v>Typhoid</v>
      </c>
      <c r="J217">
        <f>VLOOKUP(E217,Diagnosis_Cost!$A$2:$C$21,3,FALSE)</f>
        <v>30000</v>
      </c>
      <c r="K217" t="str">
        <f>HLOOKUP(G217,Treatment_Rating!$A$1:$E$2,2,FALSE)</f>
        <v>Excellent</v>
      </c>
      <c r="L217">
        <f>IF(C217&gt;60,VLOOKUP(E217,Diagnosis_Cost!$A$2:$C$21,3,FALSE)*1.1,VLOOKUP(E217,Diagnosis_Cost!$A$2:$C$21,3,FALSE))</f>
        <v>33000</v>
      </c>
      <c r="M217" t="str">
        <f t="shared" si="10"/>
        <v>High Risk</v>
      </c>
      <c r="N217">
        <f t="shared" si="11"/>
        <v>44</v>
      </c>
      <c r="O217" s="6">
        <f t="shared" si="9"/>
        <v>1</v>
      </c>
      <c r="P217" s="6" cm="1">
        <f t="array" ref="P217">COUNTA(Patient ID)</f>
        <v>1</v>
      </c>
    </row>
    <row r="218" spans="1:16">
      <c r="A218" t="s">
        <v>486</v>
      </c>
      <c r="B218" t="s">
        <v>487</v>
      </c>
      <c r="C218">
        <v>54</v>
      </c>
      <c r="D218" t="s">
        <v>46</v>
      </c>
      <c r="E218" t="s">
        <v>42</v>
      </c>
      <c r="F218" t="s">
        <v>75</v>
      </c>
      <c r="G218">
        <v>2</v>
      </c>
      <c r="H218" t="s">
        <v>18</v>
      </c>
      <c r="I218" t="str">
        <f>VLOOKUP(E218,Diagnosis_Cost!$A$2:$C$21,2,FALSE)</f>
        <v>Arthritis</v>
      </c>
      <c r="J218">
        <f>VLOOKUP(E218,Diagnosis_Cost!$A$2:$C$21,3,FALSE)</f>
        <v>40000</v>
      </c>
      <c r="K218" t="str">
        <f>HLOOKUP(G218,Treatment_Rating!$A$1:$E$2,2,FALSE)</f>
        <v>Good</v>
      </c>
      <c r="L218">
        <f>IF(C218&gt;60,VLOOKUP(E218,Diagnosis_Cost!$A$2:$C$21,3,FALSE)*1.1,VLOOKUP(E218,Diagnosis_Cost!$A$2:$C$21,3,FALSE))</f>
        <v>40000</v>
      </c>
      <c r="M218" t="str">
        <f t="shared" si="10"/>
        <v>Normal</v>
      </c>
      <c r="N218">
        <f t="shared" si="11"/>
        <v>44</v>
      </c>
      <c r="O218" s="6">
        <f t="shared" si="9"/>
        <v>0</v>
      </c>
      <c r="P218" s="6" cm="1">
        <f t="array" ref="P218">COUNTA(Patient ID)</f>
        <v>1</v>
      </c>
    </row>
    <row r="219" spans="1:16">
      <c r="A219" t="s">
        <v>488</v>
      </c>
      <c r="B219" t="s">
        <v>489</v>
      </c>
      <c r="C219">
        <v>20</v>
      </c>
      <c r="D219" t="s">
        <v>46</v>
      </c>
      <c r="E219" t="s">
        <v>47</v>
      </c>
      <c r="F219" t="s">
        <v>75</v>
      </c>
      <c r="G219">
        <v>5</v>
      </c>
      <c r="H219" t="s">
        <v>18</v>
      </c>
      <c r="I219" t="str">
        <f>VLOOKUP(E219,Diagnosis_Cost!$A$2:$C$21,2,FALSE)</f>
        <v>Typhoid</v>
      </c>
      <c r="J219">
        <f>VLOOKUP(E219,Diagnosis_Cost!$A$2:$C$21,3,FALSE)</f>
        <v>30000</v>
      </c>
      <c r="K219" t="str">
        <f>HLOOKUP(G219,Treatment_Rating!$A$1:$E$2,2,FALSE)</f>
        <v>Critical</v>
      </c>
      <c r="L219">
        <f>IF(C219&gt;60,VLOOKUP(E219,Diagnosis_Cost!$A$2:$C$21,3,FALSE)*1.1,VLOOKUP(E219,Diagnosis_Cost!$A$2:$C$21,3,FALSE))</f>
        <v>30000</v>
      </c>
      <c r="M219" t="str">
        <f t="shared" si="10"/>
        <v>Normal</v>
      </c>
      <c r="N219">
        <f t="shared" si="11"/>
        <v>44</v>
      </c>
      <c r="O219" s="6">
        <f t="shared" si="9"/>
        <v>0</v>
      </c>
      <c r="P219" s="6" cm="1">
        <f t="array" ref="P219">COUNTA(Patient ID)</f>
        <v>1</v>
      </c>
    </row>
    <row r="220" spans="1:16">
      <c r="A220" t="s">
        <v>490</v>
      </c>
      <c r="B220" t="s">
        <v>491</v>
      </c>
      <c r="C220">
        <v>90</v>
      </c>
      <c r="D220" t="s">
        <v>41</v>
      </c>
      <c r="E220" t="s">
        <v>60</v>
      </c>
      <c r="F220" t="s">
        <v>75</v>
      </c>
      <c r="G220">
        <v>1</v>
      </c>
      <c r="H220" t="s">
        <v>23</v>
      </c>
      <c r="I220" t="str">
        <f>VLOOKUP(E220,Diagnosis_Cost!$A$2:$C$21,2,FALSE)</f>
        <v>Tuberculosis</v>
      </c>
      <c r="J220">
        <f>VLOOKUP(E220,Diagnosis_Cost!$A$2:$C$21,3,FALSE)</f>
        <v>80000</v>
      </c>
      <c r="K220" t="str">
        <f>HLOOKUP(G220,Treatment_Rating!$A$1:$E$2,2,FALSE)</f>
        <v>Excellent</v>
      </c>
      <c r="L220">
        <f>IF(C220&gt;60,VLOOKUP(E220,Diagnosis_Cost!$A$2:$C$21,3,FALSE)*1.1,VLOOKUP(E220,Diagnosis_Cost!$A$2:$C$21,3,FALSE))</f>
        <v>88000</v>
      </c>
      <c r="M220" t="str">
        <f t="shared" si="10"/>
        <v>High Risk</v>
      </c>
      <c r="N220">
        <f t="shared" si="11"/>
        <v>44</v>
      </c>
      <c r="O220" s="6">
        <f t="shared" si="9"/>
        <v>1</v>
      </c>
      <c r="P220" s="6" cm="1">
        <f t="array" ref="P220">COUNTA(Patient ID)</f>
        <v>1</v>
      </c>
    </row>
    <row r="221" spans="1:16">
      <c r="A221" t="s">
        <v>492</v>
      </c>
      <c r="B221" t="s">
        <v>493</v>
      </c>
      <c r="C221">
        <v>70</v>
      </c>
      <c r="D221" t="s">
        <v>46</v>
      </c>
      <c r="E221" t="s">
        <v>47</v>
      </c>
      <c r="F221" t="s">
        <v>43</v>
      </c>
      <c r="G221">
        <v>4</v>
      </c>
      <c r="H221" t="s">
        <v>22</v>
      </c>
      <c r="I221" t="str">
        <f>VLOOKUP(E221,Diagnosis_Cost!$A$2:$C$21,2,FALSE)</f>
        <v>Typhoid</v>
      </c>
      <c r="J221">
        <f>VLOOKUP(E221,Diagnosis_Cost!$A$2:$C$21,3,FALSE)</f>
        <v>30000</v>
      </c>
      <c r="K221" t="str">
        <f>HLOOKUP(G221,Treatment_Rating!$A$1:$E$2,2,FALSE)</f>
        <v>Poor</v>
      </c>
      <c r="L221">
        <f>IF(C221&gt;60,VLOOKUP(E221,Diagnosis_Cost!$A$2:$C$21,3,FALSE)*1.1,VLOOKUP(E221,Diagnosis_Cost!$A$2:$C$21,3,FALSE))</f>
        <v>33000</v>
      </c>
      <c r="M221" t="str">
        <f t="shared" si="10"/>
        <v>High Risk</v>
      </c>
      <c r="N221">
        <f t="shared" si="11"/>
        <v>44</v>
      </c>
      <c r="O221" s="6">
        <f t="shared" si="9"/>
        <v>1</v>
      </c>
      <c r="P221" s="6" cm="1">
        <f t="array" ref="P221">COUNTA(Patient ID)</f>
        <v>1</v>
      </c>
    </row>
    <row r="222" spans="1:16">
      <c r="A222" t="s">
        <v>494</v>
      </c>
      <c r="B222" t="s">
        <v>495</v>
      </c>
      <c r="C222">
        <v>13</v>
      </c>
      <c r="D222" t="s">
        <v>41</v>
      </c>
      <c r="E222" t="s">
        <v>67</v>
      </c>
      <c r="F222" t="s">
        <v>61</v>
      </c>
      <c r="G222">
        <v>2</v>
      </c>
      <c r="H222" t="s">
        <v>23</v>
      </c>
      <c r="I222" t="str">
        <f>VLOOKUP(E222,Diagnosis_Cost!$A$2:$C$21,2,FALSE)</f>
        <v>Asthma</v>
      </c>
      <c r="J222">
        <f>VLOOKUP(E222,Diagnosis_Cost!$A$2:$C$21,3,FALSE)</f>
        <v>45000</v>
      </c>
      <c r="K222" t="str">
        <f>HLOOKUP(G222,Treatment_Rating!$A$1:$E$2,2,FALSE)</f>
        <v>Good</v>
      </c>
      <c r="L222">
        <f>IF(C222&gt;60,VLOOKUP(E222,Diagnosis_Cost!$A$2:$C$21,3,FALSE)*1.1,VLOOKUP(E222,Diagnosis_Cost!$A$2:$C$21,3,FALSE))</f>
        <v>45000</v>
      </c>
      <c r="M222" t="str">
        <f t="shared" si="10"/>
        <v>Normal</v>
      </c>
      <c r="N222">
        <f t="shared" si="11"/>
        <v>44</v>
      </c>
      <c r="O222" s="6">
        <f t="shared" si="9"/>
        <v>0</v>
      </c>
      <c r="P222" s="6" cm="1">
        <f t="array" ref="P222">COUNTA(Patient ID)</f>
        <v>1</v>
      </c>
    </row>
    <row r="223" spans="1:16">
      <c r="A223" t="s">
        <v>496</v>
      </c>
      <c r="B223" t="s">
        <v>497</v>
      </c>
      <c r="C223">
        <v>64</v>
      </c>
      <c r="D223" t="s">
        <v>46</v>
      </c>
      <c r="E223" t="s">
        <v>42</v>
      </c>
      <c r="F223" t="s">
        <v>61</v>
      </c>
      <c r="G223">
        <v>5</v>
      </c>
      <c r="H223" t="s">
        <v>23</v>
      </c>
      <c r="I223" t="str">
        <f>VLOOKUP(E223,Diagnosis_Cost!$A$2:$C$21,2,FALSE)</f>
        <v>Arthritis</v>
      </c>
      <c r="J223">
        <f>VLOOKUP(E223,Diagnosis_Cost!$A$2:$C$21,3,FALSE)</f>
        <v>40000</v>
      </c>
      <c r="K223" t="str">
        <f>HLOOKUP(G223,Treatment_Rating!$A$1:$E$2,2,FALSE)</f>
        <v>Critical</v>
      </c>
      <c r="L223">
        <f>IF(C223&gt;60,VLOOKUP(E223,Diagnosis_Cost!$A$2:$C$21,3,FALSE)*1.1,VLOOKUP(E223,Diagnosis_Cost!$A$2:$C$21,3,FALSE))</f>
        <v>44000</v>
      </c>
      <c r="M223" t="str">
        <f t="shared" si="10"/>
        <v>Normal</v>
      </c>
      <c r="N223">
        <f t="shared" si="11"/>
        <v>44</v>
      </c>
      <c r="O223" s="6">
        <f t="shared" si="9"/>
        <v>0</v>
      </c>
      <c r="P223" s="6" cm="1">
        <f t="array" ref="P223">COUNTA(Patient ID)</f>
        <v>1</v>
      </c>
    </row>
    <row r="224" spans="1:16">
      <c r="A224" t="s">
        <v>498</v>
      </c>
      <c r="B224" t="s">
        <v>499</v>
      </c>
      <c r="C224">
        <v>30</v>
      </c>
      <c r="D224" t="s">
        <v>46</v>
      </c>
      <c r="E224" t="s">
        <v>60</v>
      </c>
      <c r="F224" t="s">
        <v>61</v>
      </c>
      <c r="G224">
        <v>4</v>
      </c>
      <c r="H224" t="s">
        <v>22</v>
      </c>
      <c r="I224" t="str">
        <f>VLOOKUP(E224,Diagnosis_Cost!$A$2:$C$21,2,FALSE)</f>
        <v>Tuberculosis</v>
      </c>
      <c r="J224">
        <f>VLOOKUP(E224,Diagnosis_Cost!$A$2:$C$21,3,FALSE)</f>
        <v>80000</v>
      </c>
      <c r="K224" t="str">
        <f>HLOOKUP(G224,Treatment_Rating!$A$1:$E$2,2,FALSE)</f>
        <v>Poor</v>
      </c>
      <c r="L224">
        <f>IF(C224&gt;60,VLOOKUP(E224,Diagnosis_Cost!$A$2:$C$21,3,FALSE)*1.1,VLOOKUP(E224,Diagnosis_Cost!$A$2:$C$21,3,FALSE))</f>
        <v>80000</v>
      </c>
      <c r="M224" t="str">
        <f t="shared" si="10"/>
        <v>Normal</v>
      </c>
      <c r="N224">
        <f t="shared" si="11"/>
        <v>44</v>
      </c>
      <c r="O224" s="6">
        <f t="shared" si="9"/>
        <v>0</v>
      </c>
      <c r="P224" s="6" cm="1">
        <f t="array" ref="P224">COUNTA(Patient ID)</f>
        <v>1</v>
      </c>
    </row>
    <row r="225" spans="1:16">
      <c r="A225" t="s">
        <v>500</v>
      </c>
      <c r="B225" t="s">
        <v>501</v>
      </c>
      <c r="C225">
        <v>65</v>
      </c>
      <c r="D225" t="s">
        <v>41</v>
      </c>
      <c r="E225" t="s">
        <v>47</v>
      </c>
      <c r="F225" t="s">
        <v>43</v>
      </c>
      <c r="G225">
        <v>5</v>
      </c>
      <c r="H225" t="s">
        <v>19</v>
      </c>
      <c r="I225" t="str">
        <f>VLOOKUP(E225,Diagnosis_Cost!$A$2:$C$21,2,FALSE)</f>
        <v>Typhoid</v>
      </c>
      <c r="J225">
        <f>VLOOKUP(E225,Diagnosis_Cost!$A$2:$C$21,3,FALSE)</f>
        <v>30000</v>
      </c>
      <c r="K225" t="str">
        <f>HLOOKUP(G225,Treatment_Rating!$A$1:$E$2,2,FALSE)</f>
        <v>Critical</v>
      </c>
      <c r="L225">
        <f>IF(C225&gt;60,VLOOKUP(E225,Diagnosis_Cost!$A$2:$C$21,3,FALSE)*1.1,VLOOKUP(E225,Diagnosis_Cost!$A$2:$C$21,3,FALSE))</f>
        <v>33000</v>
      </c>
      <c r="M225" t="str">
        <f t="shared" si="10"/>
        <v>Normal</v>
      </c>
      <c r="N225">
        <f t="shared" si="11"/>
        <v>44</v>
      </c>
      <c r="O225" s="6">
        <f t="shared" si="9"/>
        <v>0</v>
      </c>
      <c r="P225" s="6" cm="1">
        <f t="array" ref="P225">COUNTA(Patient ID)</f>
        <v>1</v>
      </c>
    </row>
    <row r="226" spans="1:16">
      <c r="A226" t="s">
        <v>502</v>
      </c>
      <c r="B226" t="s">
        <v>503</v>
      </c>
      <c r="C226">
        <v>18</v>
      </c>
      <c r="D226" t="s">
        <v>41</v>
      </c>
      <c r="E226" t="s">
        <v>42</v>
      </c>
      <c r="F226" t="s">
        <v>48</v>
      </c>
      <c r="G226">
        <v>4</v>
      </c>
      <c r="H226" t="s">
        <v>20</v>
      </c>
      <c r="I226" t="str">
        <f>VLOOKUP(E226,Diagnosis_Cost!$A$2:$C$21,2,FALSE)</f>
        <v>Arthritis</v>
      </c>
      <c r="J226">
        <f>VLOOKUP(E226,Diagnosis_Cost!$A$2:$C$21,3,FALSE)</f>
        <v>40000</v>
      </c>
      <c r="K226" t="str">
        <f>HLOOKUP(G226,Treatment_Rating!$A$1:$E$2,2,FALSE)</f>
        <v>Poor</v>
      </c>
      <c r="L226">
        <f>IF(C226&gt;60,VLOOKUP(E226,Diagnosis_Cost!$A$2:$C$21,3,FALSE)*1.1,VLOOKUP(E226,Diagnosis_Cost!$A$2:$C$21,3,FALSE))</f>
        <v>40000</v>
      </c>
      <c r="M226" t="str">
        <f t="shared" si="10"/>
        <v>Normal</v>
      </c>
      <c r="N226">
        <f t="shared" si="11"/>
        <v>44</v>
      </c>
      <c r="O226" s="6">
        <f t="shared" si="9"/>
        <v>0</v>
      </c>
      <c r="P226" s="6" cm="1">
        <f t="array" ref="P226">COUNTA(Patient ID)</f>
        <v>1</v>
      </c>
    </row>
    <row r="227" spans="1:16">
      <c r="A227" t="s">
        <v>504</v>
      </c>
      <c r="B227" t="s">
        <v>505</v>
      </c>
      <c r="C227">
        <v>22</v>
      </c>
      <c r="D227" t="s">
        <v>41</v>
      </c>
      <c r="E227" t="s">
        <v>42</v>
      </c>
      <c r="F227" t="s">
        <v>43</v>
      </c>
      <c r="G227">
        <v>5</v>
      </c>
      <c r="H227" t="s">
        <v>19</v>
      </c>
      <c r="I227" t="str">
        <f>VLOOKUP(E227,Diagnosis_Cost!$A$2:$C$21,2,FALSE)</f>
        <v>Arthritis</v>
      </c>
      <c r="J227">
        <f>VLOOKUP(E227,Diagnosis_Cost!$A$2:$C$21,3,FALSE)</f>
        <v>40000</v>
      </c>
      <c r="K227" t="str">
        <f>HLOOKUP(G227,Treatment_Rating!$A$1:$E$2,2,FALSE)</f>
        <v>Critical</v>
      </c>
      <c r="L227">
        <f>IF(C227&gt;60,VLOOKUP(E227,Diagnosis_Cost!$A$2:$C$21,3,FALSE)*1.1,VLOOKUP(E227,Diagnosis_Cost!$A$2:$C$21,3,FALSE))</f>
        <v>40000</v>
      </c>
      <c r="M227" t="str">
        <f t="shared" si="10"/>
        <v>Normal</v>
      </c>
      <c r="N227">
        <f t="shared" si="11"/>
        <v>44</v>
      </c>
      <c r="O227" s="6">
        <f t="shared" si="9"/>
        <v>0</v>
      </c>
      <c r="P227" s="6" cm="1">
        <f t="array" ref="P227">COUNTA(Patient ID)</f>
        <v>1</v>
      </c>
    </row>
    <row r="228" spans="1:16">
      <c r="A228" t="s">
        <v>506</v>
      </c>
      <c r="B228" t="s">
        <v>507</v>
      </c>
      <c r="C228">
        <v>3</v>
      </c>
      <c r="D228" t="s">
        <v>41</v>
      </c>
      <c r="E228" t="s">
        <v>60</v>
      </c>
      <c r="F228" t="s">
        <v>43</v>
      </c>
      <c r="G228">
        <v>5</v>
      </c>
      <c r="H228" t="s">
        <v>21</v>
      </c>
      <c r="I228" t="str">
        <f>VLOOKUP(E228,Diagnosis_Cost!$A$2:$C$21,2,FALSE)</f>
        <v>Tuberculosis</v>
      </c>
      <c r="J228">
        <f>VLOOKUP(E228,Diagnosis_Cost!$A$2:$C$21,3,FALSE)</f>
        <v>80000</v>
      </c>
      <c r="K228" t="str">
        <f>HLOOKUP(G228,Treatment_Rating!$A$1:$E$2,2,FALSE)</f>
        <v>Critical</v>
      </c>
      <c r="L228">
        <f>IF(C228&gt;60,VLOOKUP(E228,Diagnosis_Cost!$A$2:$C$21,3,FALSE)*1.1,VLOOKUP(E228,Diagnosis_Cost!$A$2:$C$21,3,FALSE))</f>
        <v>80000</v>
      </c>
      <c r="M228" t="str">
        <f t="shared" si="10"/>
        <v>Normal</v>
      </c>
      <c r="N228">
        <f t="shared" si="11"/>
        <v>44</v>
      </c>
      <c r="O228" s="6">
        <f t="shared" si="9"/>
        <v>0</v>
      </c>
      <c r="P228" s="6" cm="1">
        <f t="array" ref="P228">COUNTA(Patient ID)</f>
        <v>1</v>
      </c>
    </row>
    <row r="229" spans="1:16">
      <c r="A229" t="s">
        <v>508</v>
      </c>
      <c r="B229" t="s">
        <v>509</v>
      </c>
      <c r="C229">
        <v>75</v>
      </c>
      <c r="D229" t="s">
        <v>46</v>
      </c>
      <c r="E229" t="s">
        <v>42</v>
      </c>
      <c r="F229" t="s">
        <v>57</v>
      </c>
      <c r="G229">
        <v>4</v>
      </c>
      <c r="H229" t="s">
        <v>23</v>
      </c>
      <c r="I229" t="str">
        <f>VLOOKUP(E229,Diagnosis_Cost!$A$2:$C$21,2,FALSE)</f>
        <v>Arthritis</v>
      </c>
      <c r="J229">
        <f>VLOOKUP(E229,Diagnosis_Cost!$A$2:$C$21,3,FALSE)</f>
        <v>40000</v>
      </c>
      <c r="K229" t="str">
        <f>HLOOKUP(G229,Treatment_Rating!$A$1:$E$2,2,FALSE)</f>
        <v>Poor</v>
      </c>
      <c r="L229">
        <f>IF(C229&gt;60,VLOOKUP(E229,Diagnosis_Cost!$A$2:$C$21,3,FALSE)*1.1,VLOOKUP(E229,Diagnosis_Cost!$A$2:$C$21,3,FALSE))</f>
        <v>44000</v>
      </c>
      <c r="M229" t="str">
        <f t="shared" si="10"/>
        <v>High Risk</v>
      </c>
      <c r="N229">
        <f t="shared" si="11"/>
        <v>44</v>
      </c>
      <c r="O229" s="6">
        <f t="shared" si="9"/>
        <v>1</v>
      </c>
      <c r="P229" s="6" cm="1">
        <f t="array" ref="P229">COUNTA(Patient ID)</f>
        <v>1</v>
      </c>
    </row>
    <row r="230" spans="1:16">
      <c r="A230" t="s">
        <v>510</v>
      </c>
      <c r="B230" t="s">
        <v>511</v>
      </c>
      <c r="C230">
        <v>71</v>
      </c>
      <c r="D230" t="s">
        <v>41</v>
      </c>
      <c r="E230" t="s">
        <v>64</v>
      </c>
      <c r="F230" t="s">
        <v>43</v>
      </c>
      <c r="G230">
        <v>2</v>
      </c>
      <c r="H230" t="s">
        <v>23</v>
      </c>
      <c r="I230" t="str">
        <f>VLOOKUP(E230,Diagnosis_Cost!$A$2:$C$21,2,FALSE)</f>
        <v>Diabetes</v>
      </c>
      <c r="J230">
        <f>VLOOKUP(E230,Diagnosis_Cost!$A$2:$C$21,3,FALSE)</f>
        <v>70000</v>
      </c>
      <c r="K230" t="str">
        <f>HLOOKUP(G230,Treatment_Rating!$A$1:$E$2,2,FALSE)</f>
        <v>Good</v>
      </c>
      <c r="L230">
        <f>IF(C230&gt;60,VLOOKUP(E230,Diagnosis_Cost!$A$2:$C$21,3,FALSE)*1.1,VLOOKUP(E230,Diagnosis_Cost!$A$2:$C$21,3,FALSE))</f>
        <v>77000</v>
      </c>
      <c r="M230" t="str">
        <f t="shared" si="10"/>
        <v>High Risk</v>
      </c>
      <c r="N230">
        <f t="shared" si="11"/>
        <v>44</v>
      </c>
      <c r="O230" s="6">
        <f t="shared" si="9"/>
        <v>1</v>
      </c>
      <c r="P230" s="6" cm="1">
        <f t="array" ref="P230">COUNTA(Patient ID)</f>
        <v>1</v>
      </c>
    </row>
    <row r="231" spans="1:16">
      <c r="A231" t="s">
        <v>512</v>
      </c>
      <c r="B231" t="s">
        <v>513</v>
      </c>
      <c r="C231">
        <v>26</v>
      </c>
      <c r="D231" t="s">
        <v>41</v>
      </c>
      <c r="E231" t="s">
        <v>56</v>
      </c>
      <c r="F231" t="s">
        <v>43</v>
      </c>
      <c r="G231">
        <v>1</v>
      </c>
      <c r="H231" t="s">
        <v>21</v>
      </c>
      <c r="I231" t="str">
        <f>VLOOKUP(E231,Diagnosis_Cost!$A$2:$C$21,2,FALSE)</f>
        <v>Pneumonia</v>
      </c>
      <c r="J231">
        <f>VLOOKUP(E231,Diagnosis_Cost!$A$2:$C$21,3,FALSE)</f>
        <v>60000</v>
      </c>
      <c r="K231" t="str">
        <f>HLOOKUP(G231,Treatment_Rating!$A$1:$E$2,2,FALSE)</f>
        <v>Excellent</v>
      </c>
      <c r="L231">
        <f>IF(C231&gt;60,VLOOKUP(E231,Diagnosis_Cost!$A$2:$C$21,3,FALSE)*1.1,VLOOKUP(E231,Diagnosis_Cost!$A$2:$C$21,3,FALSE))</f>
        <v>60000</v>
      </c>
      <c r="M231" t="str">
        <f t="shared" si="10"/>
        <v>Normal</v>
      </c>
      <c r="N231">
        <f t="shared" si="11"/>
        <v>44</v>
      </c>
      <c r="O231" s="6">
        <f t="shared" si="9"/>
        <v>0</v>
      </c>
      <c r="P231" s="6" cm="1">
        <f t="array" ref="P231">COUNTA(Patient ID)</f>
        <v>1</v>
      </c>
    </row>
    <row r="232" spans="1:16">
      <c r="A232" t="s">
        <v>514</v>
      </c>
      <c r="B232" t="s">
        <v>515</v>
      </c>
      <c r="C232">
        <v>54</v>
      </c>
      <c r="D232" t="s">
        <v>46</v>
      </c>
      <c r="E232" t="s">
        <v>47</v>
      </c>
      <c r="F232" t="s">
        <v>61</v>
      </c>
      <c r="G232">
        <v>4</v>
      </c>
      <c r="H232" t="s">
        <v>18</v>
      </c>
      <c r="I232" t="str">
        <f>VLOOKUP(E232,Diagnosis_Cost!$A$2:$C$21,2,FALSE)</f>
        <v>Typhoid</v>
      </c>
      <c r="J232">
        <f>VLOOKUP(E232,Diagnosis_Cost!$A$2:$C$21,3,FALSE)</f>
        <v>30000</v>
      </c>
      <c r="K232" t="str">
        <f>HLOOKUP(G232,Treatment_Rating!$A$1:$E$2,2,FALSE)</f>
        <v>Poor</v>
      </c>
      <c r="L232">
        <f>IF(C232&gt;60,VLOOKUP(E232,Diagnosis_Cost!$A$2:$C$21,3,FALSE)*1.1,VLOOKUP(E232,Diagnosis_Cost!$A$2:$C$21,3,FALSE))</f>
        <v>30000</v>
      </c>
      <c r="M232" t="str">
        <f t="shared" si="10"/>
        <v>Normal</v>
      </c>
      <c r="N232">
        <f t="shared" si="11"/>
        <v>44</v>
      </c>
      <c r="O232" s="6">
        <f t="shared" si="9"/>
        <v>0</v>
      </c>
      <c r="P232" s="6" cm="1">
        <f t="array" ref="P232">COUNTA(Patient ID)</f>
        <v>1</v>
      </c>
    </row>
    <row r="233" spans="1:16">
      <c r="A233" t="s">
        <v>516</v>
      </c>
      <c r="B233" t="s">
        <v>517</v>
      </c>
      <c r="C233">
        <v>22</v>
      </c>
      <c r="D233" t="s">
        <v>41</v>
      </c>
      <c r="E233" t="s">
        <v>67</v>
      </c>
      <c r="F233" t="s">
        <v>43</v>
      </c>
      <c r="G233">
        <v>4</v>
      </c>
      <c r="H233" t="s">
        <v>23</v>
      </c>
      <c r="I233" t="str">
        <f>VLOOKUP(E233,Diagnosis_Cost!$A$2:$C$21,2,FALSE)</f>
        <v>Asthma</v>
      </c>
      <c r="J233">
        <f>VLOOKUP(E233,Diagnosis_Cost!$A$2:$C$21,3,FALSE)</f>
        <v>45000</v>
      </c>
      <c r="K233" t="str">
        <f>HLOOKUP(G233,Treatment_Rating!$A$1:$E$2,2,FALSE)</f>
        <v>Poor</v>
      </c>
      <c r="L233">
        <f>IF(C233&gt;60,VLOOKUP(E233,Diagnosis_Cost!$A$2:$C$21,3,FALSE)*1.1,VLOOKUP(E233,Diagnosis_Cost!$A$2:$C$21,3,FALSE))</f>
        <v>45000</v>
      </c>
      <c r="M233" t="str">
        <f t="shared" si="10"/>
        <v>Normal</v>
      </c>
      <c r="N233">
        <f t="shared" si="11"/>
        <v>44</v>
      </c>
      <c r="O233" s="6">
        <f t="shared" si="9"/>
        <v>0</v>
      </c>
      <c r="P233" s="6" cm="1">
        <f t="array" ref="P233">COUNTA(Patient ID)</f>
        <v>1</v>
      </c>
    </row>
    <row r="234" spans="1:16">
      <c r="A234" t="s">
        <v>518</v>
      </c>
      <c r="B234" t="s">
        <v>519</v>
      </c>
      <c r="C234">
        <v>10</v>
      </c>
      <c r="D234" t="s">
        <v>46</v>
      </c>
      <c r="E234" t="s">
        <v>56</v>
      </c>
      <c r="F234" t="s">
        <v>75</v>
      </c>
      <c r="G234">
        <v>5</v>
      </c>
      <c r="H234" t="s">
        <v>23</v>
      </c>
      <c r="I234" t="str">
        <f>VLOOKUP(E234,Diagnosis_Cost!$A$2:$C$21,2,FALSE)</f>
        <v>Pneumonia</v>
      </c>
      <c r="J234">
        <f>VLOOKUP(E234,Diagnosis_Cost!$A$2:$C$21,3,FALSE)</f>
        <v>60000</v>
      </c>
      <c r="K234" t="str">
        <f>HLOOKUP(G234,Treatment_Rating!$A$1:$E$2,2,FALSE)</f>
        <v>Critical</v>
      </c>
      <c r="L234">
        <f>IF(C234&gt;60,VLOOKUP(E234,Diagnosis_Cost!$A$2:$C$21,3,FALSE)*1.1,VLOOKUP(E234,Diagnosis_Cost!$A$2:$C$21,3,FALSE))</f>
        <v>60000</v>
      </c>
      <c r="M234" t="str">
        <f t="shared" si="10"/>
        <v>Normal</v>
      </c>
      <c r="N234">
        <f t="shared" si="11"/>
        <v>44</v>
      </c>
      <c r="O234" s="6">
        <f t="shared" si="9"/>
        <v>0</v>
      </c>
      <c r="P234" s="6" cm="1">
        <f t="array" ref="P234">COUNTA(Patient ID)</f>
        <v>1</v>
      </c>
    </row>
    <row r="235" spans="1:16">
      <c r="A235" t="s">
        <v>520</v>
      </c>
      <c r="B235" t="s">
        <v>521</v>
      </c>
      <c r="C235">
        <v>90</v>
      </c>
      <c r="D235" t="s">
        <v>46</v>
      </c>
      <c r="E235" t="s">
        <v>42</v>
      </c>
      <c r="F235" t="s">
        <v>57</v>
      </c>
      <c r="G235">
        <v>1</v>
      </c>
      <c r="H235" t="s">
        <v>20</v>
      </c>
      <c r="I235" t="str">
        <f>VLOOKUP(E235,Diagnosis_Cost!$A$2:$C$21,2,FALSE)</f>
        <v>Arthritis</v>
      </c>
      <c r="J235">
        <f>VLOOKUP(E235,Diagnosis_Cost!$A$2:$C$21,3,FALSE)</f>
        <v>40000</v>
      </c>
      <c r="K235" t="str">
        <f>HLOOKUP(G235,Treatment_Rating!$A$1:$E$2,2,FALSE)</f>
        <v>Excellent</v>
      </c>
      <c r="L235">
        <f>IF(C235&gt;60,VLOOKUP(E235,Diagnosis_Cost!$A$2:$C$21,3,FALSE)*1.1,VLOOKUP(E235,Diagnosis_Cost!$A$2:$C$21,3,FALSE))</f>
        <v>44000</v>
      </c>
      <c r="M235" t="str">
        <f t="shared" si="10"/>
        <v>High Risk</v>
      </c>
      <c r="N235">
        <f t="shared" si="11"/>
        <v>44</v>
      </c>
      <c r="O235" s="6">
        <f t="shared" si="9"/>
        <v>1</v>
      </c>
      <c r="P235" s="6" cm="1">
        <f t="array" ref="P235">COUNTA(Patient ID)</f>
        <v>1</v>
      </c>
    </row>
    <row r="236" spans="1:16">
      <c r="A236" t="s">
        <v>522</v>
      </c>
      <c r="B236" t="s">
        <v>523</v>
      </c>
      <c r="C236">
        <v>80</v>
      </c>
      <c r="D236" t="s">
        <v>46</v>
      </c>
      <c r="E236" t="s">
        <v>47</v>
      </c>
      <c r="F236" t="s">
        <v>43</v>
      </c>
      <c r="G236">
        <v>4</v>
      </c>
      <c r="H236" t="s">
        <v>23</v>
      </c>
      <c r="I236" t="str">
        <f>VLOOKUP(E236,Diagnosis_Cost!$A$2:$C$21,2,FALSE)</f>
        <v>Typhoid</v>
      </c>
      <c r="J236">
        <f>VLOOKUP(E236,Diagnosis_Cost!$A$2:$C$21,3,FALSE)</f>
        <v>30000</v>
      </c>
      <c r="K236" t="str">
        <f>HLOOKUP(G236,Treatment_Rating!$A$1:$E$2,2,FALSE)</f>
        <v>Poor</v>
      </c>
      <c r="L236">
        <f>IF(C236&gt;60,VLOOKUP(E236,Diagnosis_Cost!$A$2:$C$21,3,FALSE)*1.1,VLOOKUP(E236,Diagnosis_Cost!$A$2:$C$21,3,FALSE))</f>
        <v>33000</v>
      </c>
      <c r="M236" t="str">
        <f t="shared" si="10"/>
        <v>High Risk</v>
      </c>
      <c r="N236">
        <f t="shared" si="11"/>
        <v>44</v>
      </c>
      <c r="O236" s="6">
        <f t="shared" si="9"/>
        <v>1</v>
      </c>
      <c r="P236" s="6" cm="1">
        <f t="array" ref="P236">COUNTA(Patient ID)</f>
        <v>1</v>
      </c>
    </row>
    <row r="237" spans="1:16">
      <c r="A237" t="s">
        <v>524</v>
      </c>
      <c r="B237" t="s">
        <v>525</v>
      </c>
      <c r="C237">
        <v>45</v>
      </c>
      <c r="D237" t="s">
        <v>41</v>
      </c>
      <c r="E237" t="s">
        <v>47</v>
      </c>
      <c r="F237" t="s">
        <v>48</v>
      </c>
      <c r="G237">
        <v>4</v>
      </c>
      <c r="H237" t="s">
        <v>21</v>
      </c>
      <c r="I237" t="str">
        <f>VLOOKUP(E237,Diagnosis_Cost!$A$2:$C$21,2,FALSE)</f>
        <v>Typhoid</v>
      </c>
      <c r="J237">
        <f>VLOOKUP(E237,Diagnosis_Cost!$A$2:$C$21,3,FALSE)</f>
        <v>30000</v>
      </c>
      <c r="K237" t="str">
        <f>HLOOKUP(G237,Treatment_Rating!$A$1:$E$2,2,FALSE)</f>
        <v>Poor</v>
      </c>
      <c r="L237">
        <f>IF(C237&gt;60,VLOOKUP(E237,Diagnosis_Cost!$A$2:$C$21,3,FALSE)*1.1,VLOOKUP(E237,Diagnosis_Cost!$A$2:$C$21,3,FALSE))</f>
        <v>30000</v>
      </c>
      <c r="M237" t="str">
        <f t="shared" si="10"/>
        <v>Normal</v>
      </c>
      <c r="N237">
        <f t="shared" si="11"/>
        <v>44</v>
      </c>
      <c r="O237" s="6">
        <f t="shared" si="9"/>
        <v>0</v>
      </c>
      <c r="P237" s="6" cm="1">
        <f t="array" ref="P237">COUNTA(Patient ID)</f>
        <v>1</v>
      </c>
    </row>
    <row r="238" spans="1:16">
      <c r="A238" t="s">
        <v>526</v>
      </c>
      <c r="B238" t="s">
        <v>527</v>
      </c>
      <c r="C238">
        <v>14</v>
      </c>
      <c r="D238" t="s">
        <v>46</v>
      </c>
      <c r="E238" t="s">
        <v>60</v>
      </c>
      <c r="F238" t="s">
        <v>75</v>
      </c>
      <c r="G238">
        <v>5</v>
      </c>
      <c r="H238" t="s">
        <v>23</v>
      </c>
      <c r="I238" t="str">
        <f>VLOOKUP(E238,Diagnosis_Cost!$A$2:$C$21,2,FALSE)</f>
        <v>Tuberculosis</v>
      </c>
      <c r="J238">
        <f>VLOOKUP(E238,Diagnosis_Cost!$A$2:$C$21,3,FALSE)</f>
        <v>80000</v>
      </c>
      <c r="K238" t="str">
        <f>HLOOKUP(G238,Treatment_Rating!$A$1:$E$2,2,FALSE)</f>
        <v>Critical</v>
      </c>
      <c r="L238">
        <f>IF(C238&gt;60,VLOOKUP(E238,Diagnosis_Cost!$A$2:$C$21,3,FALSE)*1.1,VLOOKUP(E238,Diagnosis_Cost!$A$2:$C$21,3,FALSE))</f>
        <v>80000</v>
      </c>
      <c r="M238" t="str">
        <f t="shared" si="10"/>
        <v>Normal</v>
      </c>
      <c r="N238">
        <f t="shared" si="11"/>
        <v>44</v>
      </c>
      <c r="O238" s="6">
        <f t="shared" si="9"/>
        <v>0</v>
      </c>
      <c r="P238" s="6" cm="1">
        <f t="array" ref="P238">COUNTA(Patient ID)</f>
        <v>1</v>
      </c>
    </row>
    <row r="239" spans="1:16">
      <c r="A239" t="s">
        <v>528</v>
      </c>
      <c r="B239" t="s">
        <v>529</v>
      </c>
      <c r="C239">
        <v>53</v>
      </c>
      <c r="D239" t="s">
        <v>41</v>
      </c>
      <c r="E239" t="s">
        <v>70</v>
      </c>
      <c r="F239" t="s">
        <v>75</v>
      </c>
      <c r="G239">
        <v>5</v>
      </c>
      <c r="H239" t="s">
        <v>23</v>
      </c>
      <c r="I239" t="str">
        <f>VLOOKUP(E239,Diagnosis_Cost!$A$2:$C$21,2,FALSE)</f>
        <v>Malaria</v>
      </c>
      <c r="J239">
        <f>VLOOKUP(E239,Diagnosis_Cost!$A$2:$C$21,3,FALSE)</f>
        <v>20000</v>
      </c>
      <c r="K239" t="str">
        <f>HLOOKUP(G239,Treatment_Rating!$A$1:$E$2,2,FALSE)</f>
        <v>Critical</v>
      </c>
      <c r="L239">
        <f>IF(C239&gt;60,VLOOKUP(E239,Diagnosis_Cost!$A$2:$C$21,3,FALSE)*1.1,VLOOKUP(E239,Diagnosis_Cost!$A$2:$C$21,3,FALSE))</f>
        <v>20000</v>
      </c>
      <c r="M239" t="str">
        <f t="shared" si="10"/>
        <v>Normal</v>
      </c>
      <c r="N239">
        <f t="shared" si="11"/>
        <v>44</v>
      </c>
      <c r="O239" s="6">
        <f t="shared" si="9"/>
        <v>0</v>
      </c>
      <c r="P239" s="6" cm="1">
        <f t="array" ref="P239">COUNTA(Patient ID)</f>
        <v>1</v>
      </c>
    </row>
    <row r="240" spans="1:16">
      <c r="A240" t="s">
        <v>530</v>
      </c>
      <c r="B240" t="s">
        <v>531</v>
      </c>
      <c r="C240">
        <v>8</v>
      </c>
      <c r="D240" t="s">
        <v>46</v>
      </c>
      <c r="E240" t="s">
        <v>47</v>
      </c>
      <c r="F240" t="s">
        <v>48</v>
      </c>
      <c r="G240">
        <v>2</v>
      </c>
      <c r="H240" t="s">
        <v>22</v>
      </c>
      <c r="I240" t="str">
        <f>VLOOKUP(E240,Diagnosis_Cost!$A$2:$C$21,2,FALSE)</f>
        <v>Typhoid</v>
      </c>
      <c r="J240">
        <f>VLOOKUP(E240,Diagnosis_Cost!$A$2:$C$21,3,FALSE)</f>
        <v>30000</v>
      </c>
      <c r="K240" t="str">
        <f>HLOOKUP(G240,Treatment_Rating!$A$1:$E$2,2,FALSE)</f>
        <v>Good</v>
      </c>
      <c r="L240">
        <f>IF(C240&gt;60,VLOOKUP(E240,Diagnosis_Cost!$A$2:$C$21,3,FALSE)*1.1,VLOOKUP(E240,Diagnosis_Cost!$A$2:$C$21,3,FALSE))</f>
        <v>30000</v>
      </c>
      <c r="M240" t="str">
        <f t="shared" si="10"/>
        <v>Normal</v>
      </c>
      <c r="N240">
        <f t="shared" si="11"/>
        <v>44</v>
      </c>
      <c r="O240" s="6">
        <f t="shared" si="9"/>
        <v>0</v>
      </c>
      <c r="P240" s="6" cm="1">
        <f t="array" ref="P240">COUNTA(Patient ID)</f>
        <v>1</v>
      </c>
    </row>
    <row r="241" spans="1:16">
      <c r="A241" t="s">
        <v>532</v>
      </c>
      <c r="B241" t="s">
        <v>533</v>
      </c>
      <c r="C241">
        <v>31</v>
      </c>
      <c r="D241" t="s">
        <v>46</v>
      </c>
      <c r="E241" t="s">
        <v>56</v>
      </c>
      <c r="F241" t="s">
        <v>61</v>
      </c>
      <c r="G241">
        <v>3</v>
      </c>
      <c r="H241" t="s">
        <v>21</v>
      </c>
      <c r="I241" t="str">
        <f>VLOOKUP(E241,Diagnosis_Cost!$A$2:$C$21,2,FALSE)</f>
        <v>Pneumonia</v>
      </c>
      <c r="J241">
        <f>VLOOKUP(E241,Diagnosis_Cost!$A$2:$C$21,3,FALSE)</f>
        <v>60000</v>
      </c>
      <c r="K241" t="str">
        <f>HLOOKUP(G241,Treatment_Rating!$A$1:$E$2,2,FALSE)</f>
        <v>Fair</v>
      </c>
      <c r="L241">
        <f>IF(C241&gt;60,VLOOKUP(E241,Diagnosis_Cost!$A$2:$C$21,3,FALSE)*1.1,VLOOKUP(E241,Diagnosis_Cost!$A$2:$C$21,3,FALSE))</f>
        <v>60000</v>
      </c>
      <c r="M241" t="str">
        <f t="shared" si="10"/>
        <v>Normal</v>
      </c>
      <c r="N241">
        <f t="shared" si="11"/>
        <v>44</v>
      </c>
      <c r="O241" s="6">
        <f t="shared" si="9"/>
        <v>0</v>
      </c>
      <c r="P241" s="6" cm="1">
        <f t="array" ref="P241">COUNTA(Patient ID)</f>
        <v>1</v>
      </c>
    </row>
    <row r="242" spans="1:16">
      <c r="A242" t="s">
        <v>534</v>
      </c>
      <c r="B242" t="s">
        <v>535</v>
      </c>
      <c r="C242">
        <v>35</v>
      </c>
      <c r="D242" t="s">
        <v>46</v>
      </c>
      <c r="E242" t="s">
        <v>47</v>
      </c>
      <c r="F242" t="s">
        <v>43</v>
      </c>
      <c r="G242">
        <v>2</v>
      </c>
      <c r="H242" t="s">
        <v>21</v>
      </c>
      <c r="I242" t="str">
        <f>VLOOKUP(E242,Diagnosis_Cost!$A$2:$C$21,2,FALSE)</f>
        <v>Typhoid</v>
      </c>
      <c r="J242">
        <f>VLOOKUP(E242,Diagnosis_Cost!$A$2:$C$21,3,FALSE)</f>
        <v>30000</v>
      </c>
      <c r="K242" t="str">
        <f>HLOOKUP(G242,Treatment_Rating!$A$1:$E$2,2,FALSE)</f>
        <v>Good</v>
      </c>
      <c r="L242">
        <f>IF(C242&gt;60,VLOOKUP(E242,Diagnosis_Cost!$A$2:$C$21,3,FALSE)*1.1,VLOOKUP(E242,Diagnosis_Cost!$A$2:$C$21,3,FALSE))</f>
        <v>30000</v>
      </c>
      <c r="M242" t="str">
        <f t="shared" si="10"/>
        <v>Normal</v>
      </c>
      <c r="N242">
        <f t="shared" si="11"/>
        <v>44</v>
      </c>
      <c r="O242" s="6">
        <f t="shared" si="9"/>
        <v>0</v>
      </c>
      <c r="P242" s="6" cm="1">
        <f t="array" ref="P242">COUNTA(Patient ID)</f>
        <v>1</v>
      </c>
    </row>
    <row r="243" spans="1:16">
      <c r="A243" t="s">
        <v>536</v>
      </c>
      <c r="B243" t="s">
        <v>537</v>
      </c>
      <c r="C243">
        <v>60</v>
      </c>
      <c r="D243" t="s">
        <v>46</v>
      </c>
      <c r="E243" t="s">
        <v>64</v>
      </c>
      <c r="F243" t="s">
        <v>61</v>
      </c>
      <c r="G243">
        <v>3</v>
      </c>
      <c r="H243" t="s">
        <v>21</v>
      </c>
      <c r="I243" t="str">
        <f>VLOOKUP(E243,Diagnosis_Cost!$A$2:$C$21,2,FALSE)</f>
        <v>Diabetes</v>
      </c>
      <c r="J243">
        <f>VLOOKUP(E243,Diagnosis_Cost!$A$2:$C$21,3,FALSE)</f>
        <v>70000</v>
      </c>
      <c r="K243" t="str">
        <f>HLOOKUP(G243,Treatment_Rating!$A$1:$E$2,2,FALSE)</f>
        <v>Fair</v>
      </c>
      <c r="L243">
        <f>IF(C243&gt;60,VLOOKUP(E243,Diagnosis_Cost!$A$2:$C$21,3,FALSE)*1.1,VLOOKUP(E243,Diagnosis_Cost!$A$2:$C$21,3,FALSE))</f>
        <v>70000</v>
      </c>
      <c r="M243" t="str">
        <f t="shared" si="10"/>
        <v>Normal</v>
      </c>
      <c r="N243">
        <f t="shared" si="11"/>
        <v>44</v>
      </c>
      <c r="O243" s="6">
        <f t="shared" si="9"/>
        <v>0</v>
      </c>
      <c r="P243" s="6" cm="1">
        <f t="array" ref="P243">COUNTA(Patient ID)</f>
        <v>1</v>
      </c>
    </row>
    <row r="244" spans="1:16">
      <c r="A244" t="s">
        <v>538</v>
      </c>
      <c r="B244" t="s">
        <v>539</v>
      </c>
      <c r="C244">
        <v>50</v>
      </c>
      <c r="D244" t="s">
        <v>41</v>
      </c>
      <c r="E244" t="s">
        <v>42</v>
      </c>
      <c r="F244" t="s">
        <v>57</v>
      </c>
      <c r="G244">
        <v>2</v>
      </c>
      <c r="H244" t="s">
        <v>23</v>
      </c>
      <c r="I244" t="str">
        <f>VLOOKUP(E244,Diagnosis_Cost!$A$2:$C$21,2,FALSE)</f>
        <v>Arthritis</v>
      </c>
      <c r="J244">
        <f>VLOOKUP(E244,Diagnosis_Cost!$A$2:$C$21,3,FALSE)</f>
        <v>40000</v>
      </c>
      <c r="K244" t="str">
        <f>HLOOKUP(G244,Treatment_Rating!$A$1:$E$2,2,FALSE)</f>
        <v>Good</v>
      </c>
      <c r="L244">
        <f>IF(C244&gt;60,VLOOKUP(E244,Diagnosis_Cost!$A$2:$C$21,3,FALSE)*1.1,VLOOKUP(E244,Diagnosis_Cost!$A$2:$C$21,3,FALSE))</f>
        <v>40000</v>
      </c>
      <c r="M244" t="str">
        <f t="shared" si="10"/>
        <v>Normal</v>
      </c>
      <c r="N244">
        <f t="shared" si="11"/>
        <v>44</v>
      </c>
      <c r="O244" s="6">
        <f t="shared" si="9"/>
        <v>0</v>
      </c>
      <c r="P244" s="6" cm="1">
        <f t="array" ref="P244">COUNTA(Patient ID)</f>
        <v>1</v>
      </c>
    </row>
    <row r="245" spans="1:16">
      <c r="A245" t="s">
        <v>540</v>
      </c>
      <c r="B245" t="s">
        <v>541</v>
      </c>
      <c r="C245">
        <v>65</v>
      </c>
      <c r="D245" t="s">
        <v>41</v>
      </c>
      <c r="E245" t="s">
        <v>51</v>
      </c>
      <c r="F245" t="s">
        <v>48</v>
      </c>
      <c r="G245">
        <v>5</v>
      </c>
      <c r="H245" t="s">
        <v>21</v>
      </c>
      <c r="I245" t="str">
        <f>VLOOKUP(E245,Diagnosis_Cost!$A$2:$C$21,2,FALSE)</f>
        <v>Hypertension</v>
      </c>
      <c r="J245">
        <f>VLOOKUP(E245,Diagnosis_Cost!$A$2:$C$21,3,FALSE)</f>
        <v>50000</v>
      </c>
      <c r="K245" t="str">
        <f>HLOOKUP(G245,Treatment_Rating!$A$1:$E$2,2,FALSE)</f>
        <v>Critical</v>
      </c>
      <c r="L245">
        <f>IF(C245&gt;60,VLOOKUP(E245,Diagnosis_Cost!$A$2:$C$21,3,FALSE)*1.1,VLOOKUP(E245,Diagnosis_Cost!$A$2:$C$21,3,FALSE))</f>
        <v>55000</v>
      </c>
      <c r="M245" t="str">
        <f t="shared" si="10"/>
        <v>Normal</v>
      </c>
      <c r="N245">
        <f t="shared" si="11"/>
        <v>44</v>
      </c>
      <c r="O245" s="6">
        <f t="shared" si="9"/>
        <v>0</v>
      </c>
      <c r="P245" s="6" cm="1">
        <f t="array" ref="P245">COUNTA(Patient ID)</f>
        <v>1</v>
      </c>
    </row>
    <row r="246" spans="1:16">
      <c r="A246" t="s">
        <v>542</v>
      </c>
      <c r="B246" t="s">
        <v>543</v>
      </c>
      <c r="C246">
        <v>67</v>
      </c>
      <c r="D246" t="s">
        <v>46</v>
      </c>
      <c r="E246" t="s">
        <v>47</v>
      </c>
      <c r="F246" t="s">
        <v>61</v>
      </c>
      <c r="G246">
        <v>5</v>
      </c>
      <c r="H246" t="s">
        <v>20</v>
      </c>
      <c r="I246" t="str">
        <f>VLOOKUP(E246,Diagnosis_Cost!$A$2:$C$21,2,FALSE)</f>
        <v>Typhoid</v>
      </c>
      <c r="J246">
        <f>VLOOKUP(E246,Diagnosis_Cost!$A$2:$C$21,3,FALSE)</f>
        <v>30000</v>
      </c>
      <c r="K246" t="str">
        <f>HLOOKUP(G246,Treatment_Rating!$A$1:$E$2,2,FALSE)</f>
        <v>Critical</v>
      </c>
      <c r="L246">
        <f>IF(C246&gt;60,VLOOKUP(E246,Diagnosis_Cost!$A$2:$C$21,3,FALSE)*1.1,VLOOKUP(E246,Diagnosis_Cost!$A$2:$C$21,3,FALSE))</f>
        <v>33000</v>
      </c>
      <c r="M246" t="str">
        <f t="shared" si="10"/>
        <v>High Risk</v>
      </c>
      <c r="N246">
        <f t="shared" si="11"/>
        <v>44</v>
      </c>
      <c r="O246" s="6">
        <f t="shared" si="9"/>
        <v>1</v>
      </c>
      <c r="P246" s="6" cm="1">
        <f t="array" ref="P246">COUNTA(Patient ID)</f>
        <v>1</v>
      </c>
    </row>
    <row r="247" spans="1:16">
      <c r="A247" t="s">
        <v>544</v>
      </c>
      <c r="B247" t="s">
        <v>545</v>
      </c>
      <c r="C247">
        <v>61</v>
      </c>
      <c r="D247" t="s">
        <v>46</v>
      </c>
      <c r="E247" t="s">
        <v>47</v>
      </c>
      <c r="F247" t="s">
        <v>48</v>
      </c>
      <c r="G247">
        <v>3</v>
      </c>
      <c r="H247" t="s">
        <v>19</v>
      </c>
      <c r="I247" t="str">
        <f>VLOOKUP(E247,Diagnosis_Cost!$A$2:$C$21,2,FALSE)</f>
        <v>Typhoid</v>
      </c>
      <c r="J247">
        <f>VLOOKUP(E247,Diagnosis_Cost!$A$2:$C$21,3,FALSE)</f>
        <v>30000</v>
      </c>
      <c r="K247" t="str">
        <f>HLOOKUP(G247,Treatment_Rating!$A$1:$E$2,2,FALSE)</f>
        <v>Fair</v>
      </c>
      <c r="L247">
        <f>IF(C247&gt;60,VLOOKUP(E247,Diagnosis_Cost!$A$2:$C$21,3,FALSE)*1.1,VLOOKUP(E247,Diagnosis_Cost!$A$2:$C$21,3,FALSE))</f>
        <v>33000</v>
      </c>
      <c r="M247" t="str">
        <f t="shared" si="10"/>
        <v>Normal</v>
      </c>
      <c r="N247">
        <f t="shared" si="11"/>
        <v>44</v>
      </c>
      <c r="O247" s="6">
        <f t="shared" si="9"/>
        <v>0</v>
      </c>
      <c r="P247" s="6" cm="1">
        <f t="array" ref="P247">COUNTA(Patient ID)</f>
        <v>1</v>
      </c>
    </row>
    <row r="248" spans="1:16">
      <c r="A248" t="s">
        <v>546</v>
      </c>
      <c r="B248" t="s">
        <v>547</v>
      </c>
      <c r="C248">
        <v>44</v>
      </c>
      <c r="D248" t="s">
        <v>46</v>
      </c>
      <c r="E248" t="s">
        <v>47</v>
      </c>
      <c r="F248" t="s">
        <v>61</v>
      </c>
      <c r="G248">
        <v>3</v>
      </c>
      <c r="H248" t="s">
        <v>19</v>
      </c>
      <c r="I248" t="str">
        <f>VLOOKUP(E248,Diagnosis_Cost!$A$2:$C$21,2,FALSE)</f>
        <v>Typhoid</v>
      </c>
      <c r="J248">
        <f>VLOOKUP(E248,Diagnosis_Cost!$A$2:$C$21,3,FALSE)</f>
        <v>30000</v>
      </c>
      <c r="K248" t="str">
        <f>HLOOKUP(G248,Treatment_Rating!$A$1:$E$2,2,FALSE)</f>
        <v>Fair</v>
      </c>
      <c r="L248">
        <f>IF(C248&gt;60,VLOOKUP(E248,Diagnosis_Cost!$A$2:$C$21,3,FALSE)*1.1,VLOOKUP(E248,Diagnosis_Cost!$A$2:$C$21,3,FALSE))</f>
        <v>30000</v>
      </c>
      <c r="M248" t="str">
        <f t="shared" si="10"/>
        <v>Normal</v>
      </c>
      <c r="N248">
        <f t="shared" si="11"/>
        <v>44</v>
      </c>
      <c r="O248" s="6">
        <f t="shared" si="9"/>
        <v>0</v>
      </c>
      <c r="P248" s="6" cm="1">
        <f t="array" ref="P248">COUNTA(Patient ID)</f>
        <v>1</v>
      </c>
    </row>
    <row r="249" spans="1:16">
      <c r="A249" t="s">
        <v>548</v>
      </c>
      <c r="B249" t="s">
        <v>549</v>
      </c>
      <c r="C249">
        <v>13</v>
      </c>
      <c r="D249" t="s">
        <v>41</v>
      </c>
      <c r="E249" t="s">
        <v>47</v>
      </c>
      <c r="F249" t="s">
        <v>48</v>
      </c>
      <c r="G249">
        <v>2</v>
      </c>
      <c r="H249" t="s">
        <v>18</v>
      </c>
      <c r="I249" t="str">
        <f>VLOOKUP(E249,Diagnosis_Cost!$A$2:$C$21,2,FALSE)</f>
        <v>Typhoid</v>
      </c>
      <c r="J249">
        <f>VLOOKUP(E249,Diagnosis_Cost!$A$2:$C$21,3,FALSE)</f>
        <v>30000</v>
      </c>
      <c r="K249" t="str">
        <f>HLOOKUP(G249,Treatment_Rating!$A$1:$E$2,2,FALSE)</f>
        <v>Good</v>
      </c>
      <c r="L249">
        <f>IF(C249&gt;60,VLOOKUP(E249,Diagnosis_Cost!$A$2:$C$21,3,FALSE)*1.1,VLOOKUP(E249,Diagnosis_Cost!$A$2:$C$21,3,FALSE))</f>
        <v>30000</v>
      </c>
      <c r="M249" t="str">
        <f t="shared" si="10"/>
        <v>Normal</v>
      </c>
      <c r="N249">
        <f t="shared" si="11"/>
        <v>44</v>
      </c>
      <c r="O249" s="6">
        <f t="shared" si="9"/>
        <v>0</v>
      </c>
      <c r="P249" s="6" cm="1">
        <f t="array" ref="P249">COUNTA(Patient ID)</f>
        <v>1</v>
      </c>
    </row>
    <row r="250" spans="1:16">
      <c r="A250" t="s">
        <v>550</v>
      </c>
      <c r="B250" t="s">
        <v>551</v>
      </c>
      <c r="C250">
        <v>85</v>
      </c>
      <c r="D250" t="s">
        <v>41</v>
      </c>
      <c r="E250" t="s">
        <v>70</v>
      </c>
      <c r="F250" t="s">
        <v>75</v>
      </c>
      <c r="G250">
        <v>3</v>
      </c>
      <c r="H250" t="s">
        <v>23</v>
      </c>
      <c r="I250" t="str">
        <f>VLOOKUP(E250,Diagnosis_Cost!$A$2:$C$21,2,FALSE)</f>
        <v>Malaria</v>
      </c>
      <c r="J250">
        <f>VLOOKUP(E250,Diagnosis_Cost!$A$2:$C$21,3,FALSE)</f>
        <v>20000</v>
      </c>
      <c r="K250" t="str">
        <f>HLOOKUP(G250,Treatment_Rating!$A$1:$E$2,2,FALSE)</f>
        <v>Fair</v>
      </c>
      <c r="L250">
        <f>IF(C250&gt;60,VLOOKUP(E250,Diagnosis_Cost!$A$2:$C$21,3,FALSE)*1.1,VLOOKUP(E250,Diagnosis_Cost!$A$2:$C$21,3,FALSE))</f>
        <v>22000</v>
      </c>
      <c r="M250" t="str">
        <f t="shared" si="10"/>
        <v>High Risk</v>
      </c>
      <c r="N250">
        <f t="shared" si="11"/>
        <v>44</v>
      </c>
      <c r="O250" s="6">
        <f t="shared" si="9"/>
        <v>1</v>
      </c>
      <c r="P250" s="6" cm="1">
        <f t="array" ref="P250">COUNTA(Patient ID)</f>
        <v>1</v>
      </c>
    </row>
    <row r="251" spans="1:16">
      <c r="A251" t="s">
        <v>552</v>
      </c>
      <c r="B251" t="s">
        <v>553</v>
      </c>
      <c r="C251">
        <v>60</v>
      </c>
      <c r="D251" t="s">
        <v>41</v>
      </c>
      <c r="E251" t="s">
        <v>70</v>
      </c>
      <c r="F251" t="s">
        <v>57</v>
      </c>
      <c r="G251">
        <v>1</v>
      </c>
      <c r="H251" t="s">
        <v>19</v>
      </c>
      <c r="I251" t="str">
        <f>VLOOKUP(E251,Diagnosis_Cost!$A$2:$C$21,2,FALSE)</f>
        <v>Malaria</v>
      </c>
      <c r="J251">
        <f>VLOOKUP(E251,Diagnosis_Cost!$A$2:$C$21,3,FALSE)</f>
        <v>20000</v>
      </c>
      <c r="K251" t="str">
        <f>HLOOKUP(G251,Treatment_Rating!$A$1:$E$2,2,FALSE)</f>
        <v>Excellent</v>
      </c>
      <c r="L251">
        <f>IF(C251&gt;60,VLOOKUP(E251,Diagnosis_Cost!$A$2:$C$21,3,FALSE)*1.1,VLOOKUP(E251,Diagnosis_Cost!$A$2:$C$21,3,FALSE))</f>
        <v>20000</v>
      </c>
      <c r="M251" t="str">
        <f t="shared" si="10"/>
        <v>Normal</v>
      </c>
      <c r="N251">
        <f t="shared" si="11"/>
        <v>44</v>
      </c>
      <c r="O251" s="6">
        <f t="shared" si="9"/>
        <v>0</v>
      </c>
      <c r="P251" s="6" cm="1">
        <f t="array" ref="P251">COUNTA(Patient ID)</f>
        <v>1</v>
      </c>
    </row>
  </sheetData>
  <pageMargins left="0.75" right="0.75" top="1" bottom="1" header="0.5" footer="0.5"/>
  <headerFooter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"/>
  <sheetViews>
    <sheetView workbookViewId="0">
      <selection activeCell="C1" sqref="C$1:C$1048576"/>
    </sheetView>
  </sheetViews>
  <sheetFormatPr defaultColWidth="9" defaultRowHeight="14.4" outlineLevelCol="2"/>
  <cols>
    <col min="1" max="1" width="14.8888888888889" customWidth="1"/>
    <col min="2" max="2" width="15.6666666666667" customWidth="1"/>
    <col min="3" max="3" width="9.66666666666667" customWidth="1"/>
  </cols>
  <sheetData>
    <row r="1" spans="1:3">
      <c r="A1" s="3" t="s">
        <v>28</v>
      </c>
      <c r="B1" s="3" t="s">
        <v>3</v>
      </c>
      <c r="C1" s="3" t="s">
        <v>32</v>
      </c>
    </row>
    <row r="2" spans="1:3">
      <c r="A2" t="s">
        <v>70</v>
      </c>
      <c r="B2" t="s">
        <v>13</v>
      </c>
      <c r="C2">
        <v>20000</v>
      </c>
    </row>
    <row r="3" spans="1:3">
      <c r="A3" t="s">
        <v>47</v>
      </c>
      <c r="B3" t="s">
        <v>15</v>
      </c>
      <c r="C3">
        <v>30000</v>
      </c>
    </row>
    <row r="4" spans="1:3">
      <c r="A4" t="s">
        <v>51</v>
      </c>
      <c r="B4" t="s">
        <v>12</v>
      </c>
      <c r="C4">
        <v>50000</v>
      </c>
    </row>
    <row r="5" spans="1:3">
      <c r="A5" t="s">
        <v>64</v>
      </c>
      <c r="B5" t="s">
        <v>6</v>
      </c>
      <c r="C5">
        <v>70000</v>
      </c>
    </row>
    <row r="6" spans="1:3">
      <c r="A6" t="s">
        <v>67</v>
      </c>
      <c r="B6" t="s">
        <v>11</v>
      </c>
      <c r="C6">
        <v>45000</v>
      </c>
    </row>
    <row r="7" spans="1:3">
      <c r="A7" t="s">
        <v>56</v>
      </c>
      <c r="B7" t="s">
        <v>5</v>
      </c>
      <c r="C7">
        <v>60000</v>
      </c>
    </row>
    <row r="8" spans="1:3">
      <c r="A8" t="s">
        <v>42</v>
      </c>
      <c r="B8" t="s">
        <v>14</v>
      </c>
      <c r="C8">
        <v>40000</v>
      </c>
    </row>
    <row r="9" spans="1:3">
      <c r="A9" t="s">
        <v>60</v>
      </c>
      <c r="B9" t="s">
        <v>4</v>
      </c>
      <c r="C9">
        <v>80000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0"/>
  <sheetViews>
    <sheetView workbookViewId="0">
      <selection activeCell="K30" sqref="K30"/>
    </sheetView>
  </sheetViews>
  <sheetFormatPr defaultColWidth="9" defaultRowHeight="14.4"/>
  <sheetData>
    <row r="1" spans="1:5">
      <c r="A1" s="3">
        <v>1</v>
      </c>
      <c r="B1" s="3">
        <v>2</v>
      </c>
      <c r="C1" s="3">
        <v>3</v>
      </c>
      <c r="D1" s="3">
        <v>4</v>
      </c>
      <c r="E1" s="3">
        <v>5</v>
      </c>
    </row>
    <row r="2" spans="1:5">
      <c r="A2" t="s">
        <v>554</v>
      </c>
      <c r="B2" t="s">
        <v>555</v>
      </c>
      <c r="C2" t="s">
        <v>556</v>
      </c>
      <c r="D2" t="s">
        <v>557</v>
      </c>
      <c r="E2" t="s">
        <v>558</v>
      </c>
    </row>
    <row r="11" spans="9:9">
      <c r="I11" s="4"/>
    </row>
    <row r="12" spans="9:9">
      <c r="I12" s="4"/>
    </row>
    <row r="13" spans="9:9">
      <c r="I13" s="4"/>
    </row>
    <row r="14" spans="9:9">
      <c r="I14" s="4"/>
    </row>
    <row r="15" spans="9:9">
      <c r="I15" s="4"/>
    </row>
    <row r="16" spans="9:9">
      <c r="I16" s="4"/>
    </row>
    <row r="17" spans="9:9">
      <c r="I17" s="4"/>
    </row>
    <row r="18" spans="9:9">
      <c r="I18" s="4"/>
    </row>
    <row r="19" spans="9:9">
      <c r="I19" s="4"/>
    </row>
    <row r="20" spans="9:9">
      <c r="I20" s="4"/>
    </row>
    <row r="21" spans="9:9">
      <c r="I21" s="4"/>
    </row>
    <row r="22" spans="9:9">
      <c r="I22" s="4"/>
    </row>
    <row r="23" spans="9:9">
      <c r="I23" s="4"/>
    </row>
    <row r="24" spans="9:9">
      <c r="I24" s="4"/>
    </row>
    <row r="25" spans="9:9">
      <c r="I25" s="4"/>
    </row>
    <row r="26" spans="9:9">
      <c r="I26" s="4"/>
    </row>
    <row r="27" spans="9:9">
      <c r="I27" s="4"/>
    </row>
    <row r="28" spans="9:9">
      <c r="I28" s="4"/>
    </row>
    <row r="29" spans="9:9">
      <c r="I29" s="4"/>
    </row>
    <row r="30" spans="9:9">
      <c r="I30" s="4"/>
    </row>
    <row r="31" spans="9:9">
      <c r="I31" s="4"/>
    </row>
    <row r="32" spans="9:9">
      <c r="I32" s="4"/>
    </row>
    <row r="33" spans="9:9">
      <c r="I33" s="4"/>
    </row>
    <row r="34" spans="9:9">
      <c r="I34" s="4"/>
    </row>
    <row r="35" spans="9:9">
      <c r="I35" s="4"/>
    </row>
    <row r="36" spans="9:9">
      <c r="I36" s="4"/>
    </row>
    <row r="37" spans="9:9">
      <c r="I37" s="4"/>
    </row>
    <row r="38" spans="9:9">
      <c r="I38" s="4"/>
    </row>
    <row r="39" spans="9:9">
      <c r="I39" s="4"/>
    </row>
    <row r="40" spans="9:9">
      <c r="I40" s="4"/>
    </row>
    <row r="41" spans="9:9">
      <c r="I41" s="4"/>
    </row>
    <row r="42" spans="9:9">
      <c r="I42" s="4"/>
    </row>
    <row r="43" spans="9:9">
      <c r="I43" s="4"/>
    </row>
    <row r="44" spans="9:9">
      <c r="I44" s="4"/>
    </row>
    <row r="45" spans="9:9">
      <c r="I45" s="4"/>
    </row>
    <row r="46" spans="9:9">
      <c r="I46" s="4"/>
    </row>
    <row r="47" spans="9:9">
      <c r="I47" s="4"/>
    </row>
    <row r="48" spans="9:9">
      <c r="I48" s="4"/>
    </row>
    <row r="49" spans="9:9">
      <c r="I49" s="4"/>
    </row>
    <row r="50" spans="9:9">
      <c r="I50" s="4"/>
    </row>
    <row r="51" spans="9:9">
      <c r="I51" s="4"/>
    </row>
    <row r="52" spans="9:9">
      <c r="I52" s="4"/>
    </row>
    <row r="53" spans="9:9">
      <c r="I53" s="4"/>
    </row>
    <row r="54" spans="9:9">
      <c r="I54" s="4"/>
    </row>
    <row r="55" spans="9:9">
      <c r="I55" s="4"/>
    </row>
    <row r="56" spans="9:9">
      <c r="I56" s="4"/>
    </row>
    <row r="57" spans="9:9">
      <c r="I57" s="4"/>
    </row>
    <row r="58" spans="9:9">
      <c r="I58" s="4"/>
    </row>
    <row r="59" spans="9:9">
      <c r="I59" s="4"/>
    </row>
    <row r="60" spans="9:9">
      <c r="I60" s="4"/>
    </row>
    <row r="61" spans="9:9">
      <c r="I61" s="4"/>
    </row>
    <row r="62" spans="9:9">
      <c r="I62" s="4"/>
    </row>
    <row r="63" spans="9:9">
      <c r="I63" s="4"/>
    </row>
    <row r="64" spans="9:9">
      <c r="I64" s="4"/>
    </row>
    <row r="65" spans="9:9">
      <c r="I65" s="4"/>
    </row>
    <row r="66" spans="9:9">
      <c r="I66" s="4"/>
    </row>
    <row r="67" spans="9:9">
      <c r="I67" s="4"/>
    </row>
    <row r="68" spans="9:9">
      <c r="I68" s="4"/>
    </row>
    <row r="69" spans="9:9">
      <c r="I69" s="4"/>
    </row>
    <row r="70" spans="9:9">
      <c r="I70" s="4"/>
    </row>
    <row r="71" spans="9:9">
      <c r="I71" s="4"/>
    </row>
    <row r="72" spans="9:9">
      <c r="I72" s="4"/>
    </row>
    <row r="73" spans="9:9">
      <c r="I73" s="4"/>
    </row>
    <row r="74" spans="9:9">
      <c r="I74" s="4"/>
    </row>
    <row r="75" spans="9:9">
      <c r="I75" s="4"/>
    </row>
    <row r="76" spans="9:9">
      <c r="I76" s="4"/>
    </row>
    <row r="77" spans="9:9">
      <c r="I77" s="4"/>
    </row>
    <row r="78" spans="9:9">
      <c r="I78" s="4"/>
    </row>
    <row r="79" spans="9:9">
      <c r="I79" s="4"/>
    </row>
    <row r="80" spans="9:9">
      <c r="I80" s="4"/>
    </row>
    <row r="81" spans="9:9">
      <c r="I81" s="4"/>
    </row>
    <row r="82" spans="9:9">
      <c r="I82" s="4"/>
    </row>
    <row r="83" spans="9:9">
      <c r="I83" s="4"/>
    </row>
    <row r="84" spans="9:9">
      <c r="I84" s="4"/>
    </row>
    <row r="85" spans="9:9">
      <c r="I85" s="4"/>
    </row>
    <row r="86" spans="9:9">
      <c r="I86" s="4"/>
    </row>
    <row r="87" spans="9:9">
      <c r="I87" s="4"/>
    </row>
    <row r="88" spans="9:9">
      <c r="I88" s="4"/>
    </row>
    <row r="89" spans="9:9">
      <c r="I89" s="4"/>
    </row>
    <row r="90" spans="9:9">
      <c r="I90" s="4"/>
    </row>
    <row r="91" spans="9:9">
      <c r="I91" s="4"/>
    </row>
    <row r="92" spans="9:9">
      <c r="I92" s="4"/>
    </row>
    <row r="93" spans="9:9">
      <c r="I93" s="4"/>
    </row>
    <row r="94" spans="9:9">
      <c r="I94" s="4"/>
    </row>
    <row r="95" spans="9:9">
      <c r="I95" s="4"/>
    </row>
    <row r="96" spans="9:9">
      <c r="I96" s="4"/>
    </row>
    <row r="97" spans="9:9">
      <c r="I97" s="4"/>
    </row>
    <row r="98" spans="9:9">
      <c r="I98" s="4"/>
    </row>
    <row r="99" spans="9:9">
      <c r="I99" s="4"/>
    </row>
    <row r="100" spans="9:9">
      <c r="I100" s="4"/>
    </row>
    <row r="101" spans="9:9">
      <c r="I101" s="4"/>
    </row>
    <row r="102" spans="9:9">
      <c r="I102" s="4"/>
    </row>
    <row r="103" spans="9:9">
      <c r="I103" s="4"/>
    </row>
    <row r="104" spans="9:9">
      <c r="I104" s="4"/>
    </row>
    <row r="105" spans="9:9">
      <c r="I105" s="4"/>
    </row>
    <row r="106" spans="9:9">
      <c r="I106" s="4"/>
    </row>
    <row r="107" spans="9:9">
      <c r="I107" s="4"/>
    </row>
    <row r="108" spans="9:9">
      <c r="I108" s="4"/>
    </row>
    <row r="109" spans="9:9">
      <c r="I109" s="4"/>
    </row>
    <row r="110" spans="9:9">
      <c r="I110" s="4"/>
    </row>
    <row r="111" spans="9:9">
      <c r="I111" s="4"/>
    </row>
    <row r="112" spans="9:9">
      <c r="I112" s="4"/>
    </row>
    <row r="113" spans="9:9">
      <c r="I113" s="4"/>
    </row>
    <row r="114" spans="9:9">
      <c r="I114" s="4"/>
    </row>
    <row r="115" spans="9:9">
      <c r="I115" s="4"/>
    </row>
    <row r="116" spans="9:9">
      <c r="I116" s="4"/>
    </row>
    <row r="117" spans="9:9">
      <c r="I117" s="4"/>
    </row>
    <row r="118" spans="9:9">
      <c r="I118" s="4"/>
    </row>
    <row r="119" spans="9:9">
      <c r="I119" s="4"/>
    </row>
    <row r="120" spans="9:9">
      <c r="I120" s="4"/>
    </row>
    <row r="121" spans="9:9">
      <c r="I121" s="4"/>
    </row>
    <row r="122" spans="9:9">
      <c r="I122" s="4"/>
    </row>
    <row r="123" spans="9:9">
      <c r="I123" s="4"/>
    </row>
    <row r="124" spans="9:9">
      <c r="I124" s="4"/>
    </row>
    <row r="125" spans="9:9">
      <c r="I125" s="4"/>
    </row>
    <row r="126" spans="9:9">
      <c r="I126" s="4"/>
    </row>
    <row r="127" spans="9:9">
      <c r="I127" s="4"/>
    </row>
    <row r="128" spans="9:9">
      <c r="I128" s="4"/>
    </row>
    <row r="129" spans="9:9">
      <c r="I129" s="4"/>
    </row>
    <row r="130" spans="9:9">
      <c r="I130" s="4"/>
    </row>
    <row r="131" spans="9:9">
      <c r="I131" s="4"/>
    </row>
    <row r="132" spans="9:9">
      <c r="I132" s="4"/>
    </row>
    <row r="133" spans="9:9">
      <c r="I133" s="4"/>
    </row>
    <row r="134" spans="9:9">
      <c r="I134" s="4"/>
    </row>
    <row r="135" spans="9:9">
      <c r="I135" s="4"/>
    </row>
    <row r="136" spans="9:9">
      <c r="I136" s="4"/>
    </row>
    <row r="137" spans="9:9">
      <c r="I137" s="4"/>
    </row>
    <row r="138" spans="9:9">
      <c r="I138" s="4"/>
    </row>
    <row r="139" spans="9:9">
      <c r="I139" s="4"/>
    </row>
    <row r="140" spans="9:9">
      <c r="I140" s="4"/>
    </row>
    <row r="141" spans="9:9">
      <c r="I141" s="4"/>
    </row>
    <row r="142" spans="9:9">
      <c r="I142" s="4"/>
    </row>
    <row r="143" spans="9:9">
      <c r="I143" s="4"/>
    </row>
    <row r="144" spans="9:9">
      <c r="I144" s="4"/>
    </row>
    <row r="145" spans="9:9">
      <c r="I145" s="4"/>
    </row>
    <row r="146" spans="9:9">
      <c r="I146" s="4"/>
    </row>
    <row r="147" spans="9:9">
      <c r="I147" s="4"/>
    </row>
    <row r="148" spans="9:9">
      <c r="I148" s="4"/>
    </row>
    <row r="149" spans="9:9">
      <c r="I149" s="4"/>
    </row>
    <row r="150" spans="9:9">
      <c r="I150" s="4"/>
    </row>
    <row r="151" spans="9:9">
      <c r="I151" s="4"/>
    </row>
    <row r="152" spans="9:9">
      <c r="I152" s="4"/>
    </row>
    <row r="153" spans="9:9">
      <c r="I153" s="4"/>
    </row>
    <row r="154" spans="9:9">
      <c r="I154" s="4"/>
    </row>
    <row r="155" spans="9:9">
      <c r="I155" s="4"/>
    </row>
    <row r="156" spans="9:9">
      <c r="I156" s="4"/>
    </row>
    <row r="157" spans="9:9">
      <c r="I157" s="4"/>
    </row>
    <row r="158" spans="9:9">
      <c r="I158" s="4"/>
    </row>
    <row r="159" spans="9:9">
      <c r="I159" s="4"/>
    </row>
    <row r="160" spans="9:9">
      <c r="I160" s="4"/>
    </row>
    <row r="161" spans="9:9">
      <c r="I161" s="4"/>
    </row>
    <row r="162" spans="9:9">
      <c r="I162" s="4"/>
    </row>
    <row r="163" spans="9:9">
      <c r="I163" s="4"/>
    </row>
    <row r="164" spans="9:9">
      <c r="I164" s="4"/>
    </row>
    <row r="165" spans="9:9">
      <c r="I165" s="4"/>
    </row>
    <row r="166" spans="9:9">
      <c r="I166" s="4"/>
    </row>
    <row r="167" spans="9:9">
      <c r="I167" s="4"/>
    </row>
    <row r="168" spans="9:9">
      <c r="I168" s="4"/>
    </row>
    <row r="169" spans="9:9">
      <c r="I169" s="4"/>
    </row>
    <row r="170" spans="9:9">
      <c r="I170" s="4"/>
    </row>
    <row r="171" spans="9:9">
      <c r="I171" s="4"/>
    </row>
    <row r="172" spans="9:9">
      <c r="I172" s="4"/>
    </row>
    <row r="173" spans="9:9">
      <c r="I173" s="4"/>
    </row>
    <row r="174" spans="9:9">
      <c r="I174" s="4"/>
    </row>
    <row r="175" spans="9:9">
      <c r="I175" s="4"/>
    </row>
    <row r="176" spans="9:9">
      <c r="I176" s="4"/>
    </row>
    <row r="177" spans="9:9">
      <c r="I177" s="4"/>
    </row>
    <row r="178" spans="9:9">
      <c r="I178" s="4"/>
    </row>
    <row r="179" spans="9:9">
      <c r="I179" s="4"/>
    </row>
    <row r="180" spans="9:9">
      <c r="I180" s="4"/>
    </row>
    <row r="181" spans="9:9">
      <c r="I181" s="4"/>
    </row>
    <row r="182" spans="9:9">
      <c r="I182" s="4"/>
    </row>
    <row r="183" spans="9:9">
      <c r="I183" s="4"/>
    </row>
    <row r="184" spans="9:9">
      <c r="I184" s="4"/>
    </row>
    <row r="185" spans="9:9">
      <c r="I185" s="4"/>
    </row>
    <row r="186" spans="9:9">
      <c r="I186" s="4"/>
    </row>
    <row r="187" spans="9:9">
      <c r="I187" s="4"/>
    </row>
    <row r="188" spans="9:9">
      <c r="I188" s="4"/>
    </row>
    <row r="189" spans="9:9">
      <c r="I189" s="4"/>
    </row>
    <row r="190" spans="9:9">
      <c r="I190" s="4"/>
    </row>
    <row r="191" spans="9:9">
      <c r="I191" s="4"/>
    </row>
    <row r="192" spans="9:9">
      <c r="I192" s="4"/>
    </row>
    <row r="193" spans="9:9">
      <c r="I193" s="4"/>
    </row>
    <row r="194" spans="9:9">
      <c r="I194" s="4"/>
    </row>
    <row r="195" spans="9:9">
      <c r="I195" s="4"/>
    </row>
    <row r="196" spans="9:9">
      <c r="I196" s="4"/>
    </row>
    <row r="197" spans="9:9">
      <c r="I197" s="4"/>
    </row>
    <row r="198" spans="9:9">
      <c r="I198" s="4"/>
    </row>
    <row r="199" spans="9:9">
      <c r="I199" s="4"/>
    </row>
    <row r="200" spans="9:9">
      <c r="I200" s="4"/>
    </row>
    <row r="201" spans="9:9">
      <c r="I201" s="4"/>
    </row>
    <row r="202" spans="9:9">
      <c r="I202" s="4"/>
    </row>
    <row r="203" spans="9:9">
      <c r="I203" s="4"/>
    </row>
    <row r="204" spans="9:9">
      <c r="I204" s="4"/>
    </row>
    <row r="205" spans="9:9">
      <c r="I205" s="4"/>
    </row>
    <row r="206" spans="9:9">
      <c r="I206" s="4"/>
    </row>
    <row r="207" spans="9:9">
      <c r="I207" s="4"/>
    </row>
    <row r="208" spans="9:9">
      <c r="I208" s="4"/>
    </row>
    <row r="209" spans="9:9">
      <c r="I209" s="4"/>
    </row>
    <row r="210" spans="9:9">
      <c r="I210" s="4"/>
    </row>
    <row r="211" spans="9:9">
      <c r="I211" s="4"/>
    </row>
    <row r="212" spans="9:9">
      <c r="I212" s="4"/>
    </row>
    <row r="213" spans="9:9">
      <c r="I213" s="4"/>
    </row>
    <row r="214" spans="9:9">
      <c r="I214" s="4"/>
    </row>
    <row r="215" spans="9:9">
      <c r="I215" s="4"/>
    </row>
    <row r="216" spans="9:9">
      <c r="I216" s="4"/>
    </row>
    <row r="217" spans="9:9">
      <c r="I217" s="4"/>
    </row>
    <row r="218" spans="9:9">
      <c r="I218" s="4"/>
    </row>
    <row r="219" spans="9:9">
      <c r="I219" s="4"/>
    </row>
    <row r="220" spans="9:9">
      <c r="I220" s="4"/>
    </row>
    <row r="221" spans="9:9">
      <c r="I221" s="4"/>
    </row>
    <row r="222" spans="9:9">
      <c r="I222" s="4"/>
    </row>
    <row r="223" spans="9:9">
      <c r="I223" s="4"/>
    </row>
    <row r="224" spans="9:9">
      <c r="I224" s="4"/>
    </row>
    <row r="225" spans="9:9">
      <c r="I225" s="4"/>
    </row>
    <row r="226" spans="9:9">
      <c r="I226" s="4"/>
    </row>
    <row r="227" spans="9:9">
      <c r="I227" s="4"/>
    </row>
    <row r="228" spans="9:9">
      <c r="I228" s="4"/>
    </row>
    <row r="229" spans="9:9">
      <c r="I229" s="4"/>
    </row>
    <row r="230" spans="9:9">
      <c r="I230" s="4"/>
    </row>
    <row r="231" spans="9:9">
      <c r="I231" s="4"/>
    </row>
    <row r="232" spans="9:9">
      <c r="I232" s="4"/>
    </row>
    <row r="233" spans="9:9">
      <c r="I233" s="4"/>
    </row>
    <row r="234" spans="9:9">
      <c r="I234" s="4"/>
    </row>
    <row r="235" spans="9:9">
      <c r="I235" s="4"/>
    </row>
    <row r="236" spans="9:9">
      <c r="I236" s="4"/>
    </row>
    <row r="237" spans="9:9">
      <c r="I237" s="4"/>
    </row>
    <row r="238" spans="9:9">
      <c r="I238" s="4"/>
    </row>
    <row r="239" spans="9:9">
      <c r="I239" s="4"/>
    </row>
    <row r="240" spans="9:9">
      <c r="I240" s="4"/>
    </row>
    <row r="241" spans="9:9">
      <c r="I241" s="4"/>
    </row>
    <row r="242" spans="9:9">
      <c r="I242" s="4"/>
    </row>
    <row r="243" spans="9:9">
      <c r="I243" s="4"/>
    </row>
    <row r="244" spans="9:9">
      <c r="I244" s="4"/>
    </row>
    <row r="245" spans="9:9">
      <c r="I245" s="4"/>
    </row>
    <row r="246" spans="9:9">
      <c r="I246" s="4"/>
    </row>
    <row r="247" spans="9:9">
      <c r="I247" s="4"/>
    </row>
    <row r="248" spans="9:9">
      <c r="I248" s="4"/>
    </row>
    <row r="249" spans="9:9">
      <c r="I249" s="4"/>
    </row>
    <row r="250" spans="9:9">
      <c r="I250" s="4"/>
    </row>
    <row r="251" spans="9:9">
      <c r="I251" s="4"/>
    </row>
    <row r="252" spans="9:9">
      <c r="I252" s="4"/>
    </row>
    <row r="253" spans="9:9">
      <c r="I253" s="4"/>
    </row>
    <row r="254" spans="9:9">
      <c r="I254" s="4"/>
    </row>
    <row r="255" spans="9:9">
      <c r="I255" s="4"/>
    </row>
    <row r="256" spans="9:9">
      <c r="I256" s="4"/>
    </row>
    <row r="257" spans="9:9">
      <c r="I257" s="4"/>
    </row>
    <row r="258" spans="9:9">
      <c r="I258" s="4"/>
    </row>
    <row r="259" spans="9:9">
      <c r="I259" s="4"/>
    </row>
    <row r="260" spans="9:9">
      <c r="I260" s="4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77"/>
  <sheetViews>
    <sheetView tabSelected="1" zoomScale="75" zoomScaleNormal="75" workbookViewId="0">
      <selection activeCell="N27" sqref="N$1:N$1048576"/>
    </sheetView>
  </sheetViews>
  <sheetFormatPr defaultColWidth="8.88888888888889" defaultRowHeight="14.4"/>
  <cols>
    <col min="1" max="1" width="18.6666666666667" style="1" customWidth="1"/>
    <col min="2" max="2" width="8.88888888888889" style="1"/>
    <col min="3" max="3" width="27" style="1" customWidth="1"/>
    <col min="4" max="4" width="10.7777777777778" style="1" customWidth="1"/>
    <col min="5" max="5" width="16.8888888888889" style="1" customWidth="1"/>
    <col min="6" max="6" width="7.77777777777778" style="1" customWidth="1"/>
    <col min="7" max="7" width="12" style="1" customWidth="1"/>
    <col min="8" max="8" width="16.8888888888889" style="1" customWidth="1"/>
    <col min="9" max="9" width="8.88888888888889" style="1"/>
    <col min="10" max="10" width="20.2222222222222" style="1" customWidth="1"/>
    <col min="11" max="11" width="5.88888888888889" style="1" customWidth="1"/>
    <col min="12" max="12" width="8.88888888888889" style="1"/>
    <col min="13" max="13" width="20.7777777777778" style="1" customWidth="1"/>
    <col min="14" max="14" width="0.222222222222222" style="1" customWidth="1"/>
    <col min="15" max="16384" width="8.88888888888889" style="1"/>
  </cols>
  <sheetData>
    <row r="1" spans="1:14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spans="1:14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4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spans="1:1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1:1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>
      <c r="A27" s="1" t="s">
        <v>3</v>
      </c>
      <c r="B27" s="1" t="s">
        <v>32</v>
      </c>
      <c r="C27" s="1" t="s">
        <v>33</v>
      </c>
      <c r="D27" s="1" t="s">
        <v>34</v>
      </c>
      <c r="E27" s="1" t="s">
        <v>35</v>
      </c>
      <c r="F27" s="1" t="s">
        <v>36</v>
      </c>
      <c r="G27" s="1" t="s">
        <v>37</v>
      </c>
      <c r="H27" s="1" t="s">
        <v>38</v>
      </c>
      <c r="I27" s="1" t="s">
        <v>559</v>
      </c>
      <c r="J27" s="1" t="s">
        <v>26</v>
      </c>
      <c r="K27" s="1" t="s">
        <v>27</v>
      </c>
      <c r="L27" s="1" t="s">
        <v>28</v>
      </c>
      <c r="M27" s="1" t="s">
        <v>29</v>
      </c>
      <c r="N27" s="1" t="s">
        <v>560</v>
      </c>
    </row>
    <row r="28" spans="1:14">
      <c r="A28" s="1" t="s">
        <v>14</v>
      </c>
      <c r="B28" s="1">
        <v>40000</v>
      </c>
      <c r="C28" s="1" t="s">
        <v>554</v>
      </c>
      <c r="D28" s="1">
        <v>40000</v>
      </c>
      <c r="E28" s="1" t="s">
        <v>561</v>
      </c>
      <c r="F28" s="1">
        <v>44</v>
      </c>
      <c r="G28" s="1">
        <v>0</v>
      </c>
      <c r="H28" s="1">
        <v>1</v>
      </c>
      <c r="J28" s="1">
        <v>57</v>
      </c>
      <c r="K28" s="1" t="s">
        <v>41</v>
      </c>
      <c r="L28" s="1" t="s">
        <v>42</v>
      </c>
      <c r="M28" s="1" t="s">
        <v>43</v>
      </c>
      <c r="N28"/>
    </row>
    <row r="29" spans="1:14">
      <c r="A29" s="1" t="s">
        <v>15</v>
      </c>
      <c r="B29" s="1">
        <v>30000</v>
      </c>
      <c r="C29" s="1" t="s">
        <v>556</v>
      </c>
      <c r="D29" s="1">
        <v>33000</v>
      </c>
      <c r="E29" s="1" t="s">
        <v>562</v>
      </c>
      <c r="F29" s="1">
        <v>44</v>
      </c>
      <c r="G29" s="1">
        <v>1</v>
      </c>
      <c r="H29" s="1">
        <v>1</v>
      </c>
      <c r="J29" s="1">
        <v>90</v>
      </c>
      <c r="K29" s="1" t="s">
        <v>46</v>
      </c>
      <c r="L29" s="1" t="s">
        <v>47</v>
      </c>
      <c r="M29" s="1" t="s">
        <v>48</v>
      </c>
      <c r="N29"/>
    </row>
    <row r="30" spans="1:14">
      <c r="A30" s="1" t="s">
        <v>12</v>
      </c>
      <c r="B30" s="1">
        <v>50000</v>
      </c>
      <c r="C30" s="1" t="s">
        <v>554</v>
      </c>
      <c r="D30" s="1">
        <v>50000</v>
      </c>
      <c r="E30" s="1" t="s">
        <v>561</v>
      </c>
      <c r="F30" s="1">
        <v>44</v>
      </c>
      <c r="G30" s="1">
        <v>0</v>
      </c>
      <c r="H30" s="1">
        <v>1</v>
      </c>
      <c r="J30" s="1">
        <v>28</v>
      </c>
      <c r="K30" s="1" t="s">
        <v>41</v>
      </c>
      <c r="L30" s="1" t="s">
        <v>51</v>
      </c>
      <c r="M30" s="1" t="s">
        <v>48</v>
      </c>
      <c r="N30"/>
    </row>
    <row r="31" spans="1:14">
      <c r="A31" s="1" t="s">
        <v>14</v>
      </c>
      <c r="B31" s="1">
        <v>40000</v>
      </c>
      <c r="C31" s="1" t="s">
        <v>555</v>
      </c>
      <c r="D31" s="1">
        <v>44000</v>
      </c>
      <c r="E31" s="1" t="s">
        <v>561</v>
      </c>
      <c r="F31" s="1">
        <v>44</v>
      </c>
      <c r="G31" s="1">
        <v>0</v>
      </c>
      <c r="H31" s="1">
        <v>1</v>
      </c>
      <c r="J31" s="1">
        <v>64</v>
      </c>
      <c r="K31" s="1" t="s">
        <v>41</v>
      </c>
      <c r="L31" s="1" t="s">
        <v>42</v>
      </c>
      <c r="M31" s="1" t="s">
        <v>48</v>
      </c>
      <c r="N31"/>
    </row>
    <row r="32" spans="1:14">
      <c r="A32" s="1" t="s">
        <v>5</v>
      </c>
      <c r="B32" s="1">
        <v>60000</v>
      </c>
      <c r="C32" s="1" t="s">
        <v>555</v>
      </c>
      <c r="D32" s="1">
        <v>66000</v>
      </c>
      <c r="E32" s="1" t="s">
        <v>562</v>
      </c>
      <c r="F32" s="1">
        <v>44</v>
      </c>
      <c r="G32" s="1">
        <v>1</v>
      </c>
      <c r="H32" s="1">
        <v>1</v>
      </c>
      <c r="J32" s="1">
        <v>75</v>
      </c>
      <c r="K32" s="1" t="s">
        <v>46</v>
      </c>
      <c r="L32" s="1" t="s">
        <v>56</v>
      </c>
      <c r="M32" s="1" t="s">
        <v>57</v>
      </c>
      <c r="N32"/>
    </row>
    <row r="33" spans="1:14">
      <c r="A33" s="1" t="s">
        <v>4</v>
      </c>
      <c r="B33" s="1">
        <v>80000</v>
      </c>
      <c r="C33" s="1" t="s">
        <v>558</v>
      </c>
      <c r="D33" s="1">
        <v>80000</v>
      </c>
      <c r="E33" s="1" t="s">
        <v>561</v>
      </c>
      <c r="F33" s="1">
        <v>44</v>
      </c>
      <c r="G33" s="1">
        <v>0</v>
      </c>
      <c r="H33" s="1">
        <v>1</v>
      </c>
      <c r="J33" s="1">
        <v>51</v>
      </c>
      <c r="K33" s="1" t="s">
        <v>41</v>
      </c>
      <c r="L33" s="1" t="s">
        <v>60</v>
      </c>
      <c r="M33" s="1" t="s">
        <v>61</v>
      </c>
      <c r="N33"/>
    </row>
    <row r="34" spans="1:14">
      <c r="A34" s="1" t="s">
        <v>6</v>
      </c>
      <c r="B34" s="1">
        <v>70000</v>
      </c>
      <c r="C34" s="1" t="s">
        <v>557</v>
      </c>
      <c r="D34" s="1">
        <v>77000</v>
      </c>
      <c r="E34" s="1" t="s">
        <v>562</v>
      </c>
      <c r="F34" s="1">
        <v>44</v>
      </c>
      <c r="G34" s="1">
        <v>1</v>
      </c>
      <c r="H34" s="1">
        <v>1</v>
      </c>
      <c r="J34" s="1">
        <v>77</v>
      </c>
      <c r="K34" s="1" t="s">
        <v>46</v>
      </c>
      <c r="L34" s="1" t="s">
        <v>64</v>
      </c>
      <c r="M34" s="1" t="s">
        <v>61</v>
      </c>
      <c r="N34"/>
    </row>
    <row r="35" spans="1:14">
      <c r="A35" s="1" t="s">
        <v>11</v>
      </c>
      <c r="B35" s="1">
        <v>45000</v>
      </c>
      <c r="C35" s="1" t="s">
        <v>556</v>
      </c>
      <c r="D35" s="1">
        <v>45000</v>
      </c>
      <c r="E35" s="1" t="s">
        <v>561</v>
      </c>
      <c r="F35" s="1">
        <v>44</v>
      </c>
      <c r="G35" s="1">
        <v>0</v>
      </c>
      <c r="H35" s="1">
        <v>1</v>
      </c>
      <c r="J35" s="1">
        <v>59</v>
      </c>
      <c r="K35" s="1" t="s">
        <v>41</v>
      </c>
      <c r="L35" s="1" t="s">
        <v>67</v>
      </c>
      <c r="M35" s="1" t="s">
        <v>43</v>
      </c>
      <c r="N35"/>
    </row>
    <row r="36" spans="1:14">
      <c r="A36" s="1" t="s">
        <v>13</v>
      </c>
      <c r="B36" s="1">
        <v>20000</v>
      </c>
      <c r="C36" s="1" t="s">
        <v>558</v>
      </c>
      <c r="D36" s="1">
        <v>20000</v>
      </c>
      <c r="E36" s="1" t="s">
        <v>561</v>
      </c>
      <c r="F36" s="1">
        <v>44</v>
      </c>
      <c r="G36" s="1">
        <v>0</v>
      </c>
      <c r="H36" s="1">
        <v>1</v>
      </c>
      <c r="J36" s="1">
        <v>36</v>
      </c>
      <c r="K36" s="1" t="s">
        <v>46</v>
      </c>
      <c r="L36" s="1" t="s">
        <v>70</v>
      </c>
      <c r="M36" s="1" t="s">
        <v>43</v>
      </c>
      <c r="N36"/>
    </row>
    <row r="37" spans="1:14">
      <c r="A37" s="1" t="s">
        <v>14</v>
      </c>
      <c r="B37" s="1">
        <v>40000</v>
      </c>
      <c r="C37" s="1" t="s">
        <v>556</v>
      </c>
      <c r="D37" s="1">
        <v>44000</v>
      </c>
      <c r="E37" s="1" t="s">
        <v>562</v>
      </c>
      <c r="F37" s="1">
        <v>44</v>
      </c>
      <c r="G37" s="1">
        <v>1</v>
      </c>
      <c r="H37" s="1">
        <v>1</v>
      </c>
      <c r="J37" s="1">
        <v>84</v>
      </c>
      <c r="K37" s="1" t="s">
        <v>41</v>
      </c>
      <c r="L37" s="1" t="s">
        <v>42</v>
      </c>
      <c r="M37" s="1" t="s">
        <v>43</v>
      </c>
      <c r="N37"/>
    </row>
    <row r="38" spans="1:14">
      <c r="A38" s="1" t="s">
        <v>14</v>
      </c>
      <c r="B38" s="1">
        <v>40000</v>
      </c>
      <c r="C38" s="1" t="s">
        <v>557</v>
      </c>
      <c r="D38" s="1">
        <v>44000</v>
      </c>
      <c r="E38" s="1" t="s">
        <v>561</v>
      </c>
      <c r="F38" s="1">
        <v>44</v>
      </c>
      <c r="G38" s="1">
        <v>0</v>
      </c>
      <c r="H38" s="1">
        <v>1</v>
      </c>
      <c r="J38" s="1">
        <v>65</v>
      </c>
      <c r="K38" s="1" t="s">
        <v>46</v>
      </c>
      <c r="L38" s="1" t="s">
        <v>42</v>
      </c>
      <c r="M38" s="1" t="s">
        <v>75</v>
      </c>
      <c r="N38"/>
    </row>
    <row r="39" spans="1:14">
      <c r="A39" s="1" t="s">
        <v>6</v>
      </c>
      <c r="B39" s="1">
        <v>70000</v>
      </c>
      <c r="C39" s="1" t="s">
        <v>554</v>
      </c>
      <c r="D39" s="1">
        <v>77000</v>
      </c>
      <c r="E39" s="1" t="s">
        <v>561</v>
      </c>
      <c r="F39" s="1">
        <v>44</v>
      </c>
      <c r="G39" s="1">
        <v>0</v>
      </c>
      <c r="H39" s="1">
        <v>1</v>
      </c>
      <c r="J39" s="1">
        <v>61</v>
      </c>
      <c r="K39" s="1" t="s">
        <v>46</v>
      </c>
      <c r="L39" s="1" t="s">
        <v>64</v>
      </c>
      <c r="M39" s="1" t="s">
        <v>43</v>
      </c>
      <c r="N39"/>
    </row>
    <row r="40" spans="1:14">
      <c r="A40" s="1" t="s">
        <v>14</v>
      </c>
      <c r="B40" s="1">
        <v>40000</v>
      </c>
      <c r="C40" s="1" t="s">
        <v>555</v>
      </c>
      <c r="D40" s="1">
        <v>40000</v>
      </c>
      <c r="E40" s="1" t="s">
        <v>561</v>
      </c>
      <c r="F40" s="1">
        <v>44</v>
      </c>
      <c r="G40" s="1">
        <v>0</v>
      </c>
      <c r="H40" s="1">
        <v>1</v>
      </c>
      <c r="J40" s="1">
        <v>15</v>
      </c>
      <c r="K40" s="1" t="s">
        <v>46</v>
      </c>
      <c r="L40" s="1" t="s">
        <v>42</v>
      </c>
      <c r="M40" s="1" t="s">
        <v>48</v>
      </c>
      <c r="N40"/>
    </row>
    <row r="41" spans="1:14">
      <c r="A41" s="1" t="s">
        <v>13</v>
      </c>
      <c r="B41" s="1">
        <v>20000</v>
      </c>
      <c r="C41" s="1" t="s">
        <v>558</v>
      </c>
      <c r="D41" s="1">
        <v>20000</v>
      </c>
      <c r="E41" s="1" t="s">
        <v>561</v>
      </c>
      <c r="F41" s="1">
        <v>44</v>
      </c>
      <c r="G41" s="1">
        <v>0</v>
      </c>
      <c r="H41" s="1">
        <v>1</v>
      </c>
      <c r="J41" s="1">
        <v>41</v>
      </c>
      <c r="K41" s="1" t="s">
        <v>46</v>
      </c>
      <c r="L41" s="1" t="s">
        <v>70</v>
      </c>
      <c r="M41" s="1" t="s">
        <v>43</v>
      </c>
      <c r="N41"/>
    </row>
    <row r="42" spans="1:14">
      <c r="A42" s="1" t="s">
        <v>15</v>
      </c>
      <c r="B42" s="1">
        <v>30000</v>
      </c>
      <c r="C42" s="1" t="s">
        <v>556</v>
      </c>
      <c r="D42" s="1">
        <v>30000</v>
      </c>
      <c r="E42" s="1" t="s">
        <v>561</v>
      </c>
      <c r="F42" s="1">
        <v>44</v>
      </c>
      <c r="G42" s="1">
        <v>0</v>
      </c>
      <c r="H42" s="1">
        <v>1</v>
      </c>
      <c r="J42" s="1">
        <v>52</v>
      </c>
      <c r="K42" s="1" t="s">
        <v>46</v>
      </c>
      <c r="L42" s="1" t="s">
        <v>47</v>
      </c>
      <c r="M42" s="1" t="s">
        <v>57</v>
      </c>
      <c r="N42"/>
    </row>
    <row r="43" spans="1:14">
      <c r="A43" s="1" t="s">
        <v>4</v>
      </c>
      <c r="B43" s="1">
        <v>80000</v>
      </c>
      <c r="C43" s="1" t="s">
        <v>558</v>
      </c>
      <c r="D43" s="1">
        <v>80000</v>
      </c>
      <c r="E43" s="1" t="s">
        <v>561</v>
      </c>
      <c r="F43" s="1">
        <v>44</v>
      </c>
      <c r="G43" s="1">
        <v>0</v>
      </c>
      <c r="H43" s="1">
        <v>1</v>
      </c>
      <c r="J43" s="1">
        <v>2</v>
      </c>
      <c r="K43" s="1" t="s">
        <v>46</v>
      </c>
      <c r="L43" s="1" t="s">
        <v>60</v>
      </c>
      <c r="M43" s="1" t="s">
        <v>57</v>
      </c>
      <c r="N43"/>
    </row>
    <row r="44" spans="1:14">
      <c r="A44" s="1" t="s">
        <v>15</v>
      </c>
      <c r="B44" s="1">
        <v>30000</v>
      </c>
      <c r="C44" s="1" t="s">
        <v>558</v>
      </c>
      <c r="D44" s="1">
        <v>30000</v>
      </c>
      <c r="E44" s="1" t="s">
        <v>561</v>
      </c>
      <c r="F44" s="1">
        <v>44</v>
      </c>
      <c r="G44" s="1">
        <v>0</v>
      </c>
      <c r="H44" s="1">
        <v>1</v>
      </c>
      <c r="J44" s="1">
        <v>22</v>
      </c>
      <c r="K44" s="1" t="s">
        <v>41</v>
      </c>
      <c r="L44" s="1" t="s">
        <v>47</v>
      </c>
      <c r="M44" s="1" t="s">
        <v>61</v>
      </c>
      <c r="N44"/>
    </row>
    <row r="45" spans="1:14">
      <c r="A45" s="1" t="s">
        <v>6</v>
      </c>
      <c r="B45" s="1">
        <v>70000</v>
      </c>
      <c r="C45" s="1" t="s">
        <v>554</v>
      </c>
      <c r="D45" s="1">
        <v>77000</v>
      </c>
      <c r="E45" s="1" t="s">
        <v>562</v>
      </c>
      <c r="F45" s="1">
        <v>44</v>
      </c>
      <c r="G45" s="1">
        <v>1</v>
      </c>
      <c r="H45" s="1">
        <v>1</v>
      </c>
      <c r="J45" s="1">
        <v>80</v>
      </c>
      <c r="K45" s="1" t="s">
        <v>46</v>
      </c>
      <c r="L45" s="1" t="s">
        <v>64</v>
      </c>
      <c r="M45" s="1" t="s">
        <v>57</v>
      </c>
      <c r="N45"/>
    </row>
    <row r="46" spans="1:14">
      <c r="A46" s="1" t="s">
        <v>6</v>
      </c>
      <c r="B46" s="1">
        <v>70000</v>
      </c>
      <c r="C46" s="1" t="s">
        <v>555</v>
      </c>
      <c r="D46" s="1">
        <v>77000</v>
      </c>
      <c r="E46" s="1" t="s">
        <v>562</v>
      </c>
      <c r="F46" s="1">
        <v>44</v>
      </c>
      <c r="G46" s="1">
        <v>1</v>
      </c>
      <c r="H46" s="1">
        <v>1</v>
      </c>
      <c r="J46" s="1">
        <v>68</v>
      </c>
      <c r="K46" s="1" t="s">
        <v>41</v>
      </c>
      <c r="L46" s="1" t="s">
        <v>64</v>
      </c>
      <c r="M46" s="1" t="s">
        <v>75</v>
      </c>
      <c r="N46"/>
    </row>
    <row r="47" spans="1:14">
      <c r="A47" s="1" t="s">
        <v>14</v>
      </c>
      <c r="B47" s="1">
        <v>40000</v>
      </c>
      <c r="C47" s="1" t="s">
        <v>555</v>
      </c>
      <c r="D47" s="1">
        <v>40000</v>
      </c>
      <c r="E47" s="1" t="s">
        <v>561</v>
      </c>
      <c r="F47" s="1">
        <v>44</v>
      </c>
      <c r="G47" s="1">
        <v>0</v>
      </c>
      <c r="H47" s="1">
        <v>1</v>
      </c>
      <c r="J47" s="1">
        <v>20</v>
      </c>
      <c r="K47" s="1" t="s">
        <v>41</v>
      </c>
      <c r="L47" s="1" t="s">
        <v>42</v>
      </c>
      <c r="M47" s="1" t="s">
        <v>43</v>
      </c>
      <c r="N47"/>
    </row>
    <row r="48" spans="1:14">
      <c r="A48" s="1" t="s">
        <v>4</v>
      </c>
      <c r="B48" s="1">
        <v>80000</v>
      </c>
      <c r="C48" s="1" t="s">
        <v>554</v>
      </c>
      <c r="D48" s="1">
        <v>80000</v>
      </c>
      <c r="E48" s="1" t="s">
        <v>561</v>
      </c>
      <c r="F48" s="1">
        <v>44</v>
      </c>
      <c r="G48" s="1">
        <v>0</v>
      </c>
      <c r="H48" s="1">
        <v>1</v>
      </c>
      <c r="J48" s="1">
        <v>44</v>
      </c>
      <c r="K48" s="1" t="s">
        <v>41</v>
      </c>
      <c r="L48" s="1" t="s">
        <v>60</v>
      </c>
      <c r="M48" s="1" t="s">
        <v>61</v>
      </c>
      <c r="N48"/>
    </row>
    <row r="49" spans="1:14">
      <c r="A49" s="1" t="s">
        <v>6</v>
      </c>
      <c r="B49" s="1">
        <v>70000</v>
      </c>
      <c r="C49" s="1" t="s">
        <v>558</v>
      </c>
      <c r="D49" s="1">
        <v>77000</v>
      </c>
      <c r="E49" s="1" t="s">
        <v>561</v>
      </c>
      <c r="F49" s="1">
        <v>44</v>
      </c>
      <c r="G49" s="1">
        <v>0</v>
      </c>
      <c r="H49" s="1">
        <v>1</v>
      </c>
      <c r="J49" s="1">
        <v>61</v>
      </c>
      <c r="K49" s="1" t="s">
        <v>41</v>
      </c>
      <c r="L49" s="1" t="s">
        <v>64</v>
      </c>
      <c r="M49" s="1" t="s">
        <v>57</v>
      </c>
      <c r="N49"/>
    </row>
    <row r="50" spans="1:14">
      <c r="A50" s="1" t="s">
        <v>11</v>
      </c>
      <c r="B50" s="1">
        <v>45000</v>
      </c>
      <c r="C50" s="1" t="s">
        <v>554</v>
      </c>
      <c r="D50" s="1">
        <v>45000</v>
      </c>
      <c r="E50" s="1" t="s">
        <v>561</v>
      </c>
      <c r="F50" s="1">
        <v>44</v>
      </c>
      <c r="G50" s="1">
        <v>0</v>
      </c>
      <c r="H50" s="1">
        <v>1</v>
      </c>
      <c r="J50" s="1">
        <v>54</v>
      </c>
      <c r="K50" s="1" t="s">
        <v>46</v>
      </c>
      <c r="L50" s="1" t="s">
        <v>67</v>
      </c>
      <c r="M50" s="1" t="s">
        <v>75</v>
      </c>
      <c r="N50"/>
    </row>
    <row r="51" spans="1:14">
      <c r="A51" s="1" t="s">
        <v>14</v>
      </c>
      <c r="B51" s="1">
        <v>40000</v>
      </c>
      <c r="C51" s="1" t="s">
        <v>558</v>
      </c>
      <c r="D51" s="1">
        <v>40000</v>
      </c>
      <c r="E51" s="1" t="s">
        <v>561</v>
      </c>
      <c r="F51" s="1">
        <v>44</v>
      </c>
      <c r="G51" s="1">
        <v>0</v>
      </c>
      <c r="H51" s="1">
        <v>1</v>
      </c>
      <c r="J51" s="1">
        <v>56</v>
      </c>
      <c r="K51" s="1" t="s">
        <v>41</v>
      </c>
      <c r="L51" s="1" t="s">
        <v>42</v>
      </c>
      <c r="M51" s="1" t="s">
        <v>48</v>
      </c>
      <c r="N51"/>
    </row>
    <row r="52" spans="1:14">
      <c r="A52" s="1" t="s">
        <v>13</v>
      </c>
      <c r="B52" s="1">
        <v>20000</v>
      </c>
      <c r="C52" s="1" t="s">
        <v>557</v>
      </c>
      <c r="D52" s="1">
        <v>20000</v>
      </c>
      <c r="E52" s="1" t="s">
        <v>561</v>
      </c>
      <c r="F52" s="1">
        <v>44</v>
      </c>
      <c r="G52" s="1">
        <v>0</v>
      </c>
      <c r="H52" s="1">
        <v>1</v>
      </c>
      <c r="J52" s="1">
        <v>10</v>
      </c>
      <c r="K52" s="1" t="s">
        <v>46</v>
      </c>
      <c r="L52" s="1" t="s">
        <v>70</v>
      </c>
      <c r="M52" s="1" t="s">
        <v>57</v>
      </c>
      <c r="N52"/>
    </row>
    <row r="53" spans="1:14">
      <c r="A53" s="1" t="s">
        <v>14</v>
      </c>
      <c r="B53" s="1">
        <v>40000</v>
      </c>
      <c r="C53" s="1" t="s">
        <v>557</v>
      </c>
      <c r="D53" s="1">
        <v>40000</v>
      </c>
      <c r="E53" s="1" t="s">
        <v>561</v>
      </c>
      <c r="F53" s="1">
        <v>44</v>
      </c>
      <c r="G53" s="1">
        <v>0</v>
      </c>
      <c r="H53" s="1">
        <v>1</v>
      </c>
      <c r="J53" s="1">
        <v>33</v>
      </c>
      <c r="K53" s="1" t="s">
        <v>41</v>
      </c>
      <c r="L53" s="1" t="s">
        <v>42</v>
      </c>
      <c r="M53" s="1" t="s">
        <v>48</v>
      </c>
      <c r="N53"/>
    </row>
    <row r="54" spans="1:14">
      <c r="A54" s="1" t="s">
        <v>4</v>
      </c>
      <c r="B54" s="1">
        <v>80000</v>
      </c>
      <c r="C54" s="1" t="s">
        <v>556</v>
      </c>
      <c r="D54" s="1">
        <v>88000</v>
      </c>
      <c r="E54" s="1" t="s">
        <v>562</v>
      </c>
      <c r="F54" s="1">
        <v>44</v>
      </c>
      <c r="G54" s="1">
        <v>1</v>
      </c>
      <c r="H54" s="1">
        <v>1</v>
      </c>
      <c r="J54" s="1">
        <v>87</v>
      </c>
      <c r="K54" s="1" t="s">
        <v>46</v>
      </c>
      <c r="L54" s="1" t="s">
        <v>60</v>
      </c>
      <c r="M54" s="1" t="s">
        <v>43</v>
      </c>
      <c r="N54"/>
    </row>
    <row r="55" spans="1:14">
      <c r="A55" s="1" t="s">
        <v>12</v>
      </c>
      <c r="B55" s="1">
        <v>50000</v>
      </c>
      <c r="C55" s="1" t="s">
        <v>557</v>
      </c>
      <c r="D55" s="1">
        <v>50000</v>
      </c>
      <c r="E55" s="1" t="s">
        <v>561</v>
      </c>
      <c r="F55" s="1">
        <v>44</v>
      </c>
      <c r="G55" s="1">
        <v>0</v>
      </c>
      <c r="H55" s="1">
        <v>1</v>
      </c>
      <c r="J55" s="1">
        <v>11</v>
      </c>
      <c r="K55" s="1" t="s">
        <v>41</v>
      </c>
      <c r="L55" s="1" t="s">
        <v>51</v>
      </c>
      <c r="M55" s="1" t="s">
        <v>57</v>
      </c>
      <c r="N55"/>
    </row>
    <row r="56" spans="1:14">
      <c r="A56" s="1" t="s">
        <v>5</v>
      </c>
      <c r="B56" s="1">
        <v>60000</v>
      </c>
      <c r="C56" s="1" t="s">
        <v>554</v>
      </c>
      <c r="D56" s="1">
        <v>60000</v>
      </c>
      <c r="E56" s="1" t="s">
        <v>561</v>
      </c>
      <c r="F56" s="1">
        <v>44</v>
      </c>
      <c r="G56" s="1">
        <v>0</v>
      </c>
      <c r="H56" s="1">
        <v>1</v>
      </c>
      <c r="J56" s="1">
        <v>13</v>
      </c>
      <c r="K56" s="1" t="s">
        <v>46</v>
      </c>
      <c r="L56" s="1" t="s">
        <v>56</v>
      </c>
      <c r="M56" s="1" t="s">
        <v>75</v>
      </c>
      <c r="N56"/>
    </row>
    <row r="57" spans="1:14">
      <c r="A57" s="1" t="s">
        <v>12</v>
      </c>
      <c r="B57" s="1">
        <v>50000</v>
      </c>
      <c r="C57" s="1" t="s">
        <v>557</v>
      </c>
      <c r="D57" s="1">
        <v>50000</v>
      </c>
      <c r="E57" s="1" t="s">
        <v>561</v>
      </c>
      <c r="F57" s="1">
        <v>44</v>
      </c>
      <c r="G57" s="1">
        <v>0</v>
      </c>
      <c r="H57" s="1">
        <v>1</v>
      </c>
      <c r="J57" s="1">
        <v>39</v>
      </c>
      <c r="K57" s="1" t="s">
        <v>46</v>
      </c>
      <c r="L57" s="1" t="s">
        <v>51</v>
      </c>
      <c r="M57" s="1" t="s">
        <v>48</v>
      </c>
      <c r="N57"/>
    </row>
    <row r="58" spans="1:14">
      <c r="A58" s="1" t="s">
        <v>11</v>
      </c>
      <c r="B58" s="1">
        <v>45000</v>
      </c>
      <c r="C58" s="1" t="s">
        <v>557</v>
      </c>
      <c r="D58" s="1">
        <v>45000</v>
      </c>
      <c r="E58" s="1" t="s">
        <v>561</v>
      </c>
      <c r="F58" s="1">
        <v>44</v>
      </c>
      <c r="G58" s="1">
        <v>0</v>
      </c>
      <c r="H58" s="1">
        <v>1</v>
      </c>
      <c r="J58" s="1">
        <v>6</v>
      </c>
      <c r="K58" s="1" t="s">
        <v>46</v>
      </c>
      <c r="L58" s="1" t="s">
        <v>67</v>
      </c>
      <c r="M58" s="1" t="s">
        <v>48</v>
      </c>
      <c r="N58"/>
    </row>
    <row r="59" spans="1:14">
      <c r="A59" s="1" t="s">
        <v>6</v>
      </c>
      <c r="B59" s="1">
        <v>70000</v>
      </c>
      <c r="C59" s="1" t="s">
        <v>555</v>
      </c>
      <c r="D59" s="1">
        <v>77000</v>
      </c>
      <c r="E59" s="1" t="s">
        <v>562</v>
      </c>
      <c r="F59" s="1">
        <v>44</v>
      </c>
      <c r="G59" s="1">
        <v>1</v>
      </c>
      <c r="H59" s="1">
        <v>1</v>
      </c>
      <c r="J59" s="1">
        <v>73</v>
      </c>
      <c r="K59" s="1" t="s">
        <v>46</v>
      </c>
      <c r="L59" s="1" t="s">
        <v>64</v>
      </c>
      <c r="M59" s="1" t="s">
        <v>61</v>
      </c>
      <c r="N59"/>
    </row>
    <row r="60" spans="1:14">
      <c r="A60" s="1" t="s">
        <v>13</v>
      </c>
      <c r="B60" s="1">
        <v>20000</v>
      </c>
      <c r="C60" s="1" t="s">
        <v>557</v>
      </c>
      <c r="D60" s="1">
        <v>20000</v>
      </c>
      <c r="E60" s="1" t="s">
        <v>561</v>
      </c>
      <c r="F60" s="1">
        <v>44</v>
      </c>
      <c r="G60" s="1">
        <v>0</v>
      </c>
      <c r="H60" s="1">
        <v>1</v>
      </c>
      <c r="J60" s="1">
        <v>11</v>
      </c>
      <c r="K60" s="1" t="s">
        <v>46</v>
      </c>
      <c r="L60" s="1" t="s">
        <v>70</v>
      </c>
      <c r="M60" s="1" t="s">
        <v>57</v>
      </c>
      <c r="N60"/>
    </row>
    <row r="61" spans="1:14">
      <c r="A61" s="1" t="s">
        <v>13</v>
      </c>
      <c r="B61" s="1">
        <v>20000</v>
      </c>
      <c r="C61" s="1" t="s">
        <v>556</v>
      </c>
      <c r="D61" s="1">
        <v>20000</v>
      </c>
      <c r="E61" s="1" t="s">
        <v>561</v>
      </c>
      <c r="F61" s="1">
        <v>44</v>
      </c>
      <c r="G61" s="1">
        <v>0</v>
      </c>
      <c r="H61" s="1">
        <v>1</v>
      </c>
      <c r="J61" s="1">
        <v>42</v>
      </c>
      <c r="K61" s="1" t="s">
        <v>46</v>
      </c>
      <c r="L61" s="1" t="s">
        <v>70</v>
      </c>
      <c r="M61" s="1" t="s">
        <v>43</v>
      </c>
      <c r="N61"/>
    </row>
    <row r="62" spans="1:14">
      <c r="A62" s="1" t="s">
        <v>4</v>
      </c>
      <c r="B62" s="1">
        <v>80000</v>
      </c>
      <c r="C62" s="1" t="s">
        <v>557</v>
      </c>
      <c r="D62" s="1">
        <v>88000</v>
      </c>
      <c r="E62" s="1" t="s">
        <v>562</v>
      </c>
      <c r="F62" s="1">
        <v>44</v>
      </c>
      <c r="G62" s="1">
        <v>1</v>
      </c>
      <c r="H62" s="1">
        <v>1</v>
      </c>
      <c r="J62" s="1">
        <v>81</v>
      </c>
      <c r="K62" s="1" t="s">
        <v>41</v>
      </c>
      <c r="L62" s="1" t="s">
        <v>60</v>
      </c>
      <c r="M62" s="1" t="s">
        <v>48</v>
      </c>
      <c r="N62"/>
    </row>
    <row r="63" spans="1:14">
      <c r="A63" s="1" t="s">
        <v>5</v>
      </c>
      <c r="B63" s="1">
        <v>60000</v>
      </c>
      <c r="C63" s="1" t="s">
        <v>554</v>
      </c>
      <c r="D63" s="1">
        <v>60000</v>
      </c>
      <c r="E63" s="1" t="s">
        <v>561</v>
      </c>
      <c r="F63" s="1">
        <v>44</v>
      </c>
      <c r="G63" s="1">
        <v>0</v>
      </c>
      <c r="H63" s="1">
        <v>1</v>
      </c>
      <c r="J63" s="1">
        <v>23</v>
      </c>
      <c r="K63" s="1" t="s">
        <v>41</v>
      </c>
      <c r="L63" s="1" t="s">
        <v>56</v>
      </c>
      <c r="M63" s="1" t="s">
        <v>48</v>
      </c>
      <c r="N63"/>
    </row>
    <row r="64" spans="1:14">
      <c r="A64" s="1" t="s">
        <v>12</v>
      </c>
      <c r="B64" s="1">
        <v>50000</v>
      </c>
      <c r="C64" s="1" t="s">
        <v>555</v>
      </c>
      <c r="D64" s="1">
        <v>50000</v>
      </c>
      <c r="E64" s="1" t="s">
        <v>561</v>
      </c>
      <c r="F64" s="1">
        <v>44</v>
      </c>
      <c r="G64" s="1">
        <v>0</v>
      </c>
      <c r="H64" s="1">
        <v>1</v>
      </c>
      <c r="J64" s="1">
        <v>32</v>
      </c>
      <c r="K64" s="1" t="s">
        <v>41</v>
      </c>
      <c r="L64" s="1" t="s">
        <v>51</v>
      </c>
      <c r="M64" s="1" t="s">
        <v>57</v>
      </c>
      <c r="N64"/>
    </row>
    <row r="65" spans="1:14">
      <c r="A65" s="1" t="s">
        <v>15</v>
      </c>
      <c r="B65" s="1">
        <v>30000</v>
      </c>
      <c r="C65" s="1" t="s">
        <v>556</v>
      </c>
      <c r="D65" s="1">
        <v>30000</v>
      </c>
      <c r="E65" s="1" t="s">
        <v>561</v>
      </c>
      <c r="F65" s="1">
        <v>44</v>
      </c>
      <c r="G65" s="1">
        <v>0</v>
      </c>
      <c r="H65" s="1">
        <v>1</v>
      </c>
      <c r="J65" s="1">
        <v>14</v>
      </c>
      <c r="K65" s="1" t="s">
        <v>41</v>
      </c>
      <c r="L65" s="1" t="s">
        <v>47</v>
      </c>
      <c r="M65" s="1" t="s">
        <v>48</v>
      </c>
      <c r="N65"/>
    </row>
    <row r="66" spans="1:14">
      <c r="A66" s="1" t="s">
        <v>13</v>
      </c>
      <c r="B66" s="1">
        <v>20000</v>
      </c>
      <c r="C66" s="1" t="s">
        <v>554</v>
      </c>
      <c r="D66" s="1">
        <v>20000</v>
      </c>
      <c r="E66" s="1" t="s">
        <v>561</v>
      </c>
      <c r="F66" s="1">
        <v>44</v>
      </c>
      <c r="G66" s="1">
        <v>0</v>
      </c>
      <c r="H66" s="1">
        <v>1</v>
      </c>
      <c r="J66" s="1">
        <v>40</v>
      </c>
      <c r="K66" s="1" t="s">
        <v>41</v>
      </c>
      <c r="L66" s="1" t="s">
        <v>70</v>
      </c>
      <c r="M66" s="1" t="s">
        <v>75</v>
      </c>
      <c r="N66"/>
    </row>
    <row r="67" spans="1:14">
      <c r="A67" s="1" t="s">
        <v>12</v>
      </c>
      <c r="B67" s="1">
        <v>50000</v>
      </c>
      <c r="C67" s="1" t="s">
        <v>558</v>
      </c>
      <c r="D67" s="1">
        <v>50000</v>
      </c>
      <c r="E67" s="1" t="s">
        <v>561</v>
      </c>
      <c r="F67" s="1">
        <v>44</v>
      </c>
      <c r="G67" s="1">
        <v>0</v>
      </c>
      <c r="H67" s="1">
        <v>1</v>
      </c>
      <c r="J67" s="1">
        <v>51</v>
      </c>
      <c r="K67" s="1" t="s">
        <v>41</v>
      </c>
      <c r="L67" s="1" t="s">
        <v>51</v>
      </c>
      <c r="M67" s="1" t="s">
        <v>57</v>
      </c>
      <c r="N67"/>
    </row>
    <row r="68" spans="1:14">
      <c r="A68" s="1" t="s">
        <v>11</v>
      </c>
      <c r="B68" s="1">
        <v>45000</v>
      </c>
      <c r="C68" s="1" t="s">
        <v>554</v>
      </c>
      <c r="D68" s="1">
        <v>45000</v>
      </c>
      <c r="E68" s="1" t="s">
        <v>561</v>
      </c>
      <c r="F68" s="1">
        <v>44</v>
      </c>
      <c r="G68" s="1">
        <v>0</v>
      </c>
      <c r="H68" s="1">
        <v>1</v>
      </c>
      <c r="J68" s="1">
        <v>58</v>
      </c>
      <c r="K68" s="1" t="s">
        <v>46</v>
      </c>
      <c r="L68" s="1" t="s">
        <v>67</v>
      </c>
      <c r="M68" s="1" t="s">
        <v>57</v>
      </c>
      <c r="N68"/>
    </row>
    <row r="69" spans="1:14">
      <c r="A69" s="1" t="s">
        <v>13</v>
      </c>
      <c r="B69" s="1">
        <v>20000</v>
      </c>
      <c r="C69" s="1" t="s">
        <v>557</v>
      </c>
      <c r="D69" s="1">
        <v>20000</v>
      </c>
      <c r="E69" s="1" t="s">
        <v>561</v>
      </c>
      <c r="F69" s="1">
        <v>44</v>
      </c>
      <c r="G69" s="1">
        <v>0</v>
      </c>
      <c r="H69" s="1">
        <v>1</v>
      </c>
      <c r="J69" s="1">
        <v>7</v>
      </c>
      <c r="K69" s="1" t="s">
        <v>46</v>
      </c>
      <c r="L69" s="1" t="s">
        <v>70</v>
      </c>
      <c r="M69" s="1" t="s">
        <v>48</v>
      </c>
      <c r="N69"/>
    </row>
    <row r="70" spans="1:14">
      <c r="A70" s="1" t="s">
        <v>15</v>
      </c>
      <c r="B70" s="1">
        <v>30000</v>
      </c>
      <c r="C70" s="1" t="s">
        <v>555</v>
      </c>
      <c r="D70" s="1">
        <v>33000</v>
      </c>
      <c r="E70" s="1" t="s">
        <v>562</v>
      </c>
      <c r="F70" s="1">
        <v>44</v>
      </c>
      <c r="G70" s="1">
        <v>1</v>
      </c>
      <c r="H70" s="1">
        <v>1</v>
      </c>
      <c r="J70" s="1">
        <v>71</v>
      </c>
      <c r="K70" s="1" t="s">
        <v>41</v>
      </c>
      <c r="L70" s="1" t="s">
        <v>47</v>
      </c>
      <c r="M70" s="1" t="s">
        <v>43</v>
      </c>
      <c r="N70"/>
    </row>
    <row r="71" spans="1:14">
      <c r="A71" s="1" t="s">
        <v>13</v>
      </c>
      <c r="B71" s="1">
        <v>20000</v>
      </c>
      <c r="C71" s="1" t="s">
        <v>554</v>
      </c>
      <c r="D71" s="1">
        <v>20000</v>
      </c>
      <c r="E71" s="1" t="s">
        <v>561</v>
      </c>
      <c r="F71" s="1">
        <v>44</v>
      </c>
      <c r="G71" s="1">
        <v>0</v>
      </c>
      <c r="H71" s="1">
        <v>1</v>
      </c>
      <c r="J71" s="1">
        <v>35</v>
      </c>
      <c r="K71" s="1" t="s">
        <v>46</v>
      </c>
      <c r="L71" s="1" t="s">
        <v>70</v>
      </c>
      <c r="M71" s="1" t="s">
        <v>61</v>
      </c>
      <c r="N71"/>
    </row>
    <row r="72" spans="1:14">
      <c r="A72" s="1" t="s">
        <v>5</v>
      </c>
      <c r="B72" s="1">
        <v>60000</v>
      </c>
      <c r="C72" s="1" t="s">
        <v>558</v>
      </c>
      <c r="D72" s="1">
        <v>66000</v>
      </c>
      <c r="E72" s="1" t="s">
        <v>561</v>
      </c>
      <c r="F72" s="1">
        <v>44</v>
      </c>
      <c r="G72" s="1">
        <v>0</v>
      </c>
      <c r="H72" s="1">
        <v>1</v>
      </c>
      <c r="J72" s="1">
        <v>64</v>
      </c>
      <c r="K72" s="1" t="s">
        <v>46</v>
      </c>
      <c r="L72" s="1" t="s">
        <v>56</v>
      </c>
      <c r="M72" s="1" t="s">
        <v>75</v>
      </c>
      <c r="N72"/>
    </row>
    <row r="73" spans="1:14">
      <c r="A73" s="1" t="s">
        <v>15</v>
      </c>
      <c r="B73" s="1">
        <v>30000</v>
      </c>
      <c r="C73" s="1" t="s">
        <v>558</v>
      </c>
      <c r="D73" s="1">
        <v>33000</v>
      </c>
      <c r="E73" s="1" t="s">
        <v>562</v>
      </c>
      <c r="F73" s="1">
        <v>44</v>
      </c>
      <c r="G73" s="1">
        <v>1</v>
      </c>
      <c r="H73" s="1">
        <v>1</v>
      </c>
      <c r="J73" s="1">
        <v>74</v>
      </c>
      <c r="K73" s="1" t="s">
        <v>41</v>
      </c>
      <c r="L73" s="1" t="s">
        <v>47</v>
      </c>
      <c r="M73" s="1" t="s">
        <v>75</v>
      </c>
      <c r="N73"/>
    </row>
    <row r="74" spans="1:14">
      <c r="A74" s="1" t="s">
        <v>13</v>
      </c>
      <c r="B74" s="1">
        <v>20000</v>
      </c>
      <c r="C74" s="1" t="s">
        <v>557</v>
      </c>
      <c r="D74" s="1">
        <v>20000</v>
      </c>
      <c r="E74" s="1" t="s">
        <v>561</v>
      </c>
      <c r="F74" s="1">
        <v>44</v>
      </c>
      <c r="G74" s="1">
        <v>0</v>
      </c>
      <c r="H74" s="1">
        <v>1</v>
      </c>
      <c r="J74" s="1">
        <v>8</v>
      </c>
      <c r="K74" s="1" t="s">
        <v>46</v>
      </c>
      <c r="L74" s="1" t="s">
        <v>70</v>
      </c>
      <c r="M74" s="1" t="s">
        <v>57</v>
      </c>
      <c r="N74"/>
    </row>
    <row r="75" spans="1:14">
      <c r="A75" s="1" t="s">
        <v>11</v>
      </c>
      <c r="B75" s="1">
        <v>45000</v>
      </c>
      <c r="C75" s="1" t="s">
        <v>556</v>
      </c>
      <c r="D75" s="1">
        <v>49500</v>
      </c>
      <c r="E75" s="1" t="s">
        <v>562</v>
      </c>
      <c r="F75" s="1">
        <v>44</v>
      </c>
      <c r="G75" s="1">
        <v>1</v>
      </c>
      <c r="H75" s="1">
        <v>1</v>
      </c>
      <c r="J75" s="1">
        <v>75</v>
      </c>
      <c r="K75" s="1" t="s">
        <v>41</v>
      </c>
      <c r="L75" s="1" t="s">
        <v>67</v>
      </c>
      <c r="M75" s="1" t="s">
        <v>57</v>
      </c>
      <c r="N75"/>
    </row>
    <row r="76" spans="1:14">
      <c r="A76" s="1" t="s">
        <v>4</v>
      </c>
      <c r="B76" s="1">
        <v>80000</v>
      </c>
      <c r="C76" s="1" t="s">
        <v>557</v>
      </c>
      <c r="D76" s="1">
        <v>88000</v>
      </c>
      <c r="E76" s="1" t="s">
        <v>562</v>
      </c>
      <c r="F76" s="1">
        <v>44</v>
      </c>
      <c r="G76" s="1">
        <v>1</v>
      </c>
      <c r="H76" s="1">
        <v>1</v>
      </c>
      <c r="J76" s="1">
        <v>88</v>
      </c>
      <c r="K76" s="1" t="s">
        <v>41</v>
      </c>
      <c r="L76" s="1" t="s">
        <v>60</v>
      </c>
      <c r="M76" s="1" t="s">
        <v>48</v>
      </c>
      <c r="N76"/>
    </row>
    <row r="77" spans="1:14">
      <c r="A77" s="1" t="s">
        <v>4</v>
      </c>
      <c r="B77" s="1">
        <v>80000</v>
      </c>
      <c r="C77" s="1" t="s">
        <v>554</v>
      </c>
      <c r="D77" s="1">
        <v>80000</v>
      </c>
      <c r="E77" s="1" t="s">
        <v>561</v>
      </c>
      <c r="F77" s="1">
        <v>44</v>
      </c>
      <c r="G77" s="1">
        <v>0</v>
      </c>
      <c r="H77" s="1">
        <v>1</v>
      </c>
      <c r="J77" s="1">
        <v>54</v>
      </c>
      <c r="K77" s="1" t="s">
        <v>46</v>
      </c>
      <c r="L77" s="1" t="s">
        <v>60</v>
      </c>
      <c r="M77" s="1" t="s">
        <v>61</v>
      </c>
      <c r="N77"/>
    </row>
    <row r="78" spans="1:14">
      <c r="A78" s="1" t="s">
        <v>5</v>
      </c>
      <c r="B78" s="1">
        <v>60000</v>
      </c>
      <c r="C78" s="1" t="s">
        <v>554</v>
      </c>
      <c r="D78" s="1">
        <v>60000</v>
      </c>
      <c r="E78" s="1" t="s">
        <v>561</v>
      </c>
      <c r="F78" s="1">
        <v>44</v>
      </c>
      <c r="G78" s="1">
        <v>0</v>
      </c>
      <c r="H78" s="1">
        <v>1</v>
      </c>
      <c r="J78" s="1">
        <v>24</v>
      </c>
      <c r="K78" s="1" t="s">
        <v>41</v>
      </c>
      <c r="L78" s="1" t="s">
        <v>56</v>
      </c>
      <c r="M78" s="1" t="s">
        <v>48</v>
      </c>
      <c r="N78"/>
    </row>
    <row r="79" spans="1:14">
      <c r="A79" s="1" t="s">
        <v>14</v>
      </c>
      <c r="B79" s="1">
        <v>40000</v>
      </c>
      <c r="C79" s="1" t="s">
        <v>557</v>
      </c>
      <c r="D79" s="1">
        <v>40000</v>
      </c>
      <c r="E79" s="1" t="s">
        <v>561</v>
      </c>
      <c r="F79" s="1">
        <v>44</v>
      </c>
      <c r="G79" s="1">
        <v>0</v>
      </c>
      <c r="H79" s="1">
        <v>1</v>
      </c>
      <c r="J79" s="1">
        <v>27</v>
      </c>
      <c r="K79" s="1" t="s">
        <v>41</v>
      </c>
      <c r="L79" s="1" t="s">
        <v>42</v>
      </c>
      <c r="M79" s="1" t="s">
        <v>43</v>
      </c>
      <c r="N79"/>
    </row>
    <row r="80" spans="1:14">
      <c r="A80" s="1" t="s">
        <v>5</v>
      </c>
      <c r="B80" s="1">
        <v>60000</v>
      </c>
      <c r="C80" s="1" t="s">
        <v>558</v>
      </c>
      <c r="D80" s="1">
        <v>60000</v>
      </c>
      <c r="E80" s="1" t="s">
        <v>561</v>
      </c>
      <c r="F80" s="1">
        <v>44</v>
      </c>
      <c r="G80" s="1">
        <v>0</v>
      </c>
      <c r="H80" s="1">
        <v>1</v>
      </c>
      <c r="J80" s="1">
        <v>12</v>
      </c>
      <c r="K80" s="1" t="s">
        <v>46</v>
      </c>
      <c r="L80" s="1" t="s">
        <v>56</v>
      </c>
      <c r="M80" s="1" t="s">
        <v>61</v>
      </c>
      <c r="N80"/>
    </row>
    <row r="81" spans="1:14">
      <c r="A81" s="1" t="s">
        <v>13</v>
      </c>
      <c r="B81" s="1">
        <v>20000</v>
      </c>
      <c r="C81" s="1" t="s">
        <v>557</v>
      </c>
      <c r="D81" s="1">
        <v>20000</v>
      </c>
      <c r="E81" s="1" t="s">
        <v>561</v>
      </c>
      <c r="F81" s="1">
        <v>44</v>
      </c>
      <c r="G81" s="1">
        <v>0</v>
      </c>
      <c r="H81" s="1">
        <v>1</v>
      </c>
      <c r="J81" s="1">
        <v>42</v>
      </c>
      <c r="K81" s="1" t="s">
        <v>46</v>
      </c>
      <c r="L81" s="1" t="s">
        <v>70</v>
      </c>
      <c r="M81" s="1" t="s">
        <v>48</v>
      </c>
      <c r="N81"/>
    </row>
    <row r="82" spans="1:14">
      <c r="A82" s="1" t="s">
        <v>5</v>
      </c>
      <c r="B82" s="1">
        <v>60000</v>
      </c>
      <c r="C82" s="1" t="s">
        <v>555</v>
      </c>
      <c r="D82" s="1">
        <v>66000</v>
      </c>
      <c r="E82" s="1" t="s">
        <v>562</v>
      </c>
      <c r="F82" s="1">
        <v>44</v>
      </c>
      <c r="G82" s="1">
        <v>1</v>
      </c>
      <c r="H82" s="1">
        <v>1</v>
      </c>
      <c r="J82" s="1">
        <v>68</v>
      </c>
      <c r="K82" s="1" t="s">
        <v>46</v>
      </c>
      <c r="L82" s="1" t="s">
        <v>56</v>
      </c>
      <c r="M82" s="1" t="s">
        <v>43</v>
      </c>
      <c r="N82"/>
    </row>
    <row r="83" spans="1:14">
      <c r="A83" s="1" t="s">
        <v>13</v>
      </c>
      <c r="B83" s="1">
        <v>20000</v>
      </c>
      <c r="C83" s="1" t="s">
        <v>558</v>
      </c>
      <c r="D83" s="1">
        <v>22000</v>
      </c>
      <c r="E83" s="1" t="s">
        <v>562</v>
      </c>
      <c r="F83" s="1">
        <v>44</v>
      </c>
      <c r="G83" s="1">
        <v>1</v>
      </c>
      <c r="H83" s="1">
        <v>1</v>
      </c>
      <c r="J83" s="1">
        <v>80</v>
      </c>
      <c r="K83" s="1" t="s">
        <v>41</v>
      </c>
      <c r="L83" s="1" t="s">
        <v>70</v>
      </c>
      <c r="M83" s="1" t="s">
        <v>48</v>
      </c>
      <c r="N83"/>
    </row>
    <row r="84" spans="1:14">
      <c r="A84" s="1" t="s">
        <v>14</v>
      </c>
      <c r="B84" s="1">
        <v>40000</v>
      </c>
      <c r="C84" s="1" t="s">
        <v>556</v>
      </c>
      <c r="D84" s="1">
        <v>44000</v>
      </c>
      <c r="E84" s="1" t="s">
        <v>562</v>
      </c>
      <c r="F84" s="1">
        <v>44</v>
      </c>
      <c r="G84" s="1">
        <v>1</v>
      </c>
      <c r="H84" s="1">
        <v>1</v>
      </c>
      <c r="J84" s="1">
        <v>71</v>
      </c>
      <c r="K84" s="1" t="s">
        <v>46</v>
      </c>
      <c r="L84" s="1" t="s">
        <v>42</v>
      </c>
      <c r="M84" s="1" t="s">
        <v>75</v>
      </c>
      <c r="N84"/>
    </row>
    <row r="85" spans="1:14">
      <c r="A85" s="1" t="s">
        <v>5</v>
      </c>
      <c r="B85" s="1">
        <v>60000</v>
      </c>
      <c r="C85" s="1" t="s">
        <v>555</v>
      </c>
      <c r="D85" s="1">
        <v>60000</v>
      </c>
      <c r="E85" s="1" t="s">
        <v>561</v>
      </c>
      <c r="F85" s="1">
        <v>44</v>
      </c>
      <c r="G85" s="1">
        <v>0</v>
      </c>
      <c r="H85" s="1">
        <v>1</v>
      </c>
      <c r="J85" s="1">
        <v>54</v>
      </c>
      <c r="K85" s="1" t="s">
        <v>41</v>
      </c>
      <c r="L85" s="1" t="s">
        <v>56</v>
      </c>
      <c r="M85" s="1" t="s">
        <v>43</v>
      </c>
      <c r="N85"/>
    </row>
    <row r="86" spans="1:14">
      <c r="A86" s="1" t="s">
        <v>13</v>
      </c>
      <c r="B86" s="1">
        <v>20000</v>
      </c>
      <c r="C86" s="1" t="s">
        <v>558</v>
      </c>
      <c r="D86" s="1">
        <v>20000</v>
      </c>
      <c r="E86" s="1" t="s">
        <v>561</v>
      </c>
      <c r="F86" s="1">
        <v>44</v>
      </c>
      <c r="G86" s="1">
        <v>0</v>
      </c>
      <c r="H86" s="1">
        <v>1</v>
      </c>
      <c r="J86" s="1">
        <v>28</v>
      </c>
      <c r="K86" s="1" t="s">
        <v>41</v>
      </c>
      <c r="L86" s="1" t="s">
        <v>70</v>
      </c>
      <c r="M86" s="1" t="s">
        <v>57</v>
      </c>
      <c r="N86"/>
    </row>
    <row r="87" spans="1:14">
      <c r="A87" s="1" t="s">
        <v>11</v>
      </c>
      <c r="B87" s="1">
        <v>45000</v>
      </c>
      <c r="C87" s="1" t="s">
        <v>555</v>
      </c>
      <c r="D87" s="1">
        <v>45000</v>
      </c>
      <c r="E87" s="1" t="s">
        <v>561</v>
      </c>
      <c r="F87" s="1">
        <v>44</v>
      </c>
      <c r="G87" s="1">
        <v>0</v>
      </c>
      <c r="H87" s="1">
        <v>1</v>
      </c>
      <c r="J87" s="1">
        <v>9</v>
      </c>
      <c r="K87" s="1" t="s">
        <v>46</v>
      </c>
      <c r="L87" s="1" t="s">
        <v>67</v>
      </c>
      <c r="M87" s="1" t="s">
        <v>48</v>
      </c>
      <c r="N87"/>
    </row>
    <row r="88" spans="1:14">
      <c r="A88" s="1" t="s">
        <v>6</v>
      </c>
      <c r="B88" s="1">
        <v>70000</v>
      </c>
      <c r="C88" s="1" t="s">
        <v>557</v>
      </c>
      <c r="D88" s="1">
        <v>77000</v>
      </c>
      <c r="E88" s="1" t="s">
        <v>561</v>
      </c>
      <c r="F88" s="1">
        <v>44</v>
      </c>
      <c r="G88" s="1">
        <v>0</v>
      </c>
      <c r="H88" s="1">
        <v>1</v>
      </c>
      <c r="J88" s="1">
        <v>64</v>
      </c>
      <c r="K88" s="1" t="s">
        <v>41</v>
      </c>
      <c r="L88" s="1" t="s">
        <v>64</v>
      </c>
      <c r="M88" s="1" t="s">
        <v>43</v>
      </c>
      <c r="N88"/>
    </row>
    <row r="89" spans="1:14">
      <c r="A89" s="1" t="s">
        <v>12</v>
      </c>
      <c r="B89" s="1">
        <v>50000</v>
      </c>
      <c r="C89" s="1" t="s">
        <v>555</v>
      </c>
      <c r="D89" s="1">
        <v>50000</v>
      </c>
      <c r="E89" s="1" t="s">
        <v>561</v>
      </c>
      <c r="F89" s="1">
        <v>44</v>
      </c>
      <c r="G89" s="1">
        <v>0</v>
      </c>
      <c r="H89" s="1">
        <v>1</v>
      </c>
      <c r="J89" s="1">
        <v>2</v>
      </c>
      <c r="K89" s="1" t="s">
        <v>41</v>
      </c>
      <c r="L89" s="1" t="s">
        <v>51</v>
      </c>
      <c r="M89" s="1" t="s">
        <v>61</v>
      </c>
      <c r="N89"/>
    </row>
    <row r="90" spans="1:14">
      <c r="A90" s="1" t="s">
        <v>4</v>
      </c>
      <c r="B90" s="1">
        <v>80000</v>
      </c>
      <c r="C90" s="1" t="s">
        <v>557</v>
      </c>
      <c r="D90" s="1">
        <v>88000</v>
      </c>
      <c r="E90" s="1" t="s">
        <v>562</v>
      </c>
      <c r="F90" s="1">
        <v>44</v>
      </c>
      <c r="G90" s="1">
        <v>1</v>
      </c>
      <c r="H90" s="1">
        <v>1</v>
      </c>
      <c r="J90" s="1">
        <v>70</v>
      </c>
      <c r="K90" s="1" t="s">
        <v>41</v>
      </c>
      <c r="L90" s="1" t="s">
        <v>60</v>
      </c>
      <c r="M90" s="1" t="s">
        <v>57</v>
      </c>
      <c r="N90"/>
    </row>
    <row r="91" spans="1:14">
      <c r="A91" s="1" t="s">
        <v>11</v>
      </c>
      <c r="B91" s="1">
        <v>45000</v>
      </c>
      <c r="C91" s="1" t="s">
        <v>555</v>
      </c>
      <c r="D91" s="1">
        <v>49500</v>
      </c>
      <c r="E91" s="1" t="s">
        <v>562</v>
      </c>
      <c r="F91" s="1">
        <v>44</v>
      </c>
      <c r="G91" s="1">
        <v>1</v>
      </c>
      <c r="H91" s="1">
        <v>1</v>
      </c>
      <c r="J91" s="1">
        <v>89</v>
      </c>
      <c r="K91" s="1" t="s">
        <v>41</v>
      </c>
      <c r="L91" s="1" t="s">
        <v>67</v>
      </c>
      <c r="M91" s="1" t="s">
        <v>75</v>
      </c>
      <c r="N91"/>
    </row>
    <row r="92" spans="1:14">
      <c r="A92" s="1" t="s">
        <v>13</v>
      </c>
      <c r="B92" s="1">
        <v>20000</v>
      </c>
      <c r="C92" s="1" t="s">
        <v>558</v>
      </c>
      <c r="D92" s="1">
        <v>20000</v>
      </c>
      <c r="E92" s="1" t="s">
        <v>561</v>
      </c>
      <c r="F92" s="1">
        <v>44</v>
      </c>
      <c r="G92" s="1">
        <v>0</v>
      </c>
      <c r="H92" s="1">
        <v>1</v>
      </c>
      <c r="J92" s="1">
        <v>51</v>
      </c>
      <c r="K92" s="1" t="s">
        <v>41</v>
      </c>
      <c r="L92" s="1" t="s">
        <v>70</v>
      </c>
      <c r="M92" s="1" t="s">
        <v>61</v>
      </c>
      <c r="N92"/>
    </row>
    <row r="93" spans="1:14">
      <c r="A93" s="1" t="s">
        <v>6</v>
      </c>
      <c r="B93" s="1">
        <v>70000</v>
      </c>
      <c r="C93" s="1" t="s">
        <v>554</v>
      </c>
      <c r="D93" s="1">
        <v>70000</v>
      </c>
      <c r="E93" s="1" t="s">
        <v>561</v>
      </c>
      <c r="F93" s="1">
        <v>44</v>
      </c>
      <c r="G93" s="1">
        <v>0</v>
      </c>
      <c r="H93" s="1">
        <v>1</v>
      </c>
      <c r="J93" s="1">
        <v>30</v>
      </c>
      <c r="K93" s="1" t="s">
        <v>46</v>
      </c>
      <c r="L93" s="1" t="s">
        <v>64</v>
      </c>
      <c r="M93" s="1" t="s">
        <v>48</v>
      </c>
      <c r="N93"/>
    </row>
    <row r="94" spans="1:14">
      <c r="A94" s="1" t="s">
        <v>5</v>
      </c>
      <c r="B94" s="1">
        <v>60000</v>
      </c>
      <c r="C94" s="1" t="s">
        <v>557</v>
      </c>
      <c r="D94" s="1">
        <v>60000</v>
      </c>
      <c r="E94" s="1" t="s">
        <v>561</v>
      </c>
      <c r="F94" s="1">
        <v>44</v>
      </c>
      <c r="G94" s="1">
        <v>0</v>
      </c>
      <c r="H94" s="1">
        <v>1</v>
      </c>
      <c r="J94" s="1">
        <v>31</v>
      </c>
      <c r="K94" s="1" t="s">
        <v>41</v>
      </c>
      <c r="L94" s="1" t="s">
        <v>56</v>
      </c>
      <c r="M94" s="1" t="s">
        <v>57</v>
      </c>
      <c r="N94"/>
    </row>
    <row r="95" spans="1:14">
      <c r="A95" s="1" t="s">
        <v>11</v>
      </c>
      <c r="B95" s="1">
        <v>45000</v>
      </c>
      <c r="C95" s="1" t="s">
        <v>555</v>
      </c>
      <c r="D95" s="1">
        <v>45000</v>
      </c>
      <c r="E95" s="1" t="s">
        <v>561</v>
      </c>
      <c r="F95" s="1">
        <v>44</v>
      </c>
      <c r="G95" s="1">
        <v>0</v>
      </c>
      <c r="H95" s="1">
        <v>1</v>
      </c>
      <c r="J95" s="1">
        <v>53</v>
      </c>
      <c r="K95" s="1" t="s">
        <v>46</v>
      </c>
      <c r="L95" s="1" t="s">
        <v>67</v>
      </c>
      <c r="M95" s="1" t="s">
        <v>61</v>
      </c>
      <c r="N95"/>
    </row>
    <row r="96" spans="1:14">
      <c r="A96" s="1" t="s">
        <v>12</v>
      </c>
      <c r="B96" s="1">
        <v>50000</v>
      </c>
      <c r="C96" s="1" t="s">
        <v>555</v>
      </c>
      <c r="D96" s="1">
        <v>50000</v>
      </c>
      <c r="E96" s="1" t="s">
        <v>561</v>
      </c>
      <c r="F96" s="1">
        <v>44</v>
      </c>
      <c r="G96" s="1">
        <v>0</v>
      </c>
      <c r="H96" s="1">
        <v>1</v>
      </c>
      <c r="J96" s="1">
        <v>20</v>
      </c>
      <c r="K96" s="1" t="s">
        <v>41</v>
      </c>
      <c r="L96" s="1" t="s">
        <v>51</v>
      </c>
      <c r="M96" s="1" t="s">
        <v>57</v>
      </c>
      <c r="N96"/>
    </row>
    <row r="97" spans="1:14">
      <c r="A97" s="1" t="s">
        <v>12</v>
      </c>
      <c r="B97" s="1">
        <v>50000</v>
      </c>
      <c r="C97" s="1" t="s">
        <v>558</v>
      </c>
      <c r="D97" s="1">
        <v>55000</v>
      </c>
      <c r="E97" s="1" t="s">
        <v>562</v>
      </c>
      <c r="F97" s="1">
        <v>44</v>
      </c>
      <c r="G97" s="1">
        <v>1</v>
      </c>
      <c r="H97" s="1">
        <v>1</v>
      </c>
      <c r="J97" s="1">
        <v>67</v>
      </c>
      <c r="K97" s="1" t="s">
        <v>41</v>
      </c>
      <c r="L97" s="1" t="s">
        <v>51</v>
      </c>
      <c r="M97" s="1" t="s">
        <v>75</v>
      </c>
      <c r="N97"/>
    </row>
    <row r="98" spans="1:14">
      <c r="A98" s="1" t="s">
        <v>14</v>
      </c>
      <c r="B98" s="1">
        <v>40000</v>
      </c>
      <c r="C98" s="1" t="s">
        <v>555</v>
      </c>
      <c r="D98" s="1">
        <v>44000</v>
      </c>
      <c r="E98" s="1" t="s">
        <v>562</v>
      </c>
      <c r="F98" s="1">
        <v>44</v>
      </c>
      <c r="G98" s="1">
        <v>1</v>
      </c>
      <c r="H98" s="1">
        <v>1</v>
      </c>
      <c r="J98" s="1">
        <v>90</v>
      </c>
      <c r="K98" s="1" t="s">
        <v>46</v>
      </c>
      <c r="L98" s="1" t="s">
        <v>42</v>
      </c>
      <c r="M98" s="1" t="s">
        <v>75</v>
      </c>
      <c r="N98"/>
    </row>
    <row r="99" spans="1:14">
      <c r="A99" s="1" t="s">
        <v>15</v>
      </c>
      <c r="B99" s="1">
        <v>30000</v>
      </c>
      <c r="C99" s="1" t="s">
        <v>554</v>
      </c>
      <c r="D99" s="1">
        <v>33000</v>
      </c>
      <c r="E99" s="1" t="s">
        <v>562</v>
      </c>
      <c r="F99" s="1">
        <v>44</v>
      </c>
      <c r="G99" s="1">
        <v>1</v>
      </c>
      <c r="H99" s="1">
        <v>1</v>
      </c>
      <c r="J99" s="1">
        <v>79</v>
      </c>
      <c r="K99" s="1" t="s">
        <v>46</v>
      </c>
      <c r="L99" s="1" t="s">
        <v>47</v>
      </c>
      <c r="M99" s="1" t="s">
        <v>75</v>
      </c>
      <c r="N99"/>
    </row>
    <row r="100" spans="1:14">
      <c r="A100" s="1" t="s">
        <v>5</v>
      </c>
      <c r="B100" s="1">
        <v>60000</v>
      </c>
      <c r="C100" s="1" t="s">
        <v>558</v>
      </c>
      <c r="D100" s="1">
        <v>60000</v>
      </c>
      <c r="E100" s="1" t="s">
        <v>561</v>
      </c>
      <c r="F100" s="1">
        <v>44</v>
      </c>
      <c r="G100" s="1">
        <v>0</v>
      </c>
      <c r="H100" s="1">
        <v>1</v>
      </c>
      <c r="J100" s="1">
        <v>22</v>
      </c>
      <c r="K100" s="1" t="s">
        <v>41</v>
      </c>
      <c r="L100" s="1" t="s">
        <v>56</v>
      </c>
      <c r="M100" s="1" t="s">
        <v>48</v>
      </c>
      <c r="N100"/>
    </row>
    <row r="101" spans="1:14">
      <c r="A101" s="1" t="s">
        <v>5</v>
      </c>
      <c r="B101" s="1">
        <v>60000</v>
      </c>
      <c r="C101" s="1" t="s">
        <v>554</v>
      </c>
      <c r="D101" s="1">
        <v>66000</v>
      </c>
      <c r="E101" s="1" t="s">
        <v>562</v>
      </c>
      <c r="F101" s="1">
        <v>44</v>
      </c>
      <c r="G101" s="1">
        <v>1</v>
      </c>
      <c r="H101" s="1">
        <v>1</v>
      </c>
      <c r="J101" s="1">
        <v>69</v>
      </c>
      <c r="K101" s="1" t="s">
        <v>46</v>
      </c>
      <c r="L101" s="1" t="s">
        <v>56</v>
      </c>
      <c r="M101" s="1" t="s">
        <v>61</v>
      </c>
      <c r="N101"/>
    </row>
    <row r="102" spans="1:14">
      <c r="A102" s="1" t="s">
        <v>13</v>
      </c>
      <c r="B102" s="1">
        <v>20000</v>
      </c>
      <c r="C102" s="1" t="s">
        <v>558</v>
      </c>
      <c r="D102" s="1">
        <v>22000</v>
      </c>
      <c r="E102" s="1" t="s">
        <v>562</v>
      </c>
      <c r="F102" s="1">
        <v>44</v>
      </c>
      <c r="G102" s="1">
        <v>1</v>
      </c>
      <c r="H102" s="1">
        <v>1</v>
      </c>
      <c r="J102" s="1">
        <v>67</v>
      </c>
      <c r="K102" s="1" t="s">
        <v>46</v>
      </c>
      <c r="L102" s="1" t="s">
        <v>70</v>
      </c>
      <c r="M102" s="1" t="s">
        <v>61</v>
      </c>
      <c r="N102"/>
    </row>
    <row r="103" spans="1:14">
      <c r="A103" s="1" t="s">
        <v>13</v>
      </c>
      <c r="B103" s="1">
        <v>20000</v>
      </c>
      <c r="C103" s="1" t="s">
        <v>557</v>
      </c>
      <c r="D103" s="1">
        <v>20000</v>
      </c>
      <c r="E103" s="1" t="s">
        <v>561</v>
      </c>
      <c r="F103" s="1">
        <v>44</v>
      </c>
      <c r="G103" s="1">
        <v>0</v>
      </c>
      <c r="H103" s="1">
        <v>1</v>
      </c>
      <c r="J103" s="1">
        <v>47</v>
      </c>
      <c r="K103" s="1" t="s">
        <v>41</v>
      </c>
      <c r="L103" s="1" t="s">
        <v>70</v>
      </c>
      <c r="M103" s="1" t="s">
        <v>43</v>
      </c>
      <c r="N103"/>
    </row>
    <row r="104" spans="1:14">
      <c r="A104" s="1" t="s">
        <v>15</v>
      </c>
      <c r="B104" s="1">
        <v>30000</v>
      </c>
      <c r="C104" s="1" t="s">
        <v>558</v>
      </c>
      <c r="D104" s="1">
        <v>33000</v>
      </c>
      <c r="E104" s="1" t="s">
        <v>562</v>
      </c>
      <c r="F104" s="1">
        <v>44</v>
      </c>
      <c r="G104" s="1">
        <v>1</v>
      </c>
      <c r="H104" s="1">
        <v>1</v>
      </c>
      <c r="J104" s="1">
        <v>89</v>
      </c>
      <c r="K104" s="1" t="s">
        <v>46</v>
      </c>
      <c r="L104" s="1" t="s">
        <v>47</v>
      </c>
      <c r="M104" s="1" t="s">
        <v>75</v>
      </c>
      <c r="N104"/>
    </row>
    <row r="105" spans="1:14">
      <c r="A105" s="1" t="s">
        <v>12</v>
      </c>
      <c r="B105" s="1">
        <v>50000</v>
      </c>
      <c r="C105" s="1" t="s">
        <v>556</v>
      </c>
      <c r="D105" s="1">
        <v>50000</v>
      </c>
      <c r="E105" s="1" t="s">
        <v>561</v>
      </c>
      <c r="F105" s="1">
        <v>44</v>
      </c>
      <c r="G105" s="1">
        <v>0</v>
      </c>
      <c r="H105" s="1">
        <v>1</v>
      </c>
      <c r="J105" s="1">
        <v>16</v>
      </c>
      <c r="K105" s="1" t="s">
        <v>41</v>
      </c>
      <c r="L105" s="1" t="s">
        <v>51</v>
      </c>
      <c r="M105" s="1" t="s">
        <v>75</v>
      </c>
      <c r="N105"/>
    </row>
    <row r="106" spans="1:14">
      <c r="A106" s="1" t="s">
        <v>12</v>
      </c>
      <c r="B106" s="1">
        <v>50000</v>
      </c>
      <c r="C106" s="1" t="s">
        <v>558</v>
      </c>
      <c r="D106" s="1">
        <v>50000</v>
      </c>
      <c r="E106" s="1" t="s">
        <v>561</v>
      </c>
      <c r="F106" s="1">
        <v>44</v>
      </c>
      <c r="G106" s="1">
        <v>0</v>
      </c>
      <c r="H106" s="1">
        <v>1</v>
      </c>
      <c r="J106" s="1">
        <v>8</v>
      </c>
      <c r="K106" s="1" t="s">
        <v>46</v>
      </c>
      <c r="L106" s="1" t="s">
        <v>51</v>
      </c>
      <c r="M106" s="1" t="s">
        <v>75</v>
      </c>
      <c r="N106"/>
    </row>
    <row r="107" spans="1:14">
      <c r="A107" s="1" t="s">
        <v>5</v>
      </c>
      <c r="B107" s="1">
        <v>60000</v>
      </c>
      <c r="C107" s="1" t="s">
        <v>558</v>
      </c>
      <c r="D107" s="1">
        <v>66000</v>
      </c>
      <c r="E107" s="1" t="s">
        <v>562</v>
      </c>
      <c r="F107" s="1">
        <v>44</v>
      </c>
      <c r="G107" s="1">
        <v>1</v>
      </c>
      <c r="H107" s="1">
        <v>1</v>
      </c>
      <c r="J107" s="1">
        <v>67</v>
      </c>
      <c r="K107" s="1" t="s">
        <v>46</v>
      </c>
      <c r="L107" s="1" t="s">
        <v>56</v>
      </c>
      <c r="M107" s="1" t="s">
        <v>43</v>
      </c>
      <c r="N107"/>
    </row>
    <row r="108" spans="1:14">
      <c r="A108" s="1" t="s">
        <v>11</v>
      </c>
      <c r="B108" s="1">
        <v>45000</v>
      </c>
      <c r="C108" s="1" t="s">
        <v>558</v>
      </c>
      <c r="D108" s="1">
        <v>45000</v>
      </c>
      <c r="E108" s="1" t="s">
        <v>561</v>
      </c>
      <c r="F108" s="1">
        <v>44</v>
      </c>
      <c r="G108" s="1">
        <v>0</v>
      </c>
      <c r="H108" s="1">
        <v>1</v>
      </c>
      <c r="J108" s="1">
        <v>1</v>
      </c>
      <c r="K108" s="1" t="s">
        <v>46</v>
      </c>
      <c r="L108" s="1" t="s">
        <v>67</v>
      </c>
      <c r="M108" s="1" t="s">
        <v>57</v>
      </c>
      <c r="N108"/>
    </row>
    <row r="109" spans="1:14">
      <c r="A109" s="1" t="s">
        <v>5</v>
      </c>
      <c r="B109" s="1">
        <v>60000</v>
      </c>
      <c r="C109" s="1" t="s">
        <v>556</v>
      </c>
      <c r="D109" s="1">
        <v>60000</v>
      </c>
      <c r="E109" s="1" t="s">
        <v>561</v>
      </c>
      <c r="F109" s="1">
        <v>44</v>
      </c>
      <c r="G109" s="1">
        <v>0</v>
      </c>
      <c r="H109" s="1">
        <v>1</v>
      </c>
      <c r="J109" s="1">
        <v>25</v>
      </c>
      <c r="K109" s="1" t="s">
        <v>46</v>
      </c>
      <c r="L109" s="1" t="s">
        <v>56</v>
      </c>
      <c r="M109" s="1" t="s">
        <v>75</v>
      </c>
      <c r="N109"/>
    </row>
    <row r="110" spans="1:14">
      <c r="A110" s="1" t="s">
        <v>15</v>
      </c>
      <c r="B110" s="1">
        <v>30000</v>
      </c>
      <c r="C110" s="1" t="s">
        <v>558</v>
      </c>
      <c r="D110" s="1">
        <v>30000</v>
      </c>
      <c r="E110" s="1" t="s">
        <v>561</v>
      </c>
      <c r="F110" s="1">
        <v>44</v>
      </c>
      <c r="G110" s="1">
        <v>0</v>
      </c>
      <c r="H110" s="1">
        <v>1</v>
      </c>
      <c r="J110" s="1">
        <v>3</v>
      </c>
      <c r="K110" s="1" t="s">
        <v>46</v>
      </c>
      <c r="L110" s="1" t="s">
        <v>47</v>
      </c>
      <c r="M110" s="1" t="s">
        <v>61</v>
      </c>
      <c r="N110"/>
    </row>
    <row r="111" spans="1:14">
      <c r="A111" s="1" t="s">
        <v>12</v>
      </c>
      <c r="B111" s="1">
        <v>50000</v>
      </c>
      <c r="C111" s="1" t="s">
        <v>556</v>
      </c>
      <c r="D111" s="1">
        <v>55000</v>
      </c>
      <c r="E111" s="1" t="s">
        <v>562</v>
      </c>
      <c r="F111" s="1">
        <v>44</v>
      </c>
      <c r="G111" s="1">
        <v>1</v>
      </c>
      <c r="H111" s="1">
        <v>1</v>
      </c>
      <c r="J111" s="1">
        <v>79</v>
      </c>
      <c r="K111" s="1" t="s">
        <v>41</v>
      </c>
      <c r="L111" s="1" t="s">
        <v>51</v>
      </c>
      <c r="M111" s="1" t="s">
        <v>75</v>
      </c>
      <c r="N111"/>
    </row>
    <row r="112" spans="1:14">
      <c r="A112" s="1" t="s">
        <v>14</v>
      </c>
      <c r="B112" s="1">
        <v>40000</v>
      </c>
      <c r="C112" s="1" t="s">
        <v>556</v>
      </c>
      <c r="D112" s="1">
        <v>44000</v>
      </c>
      <c r="E112" s="1" t="s">
        <v>562</v>
      </c>
      <c r="F112" s="1">
        <v>44</v>
      </c>
      <c r="G112" s="1">
        <v>1</v>
      </c>
      <c r="H112" s="1">
        <v>1</v>
      </c>
      <c r="J112" s="1">
        <v>67</v>
      </c>
      <c r="K112" s="1" t="s">
        <v>46</v>
      </c>
      <c r="L112" s="1" t="s">
        <v>42</v>
      </c>
      <c r="M112" s="1" t="s">
        <v>75</v>
      </c>
      <c r="N112"/>
    </row>
    <row r="113" spans="1:14">
      <c r="A113" s="1" t="s">
        <v>5</v>
      </c>
      <c r="B113" s="1">
        <v>60000</v>
      </c>
      <c r="C113" s="1" t="s">
        <v>556</v>
      </c>
      <c r="D113" s="1">
        <v>66000</v>
      </c>
      <c r="E113" s="1" t="s">
        <v>562</v>
      </c>
      <c r="F113" s="1">
        <v>44</v>
      </c>
      <c r="G113" s="1">
        <v>1</v>
      </c>
      <c r="H113" s="1">
        <v>1</v>
      </c>
      <c r="J113" s="1">
        <v>86</v>
      </c>
      <c r="K113" s="1" t="s">
        <v>41</v>
      </c>
      <c r="L113" s="1" t="s">
        <v>56</v>
      </c>
      <c r="M113" s="1" t="s">
        <v>43</v>
      </c>
      <c r="N113"/>
    </row>
    <row r="114" spans="1:14">
      <c r="A114" s="1" t="s">
        <v>15</v>
      </c>
      <c r="B114" s="1">
        <v>30000</v>
      </c>
      <c r="C114" s="1" t="s">
        <v>558</v>
      </c>
      <c r="D114" s="1">
        <v>33000</v>
      </c>
      <c r="E114" s="1" t="s">
        <v>562</v>
      </c>
      <c r="F114" s="1">
        <v>44</v>
      </c>
      <c r="G114" s="1">
        <v>1</v>
      </c>
      <c r="H114" s="1">
        <v>1</v>
      </c>
      <c r="J114" s="1">
        <v>70</v>
      </c>
      <c r="K114" s="1" t="s">
        <v>41</v>
      </c>
      <c r="L114" s="1" t="s">
        <v>47</v>
      </c>
      <c r="M114" s="1" t="s">
        <v>57</v>
      </c>
      <c r="N114"/>
    </row>
    <row r="115" spans="1:14">
      <c r="A115" s="1" t="s">
        <v>11</v>
      </c>
      <c r="B115" s="1">
        <v>45000</v>
      </c>
      <c r="C115" s="1" t="s">
        <v>554</v>
      </c>
      <c r="D115" s="1">
        <v>45000</v>
      </c>
      <c r="E115" s="1" t="s">
        <v>561</v>
      </c>
      <c r="F115" s="1">
        <v>44</v>
      </c>
      <c r="G115" s="1">
        <v>0</v>
      </c>
      <c r="H115" s="1">
        <v>1</v>
      </c>
      <c r="J115" s="1">
        <v>19</v>
      </c>
      <c r="K115" s="1" t="s">
        <v>41</v>
      </c>
      <c r="L115" s="1" t="s">
        <v>67</v>
      </c>
      <c r="M115" s="1" t="s">
        <v>57</v>
      </c>
      <c r="N115"/>
    </row>
    <row r="116" spans="1:14">
      <c r="A116" s="1" t="s">
        <v>6</v>
      </c>
      <c r="B116" s="1">
        <v>70000</v>
      </c>
      <c r="C116" s="1" t="s">
        <v>557</v>
      </c>
      <c r="D116" s="1">
        <v>70000</v>
      </c>
      <c r="E116" s="1" t="s">
        <v>561</v>
      </c>
      <c r="F116" s="1">
        <v>44</v>
      </c>
      <c r="G116" s="1">
        <v>0</v>
      </c>
      <c r="H116" s="1">
        <v>1</v>
      </c>
      <c r="J116" s="1">
        <v>37</v>
      </c>
      <c r="K116" s="1" t="s">
        <v>41</v>
      </c>
      <c r="L116" s="1" t="s">
        <v>64</v>
      </c>
      <c r="M116" s="1" t="s">
        <v>61</v>
      </c>
      <c r="N116"/>
    </row>
    <row r="117" spans="1:14">
      <c r="A117" s="1" t="s">
        <v>15</v>
      </c>
      <c r="B117" s="1">
        <v>30000</v>
      </c>
      <c r="C117" s="1" t="s">
        <v>555</v>
      </c>
      <c r="D117" s="1">
        <v>33000</v>
      </c>
      <c r="E117" s="1" t="s">
        <v>562</v>
      </c>
      <c r="F117" s="1">
        <v>44</v>
      </c>
      <c r="G117" s="1">
        <v>1</v>
      </c>
      <c r="H117" s="1">
        <v>1</v>
      </c>
      <c r="J117" s="1">
        <v>87</v>
      </c>
      <c r="K117" s="1" t="s">
        <v>41</v>
      </c>
      <c r="L117" s="1" t="s">
        <v>47</v>
      </c>
      <c r="M117" s="1" t="s">
        <v>48</v>
      </c>
      <c r="N117"/>
    </row>
    <row r="118" spans="1:14">
      <c r="A118" s="1" t="s">
        <v>13</v>
      </c>
      <c r="B118" s="1">
        <v>20000</v>
      </c>
      <c r="C118" s="1" t="s">
        <v>556</v>
      </c>
      <c r="D118" s="1">
        <v>20000</v>
      </c>
      <c r="E118" s="1" t="s">
        <v>561</v>
      </c>
      <c r="F118" s="1">
        <v>44</v>
      </c>
      <c r="G118" s="1">
        <v>0</v>
      </c>
      <c r="H118" s="1">
        <v>1</v>
      </c>
      <c r="J118" s="1">
        <v>56</v>
      </c>
      <c r="K118" s="1" t="s">
        <v>46</v>
      </c>
      <c r="L118" s="1" t="s">
        <v>70</v>
      </c>
      <c r="M118" s="1" t="s">
        <v>43</v>
      </c>
      <c r="N118"/>
    </row>
    <row r="119" spans="1:14">
      <c r="A119" s="1" t="s">
        <v>5</v>
      </c>
      <c r="B119" s="1">
        <v>60000</v>
      </c>
      <c r="C119" s="1" t="s">
        <v>557</v>
      </c>
      <c r="D119" s="1">
        <v>66000</v>
      </c>
      <c r="E119" s="1" t="s">
        <v>562</v>
      </c>
      <c r="F119" s="1">
        <v>44</v>
      </c>
      <c r="G119" s="1">
        <v>1</v>
      </c>
      <c r="H119" s="1">
        <v>1</v>
      </c>
      <c r="J119" s="1">
        <v>87</v>
      </c>
      <c r="K119" s="1" t="s">
        <v>41</v>
      </c>
      <c r="L119" s="1" t="s">
        <v>56</v>
      </c>
      <c r="M119" s="1" t="s">
        <v>75</v>
      </c>
      <c r="N119"/>
    </row>
    <row r="120" spans="1:14">
      <c r="A120" s="1" t="s">
        <v>6</v>
      </c>
      <c r="B120" s="1">
        <v>70000</v>
      </c>
      <c r="C120" s="1" t="s">
        <v>556</v>
      </c>
      <c r="D120" s="1">
        <v>70000</v>
      </c>
      <c r="E120" s="1" t="s">
        <v>561</v>
      </c>
      <c r="F120" s="1">
        <v>44</v>
      </c>
      <c r="G120" s="1">
        <v>0</v>
      </c>
      <c r="H120" s="1">
        <v>1</v>
      </c>
      <c r="J120" s="1">
        <v>22</v>
      </c>
      <c r="K120" s="1" t="s">
        <v>41</v>
      </c>
      <c r="L120" s="1" t="s">
        <v>64</v>
      </c>
      <c r="M120" s="1" t="s">
        <v>48</v>
      </c>
      <c r="N120"/>
    </row>
    <row r="121" spans="1:14">
      <c r="A121" s="1" t="s">
        <v>4</v>
      </c>
      <c r="B121" s="1">
        <v>80000</v>
      </c>
      <c r="C121" s="1" t="s">
        <v>555</v>
      </c>
      <c r="D121" s="1">
        <v>88000</v>
      </c>
      <c r="E121" s="1" t="s">
        <v>562</v>
      </c>
      <c r="F121" s="1">
        <v>44</v>
      </c>
      <c r="G121" s="1">
        <v>1</v>
      </c>
      <c r="H121" s="1">
        <v>1</v>
      </c>
      <c r="J121" s="1">
        <v>79</v>
      </c>
      <c r="K121" s="1" t="s">
        <v>46</v>
      </c>
      <c r="L121" s="1" t="s">
        <v>60</v>
      </c>
      <c r="M121" s="1" t="s">
        <v>57</v>
      </c>
      <c r="N121"/>
    </row>
    <row r="122" spans="1:14">
      <c r="A122" s="1" t="s">
        <v>6</v>
      </c>
      <c r="B122" s="1">
        <v>70000</v>
      </c>
      <c r="C122" s="1" t="s">
        <v>554</v>
      </c>
      <c r="D122" s="1">
        <v>70000</v>
      </c>
      <c r="E122" s="1" t="s">
        <v>561</v>
      </c>
      <c r="F122" s="1">
        <v>44</v>
      </c>
      <c r="G122" s="1">
        <v>0</v>
      </c>
      <c r="H122" s="1">
        <v>1</v>
      </c>
      <c r="J122" s="1">
        <v>15</v>
      </c>
      <c r="K122" s="1" t="s">
        <v>41</v>
      </c>
      <c r="L122" s="1" t="s">
        <v>64</v>
      </c>
      <c r="M122" s="1" t="s">
        <v>57</v>
      </c>
      <c r="N122"/>
    </row>
    <row r="123" spans="1:14">
      <c r="A123" s="1" t="s">
        <v>6</v>
      </c>
      <c r="B123" s="1">
        <v>70000</v>
      </c>
      <c r="C123" s="1" t="s">
        <v>554</v>
      </c>
      <c r="D123" s="1">
        <v>77000</v>
      </c>
      <c r="E123" s="1" t="s">
        <v>562</v>
      </c>
      <c r="F123" s="1">
        <v>44</v>
      </c>
      <c r="G123" s="1">
        <v>1</v>
      </c>
      <c r="H123" s="1">
        <v>1</v>
      </c>
      <c r="J123" s="1">
        <v>81</v>
      </c>
      <c r="K123" s="1" t="s">
        <v>46</v>
      </c>
      <c r="L123" s="1" t="s">
        <v>64</v>
      </c>
      <c r="M123" s="1" t="s">
        <v>57</v>
      </c>
      <c r="N123"/>
    </row>
    <row r="124" spans="1:14">
      <c r="A124" s="1" t="s">
        <v>6</v>
      </c>
      <c r="B124" s="1">
        <v>70000</v>
      </c>
      <c r="C124" s="1" t="s">
        <v>557</v>
      </c>
      <c r="D124" s="1">
        <v>77000</v>
      </c>
      <c r="E124" s="1" t="s">
        <v>562</v>
      </c>
      <c r="F124" s="1">
        <v>44</v>
      </c>
      <c r="G124" s="1">
        <v>1</v>
      </c>
      <c r="H124" s="1">
        <v>1</v>
      </c>
      <c r="J124" s="1">
        <v>75</v>
      </c>
      <c r="K124" s="1" t="s">
        <v>46</v>
      </c>
      <c r="L124" s="1" t="s">
        <v>64</v>
      </c>
      <c r="M124" s="1" t="s">
        <v>57</v>
      </c>
      <c r="N124"/>
    </row>
    <row r="125" spans="1:14">
      <c r="A125" s="1" t="s">
        <v>5</v>
      </c>
      <c r="B125" s="1">
        <v>60000</v>
      </c>
      <c r="C125" s="1" t="s">
        <v>554</v>
      </c>
      <c r="D125" s="1">
        <v>60000</v>
      </c>
      <c r="E125" s="1" t="s">
        <v>561</v>
      </c>
      <c r="F125" s="1">
        <v>44</v>
      </c>
      <c r="G125" s="1">
        <v>0</v>
      </c>
      <c r="H125" s="1">
        <v>1</v>
      </c>
      <c r="J125" s="1">
        <v>1</v>
      </c>
      <c r="K125" s="1" t="s">
        <v>41</v>
      </c>
      <c r="L125" s="1" t="s">
        <v>56</v>
      </c>
      <c r="M125" s="1" t="s">
        <v>48</v>
      </c>
      <c r="N125"/>
    </row>
    <row r="126" spans="1:14">
      <c r="A126" s="1" t="s">
        <v>12</v>
      </c>
      <c r="B126" s="1">
        <v>50000</v>
      </c>
      <c r="C126" s="1" t="s">
        <v>556</v>
      </c>
      <c r="D126" s="1">
        <v>50000</v>
      </c>
      <c r="E126" s="1" t="s">
        <v>561</v>
      </c>
      <c r="F126" s="1">
        <v>44</v>
      </c>
      <c r="G126" s="1">
        <v>0</v>
      </c>
      <c r="H126" s="1">
        <v>1</v>
      </c>
      <c r="J126" s="1">
        <v>17</v>
      </c>
      <c r="K126" s="1" t="s">
        <v>41</v>
      </c>
      <c r="L126" s="1" t="s">
        <v>51</v>
      </c>
      <c r="M126" s="1" t="s">
        <v>61</v>
      </c>
      <c r="N126"/>
    </row>
    <row r="127" spans="1:14">
      <c r="A127" s="1" t="s">
        <v>15</v>
      </c>
      <c r="B127" s="1">
        <v>30000</v>
      </c>
      <c r="C127" s="1" t="s">
        <v>556</v>
      </c>
      <c r="D127" s="1">
        <v>30000</v>
      </c>
      <c r="E127" s="1" t="s">
        <v>561</v>
      </c>
      <c r="F127" s="1">
        <v>44</v>
      </c>
      <c r="G127" s="1">
        <v>0</v>
      </c>
      <c r="H127" s="1">
        <v>1</v>
      </c>
      <c r="J127" s="1">
        <v>11</v>
      </c>
      <c r="K127" s="1" t="s">
        <v>46</v>
      </c>
      <c r="L127" s="1" t="s">
        <v>47</v>
      </c>
      <c r="M127" s="1" t="s">
        <v>75</v>
      </c>
      <c r="N127"/>
    </row>
    <row r="128" spans="1:14">
      <c r="A128" s="1" t="s">
        <v>15</v>
      </c>
      <c r="B128" s="1">
        <v>30000</v>
      </c>
      <c r="C128" s="1" t="s">
        <v>558</v>
      </c>
      <c r="D128" s="1">
        <v>33000</v>
      </c>
      <c r="E128" s="1" t="s">
        <v>562</v>
      </c>
      <c r="F128" s="1">
        <v>44</v>
      </c>
      <c r="G128" s="1">
        <v>1</v>
      </c>
      <c r="H128" s="1">
        <v>1</v>
      </c>
      <c r="J128" s="1">
        <v>69</v>
      </c>
      <c r="K128" s="1" t="s">
        <v>41</v>
      </c>
      <c r="L128" s="1" t="s">
        <v>47</v>
      </c>
      <c r="M128" s="1" t="s">
        <v>43</v>
      </c>
      <c r="N128"/>
    </row>
    <row r="129" spans="1:14">
      <c r="A129" s="1" t="s">
        <v>6</v>
      </c>
      <c r="B129" s="1">
        <v>70000</v>
      </c>
      <c r="C129" s="1" t="s">
        <v>558</v>
      </c>
      <c r="D129" s="1">
        <v>70000</v>
      </c>
      <c r="E129" s="1" t="s">
        <v>561</v>
      </c>
      <c r="F129" s="1">
        <v>44</v>
      </c>
      <c r="G129" s="1">
        <v>0</v>
      </c>
      <c r="H129" s="1">
        <v>1</v>
      </c>
      <c r="J129" s="1">
        <v>28</v>
      </c>
      <c r="K129" s="1" t="s">
        <v>46</v>
      </c>
      <c r="L129" s="1" t="s">
        <v>64</v>
      </c>
      <c r="M129" s="1" t="s">
        <v>75</v>
      </c>
      <c r="N129"/>
    </row>
    <row r="130" spans="1:14">
      <c r="A130" s="1" t="s">
        <v>11</v>
      </c>
      <c r="B130" s="1">
        <v>45000</v>
      </c>
      <c r="C130" s="1" t="s">
        <v>557</v>
      </c>
      <c r="D130" s="1">
        <v>45000</v>
      </c>
      <c r="E130" s="1" t="s">
        <v>561</v>
      </c>
      <c r="F130" s="1">
        <v>44</v>
      </c>
      <c r="G130" s="1">
        <v>0</v>
      </c>
      <c r="H130" s="1">
        <v>1</v>
      </c>
      <c r="J130" s="1">
        <v>38</v>
      </c>
      <c r="K130" s="1" t="s">
        <v>41</v>
      </c>
      <c r="L130" s="1" t="s">
        <v>67</v>
      </c>
      <c r="M130" s="1" t="s">
        <v>75</v>
      </c>
      <c r="N130"/>
    </row>
    <row r="131" spans="1:14">
      <c r="A131" s="1" t="s">
        <v>15</v>
      </c>
      <c r="B131" s="1">
        <v>30000</v>
      </c>
      <c r="C131" s="1" t="s">
        <v>555</v>
      </c>
      <c r="D131" s="1">
        <v>33000</v>
      </c>
      <c r="E131" s="1" t="s">
        <v>562</v>
      </c>
      <c r="F131" s="1">
        <v>44</v>
      </c>
      <c r="G131" s="1">
        <v>1</v>
      </c>
      <c r="H131" s="1">
        <v>1</v>
      </c>
      <c r="J131" s="1">
        <v>85</v>
      </c>
      <c r="K131" s="1" t="s">
        <v>46</v>
      </c>
      <c r="L131" s="1" t="s">
        <v>47</v>
      </c>
      <c r="M131" s="1" t="s">
        <v>57</v>
      </c>
      <c r="N131"/>
    </row>
    <row r="132" spans="1:14">
      <c r="A132" s="1" t="s">
        <v>4</v>
      </c>
      <c r="B132" s="1">
        <v>80000</v>
      </c>
      <c r="C132" s="1" t="s">
        <v>555</v>
      </c>
      <c r="D132" s="1">
        <v>80000</v>
      </c>
      <c r="E132" s="1" t="s">
        <v>561</v>
      </c>
      <c r="F132" s="1">
        <v>44</v>
      </c>
      <c r="G132" s="1">
        <v>0</v>
      </c>
      <c r="H132" s="1">
        <v>1</v>
      </c>
      <c r="J132" s="1">
        <v>15</v>
      </c>
      <c r="K132" s="1" t="s">
        <v>41</v>
      </c>
      <c r="L132" s="1" t="s">
        <v>60</v>
      </c>
      <c r="M132" s="1" t="s">
        <v>48</v>
      </c>
      <c r="N132"/>
    </row>
    <row r="133" spans="1:14">
      <c r="A133" s="1" t="s">
        <v>6</v>
      </c>
      <c r="B133" s="1">
        <v>70000</v>
      </c>
      <c r="C133" s="1" t="s">
        <v>554</v>
      </c>
      <c r="D133" s="1">
        <v>70000</v>
      </c>
      <c r="E133" s="1" t="s">
        <v>561</v>
      </c>
      <c r="F133" s="1">
        <v>44</v>
      </c>
      <c r="G133" s="1">
        <v>0</v>
      </c>
      <c r="H133" s="1">
        <v>1</v>
      </c>
      <c r="J133" s="1">
        <v>31</v>
      </c>
      <c r="K133" s="1" t="s">
        <v>46</v>
      </c>
      <c r="L133" s="1" t="s">
        <v>64</v>
      </c>
      <c r="M133" s="1" t="s">
        <v>75</v>
      </c>
      <c r="N133"/>
    </row>
    <row r="134" spans="1:14">
      <c r="A134" s="1" t="s">
        <v>14</v>
      </c>
      <c r="B134" s="1">
        <v>40000</v>
      </c>
      <c r="C134" s="1" t="s">
        <v>555</v>
      </c>
      <c r="D134" s="1">
        <v>40000</v>
      </c>
      <c r="E134" s="1" t="s">
        <v>561</v>
      </c>
      <c r="F134" s="1">
        <v>44</v>
      </c>
      <c r="G134" s="1">
        <v>0</v>
      </c>
      <c r="H134" s="1">
        <v>1</v>
      </c>
      <c r="J134" s="1">
        <v>43</v>
      </c>
      <c r="K134" s="1" t="s">
        <v>46</v>
      </c>
      <c r="L134" s="1" t="s">
        <v>42</v>
      </c>
      <c r="M134" s="1" t="s">
        <v>57</v>
      </c>
      <c r="N134"/>
    </row>
    <row r="135" spans="1:14">
      <c r="A135" s="1" t="s">
        <v>12</v>
      </c>
      <c r="B135" s="1">
        <v>50000</v>
      </c>
      <c r="C135" s="1" t="s">
        <v>556</v>
      </c>
      <c r="D135" s="1">
        <v>50000</v>
      </c>
      <c r="E135" s="1" t="s">
        <v>561</v>
      </c>
      <c r="F135" s="1">
        <v>44</v>
      </c>
      <c r="G135" s="1">
        <v>0</v>
      </c>
      <c r="H135" s="1">
        <v>1</v>
      </c>
      <c r="J135" s="1">
        <v>45</v>
      </c>
      <c r="K135" s="1" t="s">
        <v>46</v>
      </c>
      <c r="L135" s="1" t="s">
        <v>51</v>
      </c>
      <c r="M135" s="1" t="s">
        <v>57</v>
      </c>
      <c r="N135"/>
    </row>
    <row r="136" spans="1:14">
      <c r="A136" s="1" t="s">
        <v>15</v>
      </c>
      <c r="B136" s="1">
        <v>30000</v>
      </c>
      <c r="C136" s="1" t="s">
        <v>554</v>
      </c>
      <c r="D136" s="1">
        <v>30000</v>
      </c>
      <c r="E136" s="1" t="s">
        <v>561</v>
      </c>
      <c r="F136" s="1">
        <v>44</v>
      </c>
      <c r="G136" s="1">
        <v>0</v>
      </c>
      <c r="H136" s="1">
        <v>1</v>
      </c>
      <c r="J136" s="1">
        <v>18</v>
      </c>
      <c r="K136" s="1" t="s">
        <v>46</v>
      </c>
      <c r="L136" s="1" t="s">
        <v>47</v>
      </c>
      <c r="M136" s="1" t="s">
        <v>75</v>
      </c>
      <c r="N136"/>
    </row>
    <row r="137" spans="1:14">
      <c r="A137" s="1" t="s">
        <v>14</v>
      </c>
      <c r="B137" s="1">
        <v>40000</v>
      </c>
      <c r="C137" s="1" t="s">
        <v>556</v>
      </c>
      <c r="D137" s="1">
        <v>40000</v>
      </c>
      <c r="E137" s="1" t="s">
        <v>561</v>
      </c>
      <c r="F137" s="1">
        <v>44</v>
      </c>
      <c r="G137" s="1">
        <v>0</v>
      </c>
      <c r="H137" s="1">
        <v>1</v>
      </c>
      <c r="J137" s="1">
        <v>13</v>
      </c>
      <c r="K137" s="1" t="s">
        <v>41</v>
      </c>
      <c r="L137" s="1" t="s">
        <v>42</v>
      </c>
      <c r="M137" s="1" t="s">
        <v>75</v>
      </c>
      <c r="N137"/>
    </row>
    <row r="138" spans="1:14">
      <c r="A138" s="1" t="s">
        <v>15</v>
      </c>
      <c r="B138" s="1">
        <v>30000</v>
      </c>
      <c r="C138" s="1" t="s">
        <v>557</v>
      </c>
      <c r="D138" s="1">
        <v>30000</v>
      </c>
      <c r="E138" s="1" t="s">
        <v>561</v>
      </c>
      <c r="F138" s="1">
        <v>44</v>
      </c>
      <c r="G138" s="1">
        <v>0</v>
      </c>
      <c r="H138" s="1">
        <v>1</v>
      </c>
      <c r="J138" s="1">
        <v>2</v>
      </c>
      <c r="K138" s="1" t="s">
        <v>46</v>
      </c>
      <c r="L138" s="1" t="s">
        <v>47</v>
      </c>
      <c r="M138" s="1" t="s">
        <v>61</v>
      </c>
      <c r="N138"/>
    </row>
    <row r="139" spans="1:14">
      <c r="A139" s="1" t="s">
        <v>12</v>
      </c>
      <c r="B139" s="1">
        <v>50000</v>
      </c>
      <c r="C139" s="1" t="s">
        <v>554</v>
      </c>
      <c r="D139" s="1">
        <v>55000</v>
      </c>
      <c r="E139" s="1" t="s">
        <v>562</v>
      </c>
      <c r="F139" s="1">
        <v>44</v>
      </c>
      <c r="G139" s="1">
        <v>1</v>
      </c>
      <c r="H139" s="1">
        <v>1</v>
      </c>
      <c r="J139" s="1">
        <v>86</v>
      </c>
      <c r="K139" s="1" t="s">
        <v>41</v>
      </c>
      <c r="L139" s="1" t="s">
        <v>51</v>
      </c>
      <c r="M139" s="1" t="s">
        <v>48</v>
      </c>
      <c r="N139"/>
    </row>
    <row r="140" spans="1:14">
      <c r="A140" s="1" t="s">
        <v>15</v>
      </c>
      <c r="B140" s="1">
        <v>30000</v>
      </c>
      <c r="C140" s="1" t="s">
        <v>558</v>
      </c>
      <c r="D140" s="1">
        <v>30000</v>
      </c>
      <c r="E140" s="1" t="s">
        <v>561</v>
      </c>
      <c r="F140" s="1">
        <v>44</v>
      </c>
      <c r="G140" s="1">
        <v>0</v>
      </c>
      <c r="H140" s="1">
        <v>1</v>
      </c>
      <c r="J140" s="1">
        <v>26</v>
      </c>
      <c r="K140" s="1" t="s">
        <v>46</v>
      </c>
      <c r="L140" s="1" t="s">
        <v>47</v>
      </c>
      <c r="M140" s="1" t="s">
        <v>48</v>
      </c>
      <c r="N140"/>
    </row>
    <row r="141" spans="1:14">
      <c r="A141" s="1" t="s">
        <v>15</v>
      </c>
      <c r="B141" s="1">
        <v>30000</v>
      </c>
      <c r="C141" s="1" t="s">
        <v>558</v>
      </c>
      <c r="D141" s="1">
        <v>30000</v>
      </c>
      <c r="E141" s="1" t="s">
        <v>561</v>
      </c>
      <c r="F141" s="1">
        <v>44</v>
      </c>
      <c r="G141" s="1">
        <v>0</v>
      </c>
      <c r="H141" s="1">
        <v>1</v>
      </c>
      <c r="J141" s="1">
        <v>11</v>
      </c>
      <c r="K141" s="1" t="s">
        <v>46</v>
      </c>
      <c r="L141" s="1" t="s">
        <v>47</v>
      </c>
      <c r="M141" s="1" t="s">
        <v>61</v>
      </c>
      <c r="N141"/>
    </row>
    <row r="142" spans="1:14">
      <c r="A142" s="1" t="s">
        <v>11</v>
      </c>
      <c r="B142" s="1">
        <v>45000</v>
      </c>
      <c r="C142" s="1" t="s">
        <v>557</v>
      </c>
      <c r="D142" s="1">
        <v>49500</v>
      </c>
      <c r="E142" s="1" t="s">
        <v>562</v>
      </c>
      <c r="F142" s="1">
        <v>44</v>
      </c>
      <c r="G142" s="1">
        <v>1</v>
      </c>
      <c r="H142" s="1">
        <v>1</v>
      </c>
      <c r="J142" s="1">
        <v>75</v>
      </c>
      <c r="K142" s="1" t="s">
        <v>41</v>
      </c>
      <c r="L142" s="1" t="s">
        <v>67</v>
      </c>
      <c r="M142" s="1" t="s">
        <v>43</v>
      </c>
      <c r="N142"/>
    </row>
    <row r="143" spans="1:14">
      <c r="A143" s="1" t="s">
        <v>11</v>
      </c>
      <c r="B143" s="1">
        <v>45000</v>
      </c>
      <c r="C143" s="1" t="s">
        <v>556</v>
      </c>
      <c r="D143" s="1">
        <v>49500</v>
      </c>
      <c r="E143" s="1" t="s">
        <v>562</v>
      </c>
      <c r="F143" s="1">
        <v>44</v>
      </c>
      <c r="G143" s="1">
        <v>1</v>
      </c>
      <c r="H143" s="1">
        <v>1</v>
      </c>
      <c r="J143" s="1">
        <v>69</v>
      </c>
      <c r="K143" s="1" t="s">
        <v>46</v>
      </c>
      <c r="L143" s="1" t="s">
        <v>67</v>
      </c>
      <c r="M143" s="1" t="s">
        <v>75</v>
      </c>
      <c r="N143"/>
    </row>
    <row r="144" spans="1:14">
      <c r="A144" s="1" t="s">
        <v>4</v>
      </c>
      <c r="B144" s="1">
        <v>80000</v>
      </c>
      <c r="C144" s="1" t="s">
        <v>558</v>
      </c>
      <c r="D144" s="1">
        <v>80000</v>
      </c>
      <c r="E144" s="1" t="s">
        <v>561</v>
      </c>
      <c r="F144" s="1">
        <v>44</v>
      </c>
      <c r="G144" s="1">
        <v>0</v>
      </c>
      <c r="H144" s="1">
        <v>1</v>
      </c>
      <c r="J144" s="1">
        <v>19</v>
      </c>
      <c r="K144" s="1" t="s">
        <v>46</v>
      </c>
      <c r="L144" s="1" t="s">
        <v>60</v>
      </c>
      <c r="M144" s="1" t="s">
        <v>48</v>
      </c>
      <c r="N144"/>
    </row>
    <row r="145" spans="1:14">
      <c r="A145" s="1" t="s">
        <v>6</v>
      </c>
      <c r="B145" s="1">
        <v>70000</v>
      </c>
      <c r="C145" s="1" t="s">
        <v>554</v>
      </c>
      <c r="D145" s="1">
        <v>70000</v>
      </c>
      <c r="E145" s="1" t="s">
        <v>561</v>
      </c>
      <c r="F145" s="1">
        <v>44</v>
      </c>
      <c r="G145" s="1">
        <v>0</v>
      </c>
      <c r="H145" s="1">
        <v>1</v>
      </c>
      <c r="J145" s="1">
        <v>24</v>
      </c>
      <c r="K145" s="1" t="s">
        <v>46</v>
      </c>
      <c r="L145" s="1" t="s">
        <v>64</v>
      </c>
      <c r="M145" s="1" t="s">
        <v>48</v>
      </c>
      <c r="N145"/>
    </row>
    <row r="146" spans="1:14">
      <c r="A146" s="1" t="s">
        <v>13</v>
      </c>
      <c r="B146" s="1">
        <v>20000</v>
      </c>
      <c r="C146" s="1" t="s">
        <v>555</v>
      </c>
      <c r="D146" s="1">
        <v>20000</v>
      </c>
      <c r="E146" s="1" t="s">
        <v>561</v>
      </c>
      <c r="F146" s="1">
        <v>44</v>
      </c>
      <c r="G146" s="1">
        <v>0</v>
      </c>
      <c r="H146" s="1">
        <v>1</v>
      </c>
      <c r="J146" s="1">
        <v>12</v>
      </c>
      <c r="K146" s="1" t="s">
        <v>46</v>
      </c>
      <c r="L146" s="1" t="s">
        <v>70</v>
      </c>
      <c r="M146" s="1" t="s">
        <v>61</v>
      </c>
      <c r="N146"/>
    </row>
    <row r="147" spans="1:14">
      <c r="A147" s="1" t="s">
        <v>12</v>
      </c>
      <c r="B147" s="1">
        <v>50000</v>
      </c>
      <c r="C147" s="1" t="s">
        <v>557</v>
      </c>
      <c r="D147" s="1">
        <v>50000</v>
      </c>
      <c r="E147" s="1" t="s">
        <v>561</v>
      </c>
      <c r="F147" s="1">
        <v>44</v>
      </c>
      <c r="G147" s="1">
        <v>0</v>
      </c>
      <c r="H147" s="1">
        <v>1</v>
      </c>
      <c r="J147" s="1">
        <v>43</v>
      </c>
      <c r="K147" s="1" t="s">
        <v>46</v>
      </c>
      <c r="L147" s="1" t="s">
        <v>51</v>
      </c>
      <c r="M147" s="1" t="s">
        <v>43</v>
      </c>
      <c r="N147"/>
    </row>
    <row r="148" spans="1:14">
      <c r="A148" s="1" t="s">
        <v>5</v>
      </c>
      <c r="B148" s="1">
        <v>60000</v>
      </c>
      <c r="C148" s="1" t="s">
        <v>557</v>
      </c>
      <c r="D148" s="1">
        <v>60000</v>
      </c>
      <c r="E148" s="1" t="s">
        <v>561</v>
      </c>
      <c r="F148" s="1">
        <v>44</v>
      </c>
      <c r="G148" s="1">
        <v>0</v>
      </c>
      <c r="H148" s="1">
        <v>1</v>
      </c>
      <c r="J148" s="1">
        <v>49</v>
      </c>
      <c r="K148" s="1" t="s">
        <v>46</v>
      </c>
      <c r="L148" s="1" t="s">
        <v>56</v>
      </c>
      <c r="M148" s="1" t="s">
        <v>61</v>
      </c>
      <c r="N148"/>
    </row>
    <row r="149" spans="1:14">
      <c r="A149" s="1" t="s">
        <v>4</v>
      </c>
      <c r="B149" s="1">
        <v>80000</v>
      </c>
      <c r="C149" s="1" t="s">
        <v>555</v>
      </c>
      <c r="D149" s="1">
        <v>80000</v>
      </c>
      <c r="E149" s="1" t="s">
        <v>561</v>
      </c>
      <c r="F149" s="1">
        <v>44</v>
      </c>
      <c r="G149" s="1">
        <v>0</v>
      </c>
      <c r="H149" s="1">
        <v>1</v>
      </c>
      <c r="J149" s="1">
        <v>21</v>
      </c>
      <c r="K149" s="1" t="s">
        <v>41</v>
      </c>
      <c r="L149" s="1" t="s">
        <v>60</v>
      </c>
      <c r="M149" s="1" t="s">
        <v>57</v>
      </c>
      <c r="N149"/>
    </row>
    <row r="150" spans="1:14">
      <c r="A150" s="1" t="s">
        <v>11</v>
      </c>
      <c r="B150" s="1">
        <v>45000</v>
      </c>
      <c r="C150" s="1" t="s">
        <v>554</v>
      </c>
      <c r="D150" s="1">
        <v>45000</v>
      </c>
      <c r="E150" s="1" t="s">
        <v>561</v>
      </c>
      <c r="F150" s="1">
        <v>44</v>
      </c>
      <c r="G150" s="1">
        <v>0</v>
      </c>
      <c r="H150" s="1">
        <v>1</v>
      </c>
      <c r="J150" s="1">
        <v>2</v>
      </c>
      <c r="K150" s="1" t="s">
        <v>41</v>
      </c>
      <c r="L150" s="1" t="s">
        <v>67</v>
      </c>
      <c r="M150" s="1" t="s">
        <v>48</v>
      </c>
      <c r="N150"/>
    </row>
    <row r="151" spans="1:14">
      <c r="A151" s="1" t="s">
        <v>13</v>
      </c>
      <c r="B151" s="1">
        <v>20000</v>
      </c>
      <c r="C151" s="1" t="s">
        <v>556</v>
      </c>
      <c r="D151" s="1">
        <v>20000</v>
      </c>
      <c r="E151" s="1" t="s">
        <v>561</v>
      </c>
      <c r="F151" s="1">
        <v>44</v>
      </c>
      <c r="G151" s="1">
        <v>0</v>
      </c>
      <c r="H151" s="1">
        <v>1</v>
      </c>
      <c r="J151" s="1">
        <v>28</v>
      </c>
      <c r="K151" s="1" t="s">
        <v>41</v>
      </c>
      <c r="L151" s="1" t="s">
        <v>70</v>
      </c>
      <c r="M151" s="1" t="s">
        <v>75</v>
      </c>
      <c r="N151"/>
    </row>
    <row r="152" spans="1:14">
      <c r="A152" s="1" t="s">
        <v>5</v>
      </c>
      <c r="B152" s="1">
        <v>60000</v>
      </c>
      <c r="C152" s="1" t="s">
        <v>558</v>
      </c>
      <c r="D152" s="1">
        <v>60000</v>
      </c>
      <c r="E152" s="1" t="s">
        <v>561</v>
      </c>
      <c r="F152" s="1">
        <v>44</v>
      </c>
      <c r="G152" s="1">
        <v>0</v>
      </c>
      <c r="H152" s="1">
        <v>1</v>
      </c>
      <c r="J152" s="1">
        <v>6</v>
      </c>
      <c r="K152" s="1" t="s">
        <v>46</v>
      </c>
      <c r="L152" s="1" t="s">
        <v>56</v>
      </c>
      <c r="M152" s="1" t="s">
        <v>61</v>
      </c>
      <c r="N152"/>
    </row>
    <row r="153" spans="1:14">
      <c r="A153" s="1" t="s">
        <v>15</v>
      </c>
      <c r="B153" s="1">
        <v>30000</v>
      </c>
      <c r="C153" s="1" t="s">
        <v>557</v>
      </c>
      <c r="D153" s="1">
        <v>33000</v>
      </c>
      <c r="E153" s="1" t="s">
        <v>562</v>
      </c>
      <c r="F153" s="1">
        <v>44</v>
      </c>
      <c r="G153" s="1">
        <v>1</v>
      </c>
      <c r="H153" s="1">
        <v>1</v>
      </c>
      <c r="J153" s="1">
        <v>77</v>
      </c>
      <c r="K153" s="1" t="s">
        <v>46</v>
      </c>
      <c r="L153" s="1" t="s">
        <v>47</v>
      </c>
      <c r="M153" s="1" t="s">
        <v>61</v>
      </c>
      <c r="N153"/>
    </row>
    <row r="154" spans="1:14">
      <c r="A154" s="1" t="s">
        <v>4</v>
      </c>
      <c r="B154" s="1">
        <v>80000</v>
      </c>
      <c r="C154" s="1" t="s">
        <v>556</v>
      </c>
      <c r="D154" s="1">
        <v>88000</v>
      </c>
      <c r="E154" s="1" t="s">
        <v>562</v>
      </c>
      <c r="F154" s="1">
        <v>44</v>
      </c>
      <c r="G154" s="1">
        <v>1</v>
      </c>
      <c r="H154" s="1">
        <v>1</v>
      </c>
      <c r="J154" s="1">
        <v>85</v>
      </c>
      <c r="K154" s="1" t="s">
        <v>46</v>
      </c>
      <c r="L154" s="1" t="s">
        <v>60</v>
      </c>
      <c r="M154" s="1" t="s">
        <v>43</v>
      </c>
      <c r="N154"/>
    </row>
    <row r="155" spans="1:14">
      <c r="A155" s="1" t="s">
        <v>14</v>
      </c>
      <c r="B155" s="1">
        <v>40000</v>
      </c>
      <c r="C155" s="1" t="s">
        <v>556</v>
      </c>
      <c r="D155" s="1">
        <v>40000</v>
      </c>
      <c r="E155" s="1" t="s">
        <v>561</v>
      </c>
      <c r="F155" s="1">
        <v>44</v>
      </c>
      <c r="G155" s="1">
        <v>0</v>
      </c>
      <c r="H155" s="1">
        <v>1</v>
      </c>
      <c r="J155" s="1">
        <v>4</v>
      </c>
      <c r="K155" s="1" t="s">
        <v>46</v>
      </c>
      <c r="L155" s="1" t="s">
        <v>42</v>
      </c>
      <c r="M155" s="1" t="s">
        <v>43</v>
      </c>
      <c r="N155"/>
    </row>
    <row r="156" spans="1:14">
      <c r="A156" s="1" t="s">
        <v>14</v>
      </c>
      <c r="B156" s="1">
        <v>40000</v>
      </c>
      <c r="C156" s="1" t="s">
        <v>555</v>
      </c>
      <c r="D156" s="1">
        <v>40000</v>
      </c>
      <c r="E156" s="1" t="s">
        <v>561</v>
      </c>
      <c r="F156" s="1">
        <v>44</v>
      </c>
      <c r="G156" s="1">
        <v>0</v>
      </c>
      <c r="H156" s="1">
        <v>1</v>
      </c>
      <c r="J156" s="1">
        <v>1</v>
      </c>
      <c r="K156" s="1" t="s">
        <v>46</v>
      </c>
      <c r="L156" s="1" t="s">
        <v>42</v>
      </c>
      <c r="M156" s="1" t="s">
        <v>43</v>
      </c>
      <c r="N156"/>
    </row>
    <row r="157" spans="1:14">
      <c r="A157" s="1" t="s">
        <v>12</v>
      </c>
      <c r="B157" s="1">
        <v>50000</v>
      </c>
      <c r="C157" s="1" t="s">
        <v>556</v>
      </c>
      <c r="D157" s="1">
        <v>50000</v>
      </c>
      <c r="E157" s="1" t="s">
        <v>561</v>
      </c>
      <c r="F157" s="1">
        <v>44</v>
      </c>
      <c r="G157" s="1">
        <v>0</v>
      </c>
      <c r="H157" s="1">
        <v>1</v>
      </c>
      <c r="J157" s="1">
        <v>57</v>
      </c>
      <c r="K157" s="1" t="s">
        <v>41</v>
      </c>
      <c r="L157" s="1" t="s">
        <v>51</v>
      </c>
      <c r="M157" s="1" t="s">
        <v>43</v>
      </c>
      <c r="N157"/>
    </row>
    <row r="158" spans="1:14">
      <c r="A158" s="1" t="s">
        <v>4</v>
      </c>
      <c r="B158" s="1">
        <v>80000</v>
      </c>
      <c r="C158" s="1" t="s">
        <v>556</v>
      </c>
      <c r="D158" s="1">
        <v>80000</v>
      </c>
      <c r="E158" s="1" t="s">
        <v>561</v>
      </c>
      <c r="F158" s="1">
        <v>44</v>
      </c>
      <c r="G158" s="1">
        <v>0</v>
      </c>
      <c r="H158" s="1">
        <v>1</v>
      </c>
      <c r="J158" s="1">
        <v>23</v>
      </c>
      <c r="K158" s="1" t="s">
        <v>41</v>
      </c>
      <c r="L158" s="1" t="s">
        <v>60</v>
      </c>
      <c r="M158" s="1" t="s">
        <v>61</v>
      </c>
      <c r="N158"/>
    </row>
    <row r="159" spans="1:14">
      <c r="A159" s="1" t="s">
        <v>11</v>
      </c>
      <c r="B159" s="1">
        <v>45000</v>
      </c>
      <c r="C159" s="1" t="s">
        <v>557</v>
      </c>
      <c r="D159" s="1">
        <v>45000</v>
      </c>
      <c r="E159" s="1" t="s">
        <v>561</v>
      </c>
      <c r="F159" s="1">
        <v>44</v>
      </c>
      <c r="G159" s="1">
        <v>0</v>
      </c>
      <c r="H159" s="1">
        <v>1</v>
      </c>
      <c r="J159" s="1">
        <v>23</v>
      </c>
      <c r="K159" s="1" t="s">
        <v>46</v>
      </c>
      <c r="L159" s="1" t="s">
        <v>67</v>
      </c>
      <c r="M159" s="1" t="s">
        <v>75</v>
      </c>
      <c r="N159"/>
    </row>
    <row r="160" spans="1:14">
      <c r="A160" s="1" t="s">
        <v>15</v>
      </c>
      <c r="B160" s="1">
        <v>30000</v>
      </c>
      <c r="C160" s="1" t="s">
        <v>555</v>
      </c>
      <c r="D160" s="1">
        <v>30000</v>
      </c>
      <c r="E160" s="1" t="s">
        <v>561</v>
      </c>
      <c r="F160" s="1">
        <v>44</v>
      </c>
      <c r="G160" s="1">
        <v>0</v>
      </c>
      <c r="H160" s="1">
        <v>1</v>
      </c>
      <c r="J160" s="1">
        <v>12</v>
      </c>
      <c r="K160" s="1" t="s">
        <v>41</v>
      </c>
      <c r="L160" s="1" t="s">
        <v>47</v>
      </c>
      <c r="M160" s="1" t="s">
        <v>43</v>
      </c>
      <c r="N160"/>
    </row>
    <row r="161" spans="1:14">
      <c r="A161" s="1" t="s">
        <v>14</v>
      </c>
      <c r="B161" s="1">
        <v>40000</v>
      </c>
      <c r="C161" s="1" t="s">
        <v>555</v>
      </c>
      <c r="D161" s="1">
        <v>40000</v>
      </c>
      <c r="E161" s="1" t="s">
        <v>561</v>
      </c>
      <c r="F161" s="1">
        <v>44</v>
      </c>
      <c r="G161" s="1">
        <v>0</v>
      </c>
      <c r="H161" s="1">
        <v>1</v>
      </c>
      <c r="J161" s="1">
        <v>2</v>
      </c>
      <c r="K161" s="1" t="s">
        <v>46</v>
      </c>
      <c r="L161" s="1" t="s">
        <v>42</v>
      </c>
      <c r="M161" s="1" t="s">
        <v>43</v>
      </c>
      <c r="N161"/>
    </row>
    <row r="162" spans="1:14">
      <c r="A162" s="1" t="s">
        <v>4</v>
      </c>
      <c r="B162" s="1">
        <v>80000</v>
      </c>
      <c r="C162" s="1" t="s">
        <v>557</v>
      </c>
      <c r="D162" s="1">
        <v>80000</v>
      </c>
      <c r="E162" s="1" t="s">
        <v>561</v>
      </c>
      <c r="F162" s="1">
        <v>44</v>
      </c>
      <c r="G162" s="1">
        <v>0</v>
      </c>
      <c r="H162" s="1">
        <v>1</v>
      </c>
      <c r="J162" s="1">
        <v>15</v>
      </c>
      <c r="K162" s="1" t="s">
        <v>46</v>
      </c>
      <c r="L162" s="1" t="s">
        <v>60</v>
      </c>
      <c r="M162" s="1" t="s">
        <v>48</v>
      </c>
      <c r="N162"/>
    </row>
    <row r="163" spans="1:14">
      <c r="A163" s="1" t="s">
        <v>14</v>
      </c>
      <c r="B163" s="1">
        <v>40000</v>
      </c>
      <c r="C163" s="1" t="s">
        <v>558</v>
      </c>
      <c r="D163" s="1">
        <v>40000</v>
      </c>
      <c r="E163" s="1" t="s">
        <v>561</v>
      </c>
      <c r="F163" s="1">
        <v>44</v>
      </c>
      <c r="G163" s="1">
        <v>0</v>
      </c>
      <c r="H163" s="1">
        <v>1</v>
      </c>
      <c r="J163" s="1">
        <v>59</v>
      </c>
      <c r="K163" s="1" t="s">
        <v>41</v>
      </c>
      <c r="L163" s="1" t="s">
        <v>42</v>
      </c>
      <c r="M163" s="1" t="s">
        <v>61</v>
      </c>
      <c r="N163"/>
    </row>
    <row r="164" spans="1:14">
      <c r="A164" s="1" t="s">
        <v>15</v>
      </c>
      <c r="B164" s="1">
        <v>30000</v>
      </c>
      <c r="C164" s="1" t="s">
        <v>557</v>
      </c>
      <c r="D164" s="1">
        <v>30000</v>
      </c>
      <c r="E164" s="1" t="s">
        <v>561</v>
      </c>
      <c r="F164" s="1">
        <v>44</v>
      </c>
      <c r="G164" s="1">
        <v>0</v>
      </c>
      <c r="H164" s="1">
        <v>1</v>
      </c>
      <c r="J164" s="1">
        <v>7</v>
      </c>
      <c r="K164" s="1" t="s">
        <v>46</v>
      </c>
      <c r="L164" s="1" t="s">
        <v>47</v>
      </c>
      <c r="M164" s="1" t="s">
        <v>48</v>
      </c>
      <c r="N164"/>
    </row>
    <row r="165" spans="1:14">
      <c r="A165" s="1" t="s">
        <v>14</v>
      </c>
      <c r="B165" s="1">
        <v>40000</v>
      </c>
      <c r="C165" s="1" t="s">
        <v>554</v>
      </c>
      <c r="D165" s="1">
        <v>40000</v>
      </c>
      <c r="E165" s="1" t="s">
        <v>561</v>
      </c>
      <c r="F165" s="1">
        <v>44</v>
      </c>
      <c r="G165" s="1">
        <v>0</v>
      </c>
      <c r="H165" s="1">
        <v>1</v>
      </c>
      <c r="J165" s="1">
        <v>16</v>
      </c>
      <c r="K165" s="1" t="s">
        <v>46</v>
      </c>
      <c r="L165" s="1" t="s">
        <v>42</v>
      </c>
      <c r="M165" s="1" t="s">
        <v>48</v>
      </c>
      <c r="N165"/>
    </row>
    <row r="166" spans="1:14">
      <c r="A166" s="1" t="s">
        <v>6</v>
      </c>
      <c r="B166" s="1">
        <v>70000</v>
      </c>
      <c r="C166" s="1" t="s">
        <v>555</v>
      </c>
      <c r="D166" s="1">
        <v>70000</v>
      </c>
      <c r="E166" s="1" t="s">
        <v>561</v>
      </c>
      <c r="F166" s="1">
        <v>44</v>
      </c>
      <c r="G166" s="1">
        <v>0</v>
      </c>
      <c r="H166" s="1">
        <v>1</v>
      </c>
      <c r="J166" s="1">
        <v>49</v>
      </c>
      <c r="K166" s="1" t="s">
        <v>41</v>
      </c>
      <c r="L166" s="1" t="s">
        <v>64</v>
      </c>
      <c r="M166" s="1" t="s">
        <v>75</v>
      </c>
      <c r="N166"/>
    </row>
    <row r="167" spans="1:14">
      <c r="A167" s="1" t="s">
        <v>6</v>
      </c>
      <c r="B167" s="1">
        <v>70000</v>
      </c>
      <c r="C167" s="1" t="s">
        <v>555</v>
      </c>
      <c r="D167" s="1">
        <v>70000</v>
      </c>
      <c r="E167" s="1" t="s">
        <v>561</v>
      </c>
      <c r="F167" s="1">
        <v>44</v>
      </c>
      <c r="G167" s="1">
        <v>0</v>
      </c>
      <c r="H167" s="1">
        <v>1</v>
      </c>
      <c r="J167" s="1">
        <v>40</v>
      </c>
      <c r="K167" s="1" t="s">
        <v>46</v>
      </c>
      <c r="L167" s="1" t="s">
        <v>64</v>
      </c>
      <c r="M167" s="1" t="s">
        <v>43</v>
      </c>
      <c r="N167"/>
    </row>
    <row r="168" spans="1:14">
      <c r="A168" s="1" t="s">
        <v>4</v>
      </c>
      <c r="B168" s="1">
        <v>80000</v>
      </c>
      <c r="C168" s="1" t="s">
        <v>558</v>
      </c>
      <c r="D168" s="1">
        <v>80000</v>
      </c>
      <c r="E168" s="1" t="s">
        <v>561</v>
      </c>
      <c r="F168" s="1">
        <v>44</v>
      </c>
      <c r="G168" s="1">
        <v>0</v>
      </c>
      <c r="H168" s="1">
        <v>1</v>
      </c>
      <c r="J168" s="1">
        <v>43</v>
      </c>
      <c r="K168" s="1" t="s">
        <v>41</v>
      </c>
      <c r="L168" s="1" t="s">
        <v>60</v>
      </c>
      <c r="M168" s="1" t="s">
        <v>75</v>
      </c>
      <c r="N168"/>
    </row>
    <row r="169" spans="1:14">
      <c r="A169" s="1" t="s">
        <v>4</v>
      </c>
      <c r="B169" s="1">
        <v>80000</v>
      </c>
      <c r="C169" s="1" t="s">
        <v>557</v>
      </c>
      <c r="D169" s="1">
        <v>80000</v>
      </c>
      <c r="E169" s="1" t="s">
        <v>561</v>
      </c>
      <c r="F169" s="1">
        <v>44</v>
      </c>
      <c r="G169" s="1">
        <v>0</v>
      </c>
      <c r="H169" s="1">
        <v>1</v>
      </c>
      <c r="J169" s="1">
        <v>12</v>
      </c>
      <c r="K169" s="1" t="s">
        <v>46</v>
      </c>
      <c r="L169" s="1" t="s">
        <v>60</v>
      </c>
      <c r="M169" s="1" t="s">
        <v>57</v>
      </c>
      <c r="N169"/>
    </row>
    <row r="170" spans="1:14">
      <c r="A170" s="1" t="s">
        <v>12</v>
      </c>
      <c r="B170" s="1">
        <v>50000</v>
      </c>
      <c r="C170" s="1" t="s">
        <v>554</v>
      </c>
      <c r="D170" s="1">
        <v>50000</v>
      </c>
      <c r="E170" s="1" t="s">
        <v>561</v>
      </c>
      <c r="F170" s="1">
        <v>44</v>
      </c>
      <c r="G170" s="1">
        <v>0</v>
      </c>
      <c r="H170" s="1">
        <v>1</v>
      </c>
      <c r="J170" s="1">
        <v>52</v>
      </c>
      <c r="K170" s="1" t="s">
        <v>46</v>
      </c>
      <c r="L170" s="1" t="s">
        <v>51</v>
      </c>
      <c r="M170" s="1" t="s">
        <v>61</v>
      </c>
      <c r="N170"/>
    </row>
    <row r="171" spans="1:14">
      <c r="A171" s="1" t="s">
        <v>12</v>
      </c>
      <c r="B171" s="1">
        <v>50000</v>
      </c>
      <c r="C171" s="1" t="s">
        <v>557</v>
      </c>
      <c r="D171" s="1">
        <v>55000</v>
      </c>
      <c r="E171" s="1" t="s">
        <v>562</v>
      </c>
      <c r="F171" s="1">
        <v>44</v>
      </c>
      <c r="G171" s="1">
        <v>1</v>
      </c>
      <c r="H171" s="1">
        <v>1</v>
      </c>
      <c r="J171" s="1">
        <v>66</v>
      </c>
      <c r="K171" s="1" t="s">
        <v>41</v>
      </c>
      <c r="L171" s="1" t="s">
        <v>51</v>
      </c>
      <c r="M171" s="1" t="s">
        <v>57</v>
      </c>
      <c r="N171"/>
    </row>
    <row r="172" spans="1:14">
      <c r="A172" s="1" t="s">
        <v>5</v>
      </c>
      <c r="B172" s="1">
        <v>60000</v>
      </c>
      <c r="C172" s="1" t="s">
        <v>554</v>
      </c>
      <c r="D172" s="1">
        <v>60000</v>
      </c>
      <c r="E172" s="1" t="s">
        <v>561</v>
      </c>
      <c r="F172" s="1">
        <v>44</v>
      </c>
      <c r="G172" s="1">
        <v>0</v>
      </c>
      <c r="H172" s="1">
        <v>1</v>
      </c>
      <c r="J172" s="1">
        <v>48</v>
      </c>
      <c r="K172" s="1" t="s">
        <v>46</v>
      </c>
      <c r="L172" s="1" t="s">
        <v>56</v>
      </c>
      <c r="M172" s="1" t="s">
        <v>57</v>
      </c>
      <c r="N172"/>
    </row>
    <row r="173" spans="1:14">
      <c r="A173" s="1" t="s">
        <v>15</v>
      </c>
      <c r="B173" s="1">
        <v>30000</v>
      </c>
      <c r="C173" s="1" t="s">
        <v>554</v>
      </c>
      <c r="D173" s="1">
        <v>30000</v>
      </c>
      <c r="E173" s="1" t="s">
        <v>561</v>
      </c>
      <c r="F173" s="1">
        <v>44</v>
      </c>
      <c r="G173" s="1">
        <v>0</v>
      </c>
      <c r="H173" s="1">
        <v>1</v>
      </c>
      <c r="J173" s="1">
        <v>60</v>
      </c>
      <c r="K173" s="1" t="s">
        <v>41</v>
      </c>
      <c r="L173" s="1" t="s">
        <v>47</v>
      </c>
      <c r="M173" s="1" t="s">
        <v>43</v>
      </c>
      <c r="N173"/>
    </row>
    <row r="174" spans="1:14">
      <c r="A174" s="1" t="s">
        <v>4</v>
      </c>
      <c r="B174" s="1">
        <v>80000</v>
      </c>
      <c r="C174" s="1" t="s">
        <v>558</v>
      </c>
      <c r="D174" s="1">
        <v>88000</v>
      </c>
      <c r="E174" s="1" t="s">
        <v>562</v>
      </c>
      <c r="F174" s="1">
        <v>44</v>
      </c>
      <c r="G174" s="1">
        <v>1</v>
      </c>
      <c r="H174" s="1">
        <v>1</v>
      </c>
      <c r="J174" s="1">
        <v>66</v>
      </c>
      <c r="K174" s="1" t="s">
        <v>41</v>
      </c>
      <c r="L174" s="1" t="s">
        <v>60</v>
      </c>
      <c r="M174" s="1" t="s">
        <v>57</v>
      </c>
      <c r="N174"/>
    </row>
    <row r="175" spans="1:14">
      <c r="A175" s="1" t="s">
        <v>15</v>
      </c>
      <c r="B175" s="1">
        <v>30000</v>
      </c>
      <c r="C175" s="1" t="s">
        <v>558</v>
      </c>
      <c r="D175" s="1">
        <v>30000</v>
      </c>
      <c r="E175" s="1" t="s">
        <v>561</v>
      </c>
      <c r="F175" s="1">
        <v>44</v>
      </c>
      <c r="G175" s="1">
        <v>0</v>
      </c>
      <c r="H175" s="1">
        <v>1</v>
      </c>
      <c r="J175" s="1">
        <v>43</v>
      </c>
      <c r="K175" s="1" t="s">
        <v>46</v>
      </c>
      <c r="L175" s="1" t="s">
        <v>47</v>
      </c>
      <c r="M175" s="1" t="s">
        <v>57</v>
      </c>
      <c r="N175"/>
    </row>
    <row r="176" spans="1:14">
      <c r="A176" s="1" t="s">
        <v>5</v>
      </c>
      <c r="B176" s="1">
        <v>60000</v>
      </c>
      <c r="C176" s="1" t="s">
        <v>554</v>
      </c>
      <c r="D176" s="1">
        <v>60000</v>
      </c>
      <c r="E176" s="1" t="s">
        <v>561</v>
      </c>
      <c r="F176" s="1">
        <v>44</v>
      </c>
      <c r="G176" s="1">
        <v>0</v>
      </c>
      <c r="H176" s="1">
        <v>1</v>
      </c>
      <c r="J176" s="1">
        <v>60</v>
      </c>
      <c r="K176" s="1" t="s">
        <v>46</v>
      </c>
      <c r="L176" s="1" t="s">
        <v>56</v>
      </c>
      <c r="M176" s="1" t="s">
        <v>43</v>
      </c>
      <c r="N176"/>
    </row>
    <row r="177" spans="1:14">
      <c r="A177" s="1" t="s">
        <v>15</v>
      </c>
      <c r="B177" s="1">
        <v>30000</v>
      </c>
      <c r="C177" s="1" t="s">
        <v>556</v>
      </c>
      <c r="D177" s="1">
        <v>30000</v>
      </c>
      <c r="E177" s="1" t="s">
        <v>561</v>
      </c>
      <c r="F177" s="1">
        <v>44</v>
      </c>
      <c r="G177" s="1">
        <v>0</v>
      </c>
      <c r="H177" s="1">
        <v>1</v>
      </c>
      <c r="J177" s="1">
        <v>40</v>
      </c>
      <c r="K177" s="1" t="s">
        <v>46</v>
      </c>
      <c r="L177" s="1" t="s">
        <v>47</v>
      </c>
      <c r="M177" s="1" t="s">
        <v>48</v>
      </c>
      <c r="N177"/>
    </row>
    <row r="178" spans="1:14">
      <c r="A178" s="1" t="s">
        <v>5</v>
      </c>
      <c r="B178" s="1">
        <v>60000</v>
      </c>
      <c r="C178" s="1" t="s">
        <v>554</v>
      </c>
      <c r="D178" s="1">
        <v>60000</v>
      </c>
      <c r="E178" s="1" t="s">
        <v>561</v>
      </c>
      <c r="F178" s="1">
        <v>44</v>
      </c>
      <c r="G178" s="1">
        <v>0</v>
      </c>
      <c r="H178" s="1">
        <v>1</v>
      </c>
      <c r="J178" s="1">
        <v>56</v>
      </c>
      <c r="K178" s="1" t="s">
        <v>46</v>
      </c>
      <c r="L178" s="1" t="s">
        <v>56</v>
      </c>
      <c r="M178" s="1" t="s">
        <v>75</v>
      </c>
      <c r="N178"/>
    </row>
    <row r="179" spans="1:14">
      <c r="A179" s="1" t="s">
        <v>6</v>
      </c>
      <c r="B179" s="1">
        <v>70000</v>
      </c>
      <c r="C179" s="1" t="s">
        <v>558</v>
      </c>
      <c r="D179" s="1">
        <v>77000</v>
      </c>
      <c r="E179" s="1" t="s">
        <v>562</v>
      </c>
      <c r="F179" s="1">
        <v>44</v>
      </c>
      <c r="G179" s="1">
        <v>1</v>
      </c>
      <c r="H179" s="1">
        <v>1</v>
      </c>
      <c r="J179" s="1">
        <v>74</v>
      </c>
      <c r="K179" s="1" t="s">
        <v>46</v>
      </c>
      <c r="L179" s="1" t="s">
        <v>64</v>
      </c>
      <c r="M179" s="1" t="s">
        <v>43</v>
      </c>
      <c r="N179"/>
    </row>
    <row r="180" spans="1:14">
      <c r="A180" s="1" t="s">
        <v>4</v>
      </c>
      <c r="B180" s="1">
        <v>80000</v>
      </c>
      <c r="C180" s="1" t="s">
        <v>555</v>
      </c>
      <c r="D180" s="1">
        <v>80000</v>
      </c>
      <c r="E180" s="1" t="s">
        <v>561</v>
      </c>
      <c r="F180" s="1">
        <v>44</v>
      </c>
      <c r="G180" s="1">
        <v>0</v>
      </c>
      <c r="H180" s="1">
        <v>1</v>
      </c>
      <c r="J180" s="1">
        <v>57</v>
      </c>
      <c r="K180" s="1" t="s">
        <v>41</v>
      </c>
      <c r="L180" s="1" t="s">
        <v>60</v>
      </c>
      <c r="M180" s="1" t="s">
        <v>61</v>
      </c>
      <c r="N180"/>
    </row>
    <row r="181" spans="1:14">
      <c r="A181" s="1" t="s">
        <v>14</v>
      </c>
      <c r="B181" s="1">
        <v>40000</v>
      </c>
      <c r="C181" s="1" t="s">
        <v>556</v>
      </c>
      <c r="D181" s="1">
        <v>40000</v>
      </c>
      <c r="E181" s="1" t="s">
        <v>561</v>
      </c>
      <c r="F181" s="1">
        <v>44</v>
      </c>
      <c r="G181" s="1">
        <v>0</v>
      </c>
      <c r="H181" s="1">
        <v>1</v>
      </c>
      <c r="J181" s="1">
        <v>20</v>
      </c>
      <c r="K181" s="1" t="s">
        <v>46</v>
      </c>
      <c r="L181" s="1" t="s">
        <v>42</v>
      </c>
      <c r="M181" s="1" t="s">
        <v>61</v>
      </c>
      <c r="N181"/>
    </row>
    <row r="182" spans="1:14">
      <c r="A182" s="1" t="s">
        <v>5</v>
      </c>
      <c r="B182" s="1">
        <v>60000</v>
      </c>
      <c r="C182" s="1" t="s">
        <v>556</v>
      </c>
      <c r="D182" s="1">
        <v>66000</v>
      </c>
      <c r="E182" s="1" t="s">
        <v>562</v>
      </c>
      <c r="F182" s="1">
        <v>44</v>
      </c>
      <c r="G182" s="1">
        <v>1</v>
      </c>
      <c r="H182" s="1">
        <v>1</v>
      </c>
      <c r="J182" s="1">
        <v>79</v>
      </c>
      <c r="K182" s="1" t="s">
        <v>41</v>
      </c>
      <c r="L182" s="1" t="s">
        <v>56</v>
      </c>
      <c r="M182" s="1" t="s">
        <v>48</v>
      </c>
      <c r="N182"/>
    </row>
    <row r="183" spans="1:14">
      <c r="A183" s="1" t="s">
        <v>6</v>
      </c>
      <c r="B183" s="1">
        <v>70000</v>
      </c>
      <c r="C183" s="1" t="s">
        <v>556</v>
      </c>
      <c r="D183" s="1">
        <v>70000</v>
      </c>
      <c r="E183" s="1" t="s">
        <v>561</v>
      </c>
      <c r="F183" s="1">
        <v>44</v>
      </c>
      <c r="G183" s="1">
        <v>0</v>
      </c>
      <c r="H183" s="1">
        <v>1</v>
      </c>
      <c r="J183" s="1">
        <v>21</v>
      </c>
      <c r="K183" s="1" t="s">
        <v>46</v>
      </c>
      <c r="L183" s="1" t="s">
        <v>64</v>
      </c>
      <c r="M183" s="1" t="s">
        <v>61</v>
      </c>
      <c r="N183"/>
    </row>
    <row r="184" spans="1:14">
      <c r="A184" s="1" t="s">
        <v>11</v>
      </c>
      <c r="B184" s="1">
        <v>45000</v>
      </c>
      <c r="C184" s="1" t="s">
        <v>556</v>
      </c>
      <c r="D184" s="1">
        <v>49500</v>
      </c>
      <c r="E184" s="1" t="s">
        <v>562</v>
      </c>
      <c r="F184" s="1">
        <v>44</v>
      </c>
      <c r="G184" s="1">
        <v>1</v>
      </c>
      <c r="H184" s="1">
        <v>1</v>
      </c>
      <c r="J184" s="1">
        <v>78</v>
      </c>
      <c r="K184" s="1" t="s">
        <v>41</v>
      </c>
      <c r="L184" s="1" t="s">
        <v>67</v>
      </c>
      <c r="M184" s="1" t="s">
        <v>57</v>
      </c>
      <c r="N184"/>
    </row>
    <row r="185" spans="1:14">
      <c r="A185" s="1" t="s">
        <v>5</v>
      </c>
      <c r="B185" s="1">
        <v>60000</v>
      </c>
      <c r="C185" s="1" t="s">
        <v>558</v>
      </c>
      <c r="D185" s="1">
        <v>60000</v>
      </c>
      <c r="E185" s="1" t="s">
        <v>561</v>
      </c>
      <c r="F185" s="1">
        <v>44</v>
      </c>
      <c r="G185" s="1">
        <v>0</v>
      </c>
      <c r="H185" s="1">
        <v>1</v>
      </c>
      <c r="J185" s="1">
        <v>6</v>
      </c>
      <c r="K185" s="1" t="s">
        <v>41</v>
      </c>
      <c r="L185" s="1" t="s">
        <v>56</v>
      </c>
      <c r="M185" s="1" t="s">
        <v>57</v>
      </c>
      <c r="N185"/>
    </row>
    <row r="186" spans="1:14">
      <c r="A186" s="1" t="s">
        <v>15</v>
      </c>
      <c r="B186" s="1">
        <v>30000</v>
      </c>
      <c r="C186" s="1" t="s">
        <v>558</v>
      </c>
      <c r="D186" s="1">
        <v>33000</v>
      </c>
      <c r="E186" s="1" t="s">
        <v>561</v>
      </c>
      <c r="F186" s="1">
        <v>44</v>
      </c>
      <c r="G186" s="1">
        <v>0</v>
      </c>
      <c r="H186" s="1">
        <v>1</v>
      </c>
      <c r="J186" s="1">
        <v>64</v>
      </c>
      <c r="K186" s="1" t="s">
        <v>46</v>
      </c>
      <c r="L186" s="1" t="s">
        <v>47</v>
      </c>
      <c r="M186" s="1" t="s">
        <v>48</v>
      </c>
      <c r="N186"/>
    </row>
    <row r="187" spans="1:14">
      <c r="A187" s="1" t="s">
        <v>6</v>
      </c>
      <c r="B187" s="1">
        <v>70000</v>
      </c>
      <c r="C187" s="1" t="s">
        <v>557</v>
      </c>
      <c r="D187" s="1">
        <v>77000</v>
      </c>
      <c r="E187" s="1" t="s">
        <v>562</v>
      </c>
      <c r="F187" s="1">
        <v>44</v>
      </c>
      <c r="G187" s="1">
        <v>1</v>
      </c>
      <c r="H187" s="1">
        <v>1</v>
      </c>
      <c r="J187" s="1">
        <v>86</v>
      </c>
      <c r="K187" s="1" t="s">
        <v>46</v>
      </c>
      <c r="L187" s="1" t="s">
        <v>64</v>
      </c>
      <c r="M187" s="1" t="s">
        <v>43</v>
      </c>
      <c r="N187"/>
    </row>
    <row r="188" spans="1:14">
      <c r="A188" s="1" t="s">
        <v>15</v>
      </c>
      <c r="B188" s="1">
        <v>30000</v>
      </c>
      <c r="C188" s="1" t="s">
        <v>555</v>
      </c>
      <c r="D188" s="1">
        <v>33000</v>
      </c>
      <c r="E188" s="1" t="s">
        <v>562</v>
      </c>
      <c r="F188" s="1">
        <v>44</v>
      </c>
      <c r="G188" s="1">
        <v>1</v>
      </c>
      <c r="H188" s="1">
        <v>1</v>
      </c>
      <c r="J188" s="1">
        <v>68</v>
      </c>
      <c r="K188" s="1" t="s">
        <v>41</v>
      </c>
      <c r="L188" s="1" t="s">
        <v>47</v>
      </c>
      <c r="M188" s="1" t="s">
        <v>75</v>
      </c>
      <c r="N188"/>
    </row>
    <row r="189" spans="1:14">
      <c r="A189" s="1" t="s">
        <v>5</v>
      </c>
      <c r="B189" s="1">
        <v>60000</v>
      </c>
      <c r="C189" s="1" t="s">
        <v>558</v>
      </c>
      <c r="D189" s="1">
        <v>60000</v>
      </c>
      <c r="E189" s="1" t="s">
        <v>561</v>
      </c>
      <c r="F189" s="1">
        <v>44</v>
      </c>
      <c r="G189" s="1">
        <v>0</v>
      </c>
      <c r="H189" s="1">
        <v>1</v>
      </c>
      <c r="J189" s="1">
        <v>12</v>
      </c>
      <c r="K189" s="1" t="s">
        <v>41</v>
      </c>
      <c r="L189" s="1" t="s">
        <v>56</v>
      </c>
      <c r="M189" s="1" t="s">
        <v>75</v>
      </c>
      <c r="N189"/>
    </row>
    <row r="190" spans="1:14">
      <c r="A190" s="1" t="s">
        <v>12</v>
      </c>
      <c r="B190" s="1">
        <v>50000</v>
      </c>
      <c r="C190" s="1" t="s">
        <v>557</v>
      </c>
      <c r="D190" s="1">
        <v>50000</v>
      </c>
      <c r="E190" s="1" t="s">
        <v>561</v>
      </c>
      <c r="F190" s="1">
        <v>44</v>
      </c>
      <c r="G190" s="1">
        <v>0</v>
      </c>
      <c r="H190" s="1">
        <v>1</v>
      </c>
      <c r="J190" s="1">
        <v>43</v>
      </c>
      <c r="K190" s="1" t="s">
        <v>46</v>
      </c>
      <c r="L190" s="1" t="s">
        <v>51</v>
      </c>
      <c r="M190" s="1" t="s">
        <v>57</v>
      </c>
      <c r="N190"/>
    </row>
    <row r="191" spans="1:14">
      <c r="A191" s="1" t="s">
        <v>14</v>
      </c>
      <c r="B191" s="1">
        <v>40000</v>
      </c>
      <c r="C191" s="1" t="s">
        <v>555</v>
      </c>
      <c r="D191" s="1">
        <v>40000</v>
      </c>
      <c r="E191" s="1" t="s">
        <v>561</v>
      </c>
      <c r="F191" s="1">
        <v>44</v>
      </c>
      <c r="G191" s="1">
        <v>0</v>
      </c>
      <c r="H191" s="1">
        <v>1</v>
      </c>
      <c r="J191" s="1">
        <v>40</v>
      </c>
      <c r="K191" s="1" t="s">
        <v>41</v>
      </c>
      <c r="L191" s="1" t="s">
        <v>42</v>
      </c>
      <c r="M191" s="1" t="s">
        <v>57</v>
      </c>
      <c r="N191"/>
    </row>
    <row r="192" spans="1:14">
      <c r="A192" s="1" t="s">
        <v>4</v>
      </c>
      <c r="B192" s="1">
        <v>80000</v>
      </c>
      <c r="C192" s="1" t="s">
        <v>554</v>
      </c>
      <c r="D192" s="1">
        <v>80000</v>
      </c>
      <c r="E192" s="1" t="s">
        <v>561</v>
      </c>
      <c r="F192" s="1">
        <v>44</v>
      </c>
      <c r="G192" s="1">
        <v>0</v>
      </c>
      <c r="H192" s="1">
        <v>1</v>
      </c>
      <c r="J192" s="1">
        <v>7</v>
      </c>
      <c r="K192" s="1" t="s">
        <v>41</v>
      </c>
      <c r="L192" s="1" t="s">
        <v>60</v>
      </c>
      <c r="M192" s="1" t="s">
        <v>43</v>
      </c>
      <c r="N192"/>
    </row>
    <row r="193" spans="1:14">
      <c r="A193" s="1" t="s">
        <v>12</v>
      </c>
      <c r="B193" s="1">
        <v>50000</v>
      </c>
      <c r="C193" s="1" t="s">
        <v>556</v>
      </c>
      <c r="D193" s="1">
        <v>55000</v>
      </c>
      <c r="E193" s="1" t="s">
        <v>561</v>
      </c>
      <c r="F193" s="1">
        <v>44</v>
      </c>
      <c r="G193" s="1">
        <v>0</v>
      </c>
      <c r="H193" s="1">
        <v>1</v>
      </c>
      <c r="J193" s="1">
        <v>61</v>
      </c>
      <c r="K193" s="1" t="s">
        <v>46</v>
      </c>
      <c r="L193" s="1" t="s">
        <v>51</v>
      </c>
      <c r="M193" s="1" t="s">
        <v>75</v>
      </c>
      <c r="N193"/>
    </row>
    <row r="194" spans="1:14">
      <c r="A194" s="1" t="s">
        <v>5</v>
      </c>
      <c r="B194" s="1">
        <v>60000</v>
      </c>
      <c r="C194" s="1" t="s">
        <v>556</v>
      </c>
      <c r="D194" s="1">
        <v>66000</v>
      </c>
      <c r="E194" s="1" t="s">
        <v>561</v>
      </c>
      <c r="F194" s="1">
        <v>44</v>
      </c>
      <c r="G194" s="1">
        <v>0</v>
      </c>
      <c r="H194" s="1">
        <v>1</v>
      </c>
      <c r="J194" s="1">
        <v>65</v>
      </c>
      <c r="K194" s="1" t="s">
        <v>46</v>
      </c>
      <c r="L194" s="1" t="s">
        <v>56</v>
      </c>
      <c r="M194" s="1" t="s">
        <v>43</v>
      </c>
      <c r="N194"/>
    </row>
    <row r="195" spans="1:14">
      <c r="A195" s="1" t="s">
        <v>12</v>
      </c>
      <c r="B195" s="1">
        <v>50000</v>
      </c>
      <c r="C195" s="1" t="s">
        <v>557</v>
      </c>
      <c r="D195" s="1">
        <v>50000</v>
      </c>
      <c r="E195" s="1" t="s">
        <v>561</v>
      </c>
      <c r="F195" s="1">
        <v>44</v>
      </c>
      <c r="G195" s="1">
        <v>0</v>
      </c>
      <c r="H195" s="1">
        <v>1</v>
      </c>
      <c r="J195" s="1">
        <v>50</v>
      </c>
      <c r="K195" s="1" t="s">
        <v>41</v>
      </c>
      <c r="L195" s="1" t="s">
        <v>51</v>
      </c>
      <c r="M195" s="1" t="s">
        <v>75</v>
      </c>
      <c r="N195"/>
    </row>
    <row r="196" spans="1:14">
      <c r="A196" s="1" t="s">
        <v>4</v>
      </c>
      <c r="B196" s="1">
        <v>80000</v>
      </c>
      <c r="C196" s="1" t="s">
        <v>556</v>
      </c>
      <c r="D196" s="1">
        <v>80000</v>
      </c>
      <c r="E196" s="1" t="s">
        <v>561</v>
      </c>
      <c r="F196" s="1">
        <v>44</v>
      </c>
      <c r="G196" s="1">
        <v>0</v>
      </c>
      <c r="H196" s="1">
        <v>1</v>
      </c>
      <c r="J196" s="1">
        <v>9</v>
      </c>
      <c r="K196" s="1" t="s">
        <v>46</v>
      </c>
      <c r="L196" s="1" t="s">
        <v>60</v>
      </c>
      <c r="M196" s="1" t="s">
        <v>48</v>
      </c>
      <c r="N196"/>
    </row>
    <row r="197" spans="1:14">
      <c r="A197" s="1" t="s">
        <v>11</v>
      </c>
      <c r="B197" s="1">
        <v>45000</v>
      </c>
      <c r="C197" s="1" t="s">
        <v>557</v>
      </c>
      <c r="D197" s="1">
        <v>49500</v>
      </c>
      <c r="E197" s="1" t="s">
        <v>562</v>
      </c>
      <c r="F197" s="1">
        <v>44</v>
      </c>
      <c r="G197" s="1">
        <v>1</v>
      </c>
      <c r="H197" s="1">
        <v>1</v>
      </c>
      <c r="J197" s="1">
        <v>72</v>
      </c>
      <c r="K197" s="1" t="s">
        <v>41</v>
      </c>
      <c r="L197" s="1" t="s">
        <v>67</v>
      </c>
      <c r="M197" s="1" t="s">
        <v>43</v>
      </c>
      <c r="N197"/>
    </row>
    <row r="198" spans="1:14">
      <c r="A198" s="1" t="s">
        <v>5</v>
      </c>
      <c r="B198" s="1">
        <v>60000</v>
      </c>
      <c r="C198" s="1" t="s">
        <v>556</v>
      </c>
      <c r="D198" s="1">
        <v>60000</v>
      </c>
      <c r="E198" s="1" t="s">
        <v>561</v>
      </c>
      <c r="F198" s="1">
        <v>44</v>
      </c>
      <c r="G198" s="1">
        <v>0</v>
      </c>
      <c r="H198" s="1">
        <v>1</v>
      </c>
      <c r="J198" s="1">
        <v>5</v>
      </c>
      <c r="K198" s="1" t="s">
        <v>46</v>
      </c>
      <c r="L198" s="1" t="s">
        <v>56</v>
      </c>
      <c r="M198" s="1" t="s">
        <v>48</v>
      </c>
      <c r="N198"/>
    </row>
    <row r="199" spans="1:14">
      <c r="A199" s="1" t="s">
        <v>11</v>
      </c>
      <c r="B199" s="1">
        <v>45000</v>
      </c>
      <c r="C199" s="1" t="s">
        <v>554</v>
      </c>
      <c r="D199" s="1">
        <v>45000</v>
      </c>
      <c r="E199" s="1" t="s">
        <v>561</v>
      </c>
      <c r="F199" s="1">
        <v>44</v>
      </c>
      <c r="G199" s="1">
        <v>0</v>
      </c>
      <c r="H199" s="1">
        <v>1</v>
      </c>
      <c r="J199" s="1">
        <v>29</v>
      </c>
      <c r="K199" s="1" t="s">
        <v>46</v>
      </c>
      <c r="L199" s="1" t="s">
        <v>67</v>
      </c>
      <c r="M199" s="1" t="s">
        <v>75</v>
      </c>
      <c r="N199"/>
    </row>
    <row r="200" spans="1:14">
      <c r="A200" s="1" t="s">
        <v>12</v>
      </c>
      <c r="B200" s="1">
        <v>50000</v>
      </c>
      <c r="C200" s="1" t="s">
        <v>554</v>
      </c>
      <c r="D200" s="1">
        <v>50000</v>
      </c>
      <c r="E200" s="1" t="s">
        <v>561</v>
      </c>
      <c r="F200" s="1">
        <v>44</v>
      </c>
      <c r="G200" s="1">
        <v>0</v>
      </c>
      <c r="H200" s="1">
        <v>1</v>
      </c>
      <c r="J200" s="1">
        <v>36</v>
      </c>
      <c r="K200" s="1" t="s">
        <v>41</v>
      </c>
      <c r="L200" s="1" t="s">
        <v>51</v>
      </c>
      <c r="M200" s="1" t="s">
        <v>48</v>
      </c>
      <c r="N200"/>
    </row>
    <row r="201" spans="1:14">
      <c r="A201" s="1" t="s">
        <v>6</v>
      </c>
      <c r="B201" s="1">
        <v>70000</v>
      </c>
      <c r="C201" s="1" t="s">
        <v>557</v>
      </c>
      <c r="D201" s="1">
        <v>70000</v>
      </c>
      <c r="E201" s="1" t="s">
        <v>561</v>
      </c>
      <c r="F201" s="1">
        <v>44</v>
      </c>
      <c r="G201" s="1">
        <v>0</v>
      </c>
      <c r="H201" s="1">
        <v>1</v>
      </c>
      <c r="J201" s="1">
        <v>54</v>
      </c>
      <c r="K201" s="1" t="s">
        <v>46</v>
      </c>
      <c r="L201" s="1" t="s">
        <v>64</v>
      </c>
      <c r="M201" s="1" t="s">
        <v>57</v>
      </c>
      <c r="N201"/>
    </row>
    <row r="202" spans="1:14">
      <c r="A202" s="1" t="s">
        <v>4</v>
      </c>
      <c r="B202" s="1">
        <v>80000</v>
      </c>
      <c r="C202" s="1" t="s">
        <v>558</v>
      </c>
      <c r="D202" s="1">
        <v>80000</v>
      </c>
      <c r="E202" s="1" t="s">
        <v>561</v>
      </c>
      <c r="F202" s="1">
        <v>44</v>
      </c>
      <c r="G202" s="1">
        <v>0</v>
      </c>
      <c r="H202" s="1">
        <v>1</v>
      </c>
      <c r="J202" s="1">
        <v>45</v>
      </c>
      <c r="K202" s="1" t="s">
        <v>41</v>
      </c>
      <c r="L202" s="1" t="s">
        <v>60</v>
      </c>
      <c r="M202" s="1" t="s">
        <v>43</v>
      </c>
      <c r="N202"/>
    </row>
    <row r="203" spans="1:14">
      <c r="A203" s="1" t="s">
        <v>14</v>
      </c>
      <c r="B203" s="1">
        <v>40000</v>
      </c>
      <c r="C203" s="1" t="s">
        <v>557</v>
      </c>
      <c r="D203" s="1">
        <v>44000</v>
      </c>
      <c r="E203" s="1" t="s">
        <v>562</v>
      </c>
      <c r="F203" s="1">
        <v>44</v>
      </c>
      <c r="G203" s="1">
        <v>1</v>
      </c>
      <c r="H203" s="1">
        <v>1</v>
      </c>
      <c r="J203" s="1">
        <v>79</v>
      </c>
      <c r="K203" s="1" t="s">
        <v>41</v>
      </c>
      <c r="L203" s="1" t="s">
        <v>42</v>
      </c>
      <c r="M203" s="1" t="s">
        <v>43</v>
      </c>
      <c r="N203"/>
    </row>
    <row r="204" spans="1:14">
      <c r="A204" s="1" t="s">
        <v>5</v>
      </c>
      <c r="B204" s="1">
        <v>60000</v>
      </c>
      <c r="C204" s="1" t="s">
        <v>556</v>
      </c>
      <c r="D204" s="1">
        <v>60000</v>
      </c>
      <c r="E204" s="1" t="s">
        <v>561</v>
      </c>
      <c r="F204" s="1">
        <v>44</v>
      </c>
      <c r="G204" s="1">
        <v>0</v>
      </c>
      <c r="H204" s="1">
        <v>1</v>
      </c>
      <c r="J204" s="1">
        <v>43</v>
      </c>
      <c r="K204" s="1" t="s">
        <v>41</v>
      </c>
      <c r="L204" s="1" t="s">
        <v>56</v>
      </c>
      <c r="M204" s="1" t="s">
        <v>48</v>
      </c>
      <c r="N204"/>
    </row>
    <row r="205" spans="1:14">
      <c r="A205" s="1" t="s">
        <v>14</v>
      </c>
      <c r="B205" s="1">
        <v>40000</v>
      </c>
      <c r="C205" s="1" t="s">
        <v>555</v>
      </c>
      <c r="D205" s="1">
        <v>40000</v>
      </c>
      <c r="E205" s="1" t="s">
        <v>561</v>
      </c>
      <c r="F205" s="1">
        <v>44</v>
      </c>
      <c r="G205" s="1">
        <v>0</v>
      </c>
      <c r="H205" s="1">
        <v>1</v>
      </c>
      <c r="J205" s="1">
        <v>58</v>
      </c>
      <c r="K205" s="1" t="s">
        <v>41</v>
      </c>
      <c r="L205" s="1" t="s">
        <v>42</v>
      </c>
      <c r="M205" s="1" t="s">
        <v>43</v>
      </c>
      <c r="N205"/>
    </row>
    <row r="206" spans="1:14">
      <c r="A206" s="1" t="s">
        <v>5</v>
      </c>
      <c r="B206" s="1">
        <v>60000</v>
      </c>
      <c r="C206" s="1" t="s">
        <v>557</v>
      </c>
      <c r="D206" s="1">
        <v>66000</v>
      </c>
      <c r="E206" s="1" t="s">
        <v>561</v>
      </c>
      <c r="F206" s="1">
        <v>44</v>
      </c>
      <c r="G206" s="1">
        <v>0</v>
      </c>
      <c r="H206" s="1">
        <v>1</v>
      </c>
      <c r="J206" s="1">
        <v>64</v>
      </c>
      <c r="K206" s="1" t="s">
        <v>46</v>
      </c>
      <c r="L206" s="1" t="s">
        <v>56</v>
      </c>
      <c r="M206" s="1" t="s">
        <v>48</v>
      </c>
      <c r="N206"/>
    </row>
    <row r="207" spans="1:14">
      <c r="A207" s="1" t="s">
        <v>12</v>
      </c>
      <c r="B207" s="1">
        <v>50000</v>
      </c>
      <c r="C207" s="1" t="s">
        <v>554</v>
      </c>
      <c r="D207" s="1">
        <v>50000</v>
      </c>
      <c r="E207" s="1" t="s">
        <v>561</v>
      </c>
      <c r="F207" s="1">
        <v>44</v>
      </c>
      <c r="G207" s="1">
        <v>0</v>
      </c>
      <c r="H207" s="1">
        <v>1</v>
      </c>
      <c r="J207" s="1">
        <v>59</v>
      </c>
      <c r="K207" s="1" t="s">
        <v>46</v>
      </c>
      <c r="L207" s="1" t="s">
        <v>51</v>
      </c>
      <c r="M207" s="1" t="s">
        <v>75</v>
      </c>
      <c r="N207"/>
    </row>
    <row r="208" spans="1:14">
      <c r="A208" s="1" t="s">
        <v>12</v>
      </c>
      <c r="B208" s="1">
        <v>50000</v>
      </c>
      <c r="C208" s="1" t="s">
        <v>554</v>
      </c>
      <c r="D208" s="1">
        <v>50000</v>
      </c>
      <c r="E208" s="1" t="s">
        <v>561</v>
      </c>
      <c r="F208" s="1">
        <v>44</v>
      </c>
      <c r="G208" s="1">
        <v>0</v>
      </c>
      <c r="H208" s="1">
        <v>1</v>
      </c>
      <c r="J208" s="1">
        <v>48</v>
      </c>
      <c r="K208" s="1" t="s">
        <v>46</v>
      </c>
      <c r="L208" s="1" t="s">
        <v>51</v>
      </c>
      <c r="M208" s="1" t="s">
        <v>75</v>
      </c>
      <c r="N208"/>
    </row>
    <row r="209" spans="1:14">
      <c r="A209" s="1" t="s">
        <v>13</v>
      </c>
      <c r="B209" s="1">
        <v>20000</v>
      </c>
      <c r="C209" s="1" t="s">
        <v>557</v>
      </c>
      <c r="D209" s="1">
        <v>20000</v>
      </c>
      <c r="E209" s="1" t="s">
        <v>561</v>
      </c>
      <c r="F209" s="1">
        <v>44</v>
      </c>
      <c r="G209" s="1">
        <v>0</v>
      </c>
      <c r="H209" s="1">
        <v>1</v>
      </c>
      <c r="J209" s="1">
        <v>31</v>
      </c>
      <c r="K209" s="1" t="s">
        <v>41</v>
      </c>
      <c r="L209" s="1" t="s">
        <v>70</v>
      </c>
      <c r="M209" s="1" t="s">
        <v>48</v>
      </c>
      <c r="N209"/>
    </row>
    <row r="210" spans="1:14">
      <c r="A210" s="1" t="s">
        <v>4</v>
      </c>
      <c r="B210" s="1">
        <v>80000</v>
      </c>
      <c r="C210" s="1" t="s">
        <v>556</v>
      </c>
      <c r="D210" s="1">
        <v>80000</v>
      </c>
      <c r="E210" s="1" t="s">
        <v>561</v>
      </c>
      <c r="F210" s="1">
        <v>44</v>
      </c>
      <c r="G210" s="1">
        <v>0</v>
      </c>
      <c r="H210" s="1">
        <v>1</v>
      </c>
      <c r="J210" s="1">
        <v>20</v>
      </c>
      <c r="K210" s="1" t="s">
        <v>46</v>
      </c>
      <c r="L210" s="1" t="s">
        <v>60</v>
      </c>
      <c r="M210" s="1" t="s">
        <v>75</v>
      </c>
      <c r="N210"/>
    </row>
    <row r="211" spans="1:14">
      <c r="A211" s="1" t="s">
        <v>11</v>
      </c>
      <c r="B211" s="1">
        <v>45000</v>
      </c>
      <c r="C211" s="1" t="s">
        <v>556</v>
      </c>
      <c r="D211" s="1">
        <v>45000</v>
      </c>
      <c r="E211" s="1" t="s">
        <v>561</v>
      </c>
      <c r="F211" s="1">
        <v>44</v>
      </c>
      <c r="G211" s="1">
        <v>0</v>
      </c>
      <c r="H211" s="1">
        <v>1</v>
      </c>
      <c r="J211" s="1">
        <v>36</v>
      </c>
      <c r="K211" s="1" t="s">
        <v>41</v>
      </c>
      <c r="L211" s="1" t="s">
        <v>67</v>
      </c>
      <c r="M211" s="1" t="s">
        <v>43</v>
      </c>
      <c r="N211"/>
    </row>
    <row r="212" spans="1:14">
      <c r="A212" s="1" t="s">
        <v>13</v>
      </c>
      <c r="B212" s="1">
        <v>20000</v>
      </c>
      <c r="C212" s="1" t="s">
        <v>554</v>
      </c>
      <c r="D212" s="1">
        <v>20000</v>
      </c>
      <c r="E212" s="1" t="s">
        <v>561</v>
      </c>
      <c r="F212" s="1">
        <v>44</v>
      </c>
      <c r="G212" s="1">
        <v>0</v>
      </c>
      <c r="H212" s="1">
        <v>1</v>
      </c>
      <c r="J212" s="1">
        <v>57</v>
      </c>
      <c r="K212" s="1" t="s">
        <v>46</v>
      </c>
      <c r="L212" s="1" t="s">
        <v>70</v>
      </c>
      <c r="M212" s="1" t="s">
        <v>48</v>
      </c>
      <c r="N212"/>
    </row>
    <row r="213" spans="1:14">
      <c r="A213" s="1" t="s">
        <v>4</v>
      </c>
      <c r="B213" s="1">
        <v>80000</v>
      </c>
      <c r="C213" s="1" t="s">
        <v>556</v>
      </c>
      <c r="D213" s="1">
        <v>80000</v>
      </c>
      <c r="E213" s="1" t="s">
        <v>561</v>
      </c>
      <c r="F213" s="1">
        <v>44</v>
      </c>
      <c r="G213" s="1">
        <v>0</v>
      </c>
      <c r="H213" s="1">
        <v>1</v>
      </c>
      <c r="J213" s="1">
        <v>27</v>
      </c>
      <c r="K213" s="1" t="s">
        <v>46</v>
      </c>
      <c r="L213" s="1" t="s">
        <v>60</v>
      </c>
      <c r="M213" s="1" t="s">
        <v>48</v>
      </c>
      <c r="N213"/>
    </row>
    <row r="214" spans="1:14">
      <c r="A214" s="1" t="s">
        <v>5</v>
      </c>
      <c r="B214" s="1">
        <v>60000</v>
      </c>
      <c r="C214" s="1" t="s">
        <v>556</v>
      </c>
      <c r="D214" s="1">
        <v>66000</v>
      </c>
      <c r="E214" s="1" t="s">
        <v>561</v>
      </c>
      <c r="F214" s="1">
        <v>44</v>
      </c>
      <c r="G214" s="1">
        <v>0</v>
      </c>
      <c r="H214" s="1">
        <v>1</v>
      </c>
      <c r="J214" s="1">
        <v>64</v>
      </c>
      <c r="K214" s="1" t="s">
        <v>41</v>
      </c>
      <c r="L214" s="1" t="s">
        <v>56</v>
      </c>
      <c r="M214" s="1" t="s">
        <v>75</v>
      </c>
      <c r="N214"/>
    </row>
    <row r="215" spans="1:14">
      <c r="A215" s="1" t="s">
        <v>4</v>
      </c>
      <c r="B215" s="1">
        <v>80000</v>
      </c>
      <c r="C215" s="1" t="s">
        <v>554</v>
      </c>
      <c r="D215" s="1">
        <v>80000</v>
      </c>
      <c r="E215" s="1" t="s">
        <v>561</v>
      </c>
      <c r="F215" s="1">
        <v>44</v>
      </c>
      <c r="G215" s="1">
        <v>0</v>
      </c>
      <c r="H215" s="1">
        <v>1</v>
      </c>
      <c r="J215" s="1">
        <v>58</v>
      </c>
      <c r="K215" s="1" t="s">
        <v>46</v>
      </c>
      <c r="L215" s="1" t="s">
        <v>60</v>
      </c>
      <c r="M215" s="1" t="s">
        <v>48</v>
      </c>
      <c r="N215"/>
    </row>
    <row r="216" spans="1:14">
      <c r="A216" s="1" t="s">
        <v>15</v>
      </c>
      <c r="B216" s="1">
        <v>30000</v>
      </c>
      <c r="C216" s="1" t="s">
        <v>554</v>
      </c>
      <c r="D216" s="1">
        <v>30000</v>
      </c>
      <c r="E216" s="1" t="s">
        <v>561</v>
      </c>
      <c r="F216" s="1">
        <v>44</v>
      </c>
      <c r="G216" s="1">
        <v>0</v>
      </c>
      <c r="H216" s="1">
        <v>1</v>
      </c>
      <c r="J216" s="1">
        <v>17</v>
      </c>
      <c r="K216" s="1" t="s">
        <v>41</v>
      </c>
      <c r="L216" s="1" t="s">
        <v>47</v>
      </c>
      <c r="M216" s="1" t="s">
        <v>75</v>
      </c>
      <c r="N216"/>
    </row>
    <row r="217" spans="1:14">
      <c r="A217" s="1" t="s">
        <v>5</v>
      </c>
      <c r="B217" s="1">
        <v>60000</v>
      </c>
      <c r="C217" s="1" t="s">
        <v>556</v>
      </c>
      <c r="D217" s="1">
        <v>66000</v>
      </c>
      <c r="E217" s="1" t="s">
        <v>562</v>
      </c>
      <c r="F217" s="1">
        <v>44</v>
      </c>
      <c r="G217" s="1">
        <v>1</v>
      </c>
      <c r="H217" s="1">
        <v>1</v>
      </c>
      <c r="J217" s="1">
        <v>77</v>
      </c>
      <c r="K217" s="1" t="s">
        <v>41</v>
      </c>
      <c r="L217" s="1" t="s">
        <v>56</v>
      </c>
      <c r="M217" s="1" t="s">
        <v>61</v>
      </c>
      <c r="N217"/>
    </row>
    <row r="218" spans="1:14">
      <c r="A218" s="1" t="s">
        <v>12</v>
      </c>
      <c r="B218" s="1">
        <v>50000</v>
      </c>
      <c r="C218" s="1" t="s">
        <v>554</v>
      </c>
      <c r="D218" s="1">
        <v>50000</v>
      </c>
      <c r="E218" s="1" t="s">
        <v>561</v>
      </c>
      <c r="F218" s="1">
        <v>44</v>
      </c>
      <c r="G218" s="1">
        <v>0</v>
      </c>
      <c r="H218" s="1">
        <v>1</v>
      </c>
      <c r="J218" s="1">
        <v>33</v>
      </c>
      <c r="K218" s="1" t="s">
        <v>46</v>
      </c>
      <c r="L218" s="1" t="s">
        <v>51</v>
      </c>
      <c r="M218" s="1" t="s">
        <v>57</v>
      </c>
      <c r="N218"/>
    </row>
    <row r="219" spans="1:14">
      <c r="A219" s="1" t="s">
        <v>11</v>
      </c>
      <c r="B219" s="1">
        <v>45000</v>
      </c>
      <c r="C219" s="1" t="s">
        <v>556</v>
      </c>
      <c r="D219" s="1">
        <v>49500</v>
      </c>
      <c r="E219" s="1" t="s">
        <v>562</v>
      </c>
      <c r="F219" s="1">
        <v>44</v>
      </c>
      <c r="G219" s="1">
        <v>1</v>
      </c>
      <c r="H219" s="1">
        <v>1</v>
      </c>
      <c r="J219" s="1">
        <v>87</v>
      </c>
      <c r="K219" s="1" t="s">
        <v>46</v>
      </c>
      <c r="L219" s="1" t="s">
        <v>67</v>
      </c>
      <c r="M219" s="1" t="s">
        <v>57</v>
      </c>
      <c r="N219"/>
    </row>
    <row r="220" spans="1:14">
      <c r="A220" s="1" t="s">
        <v>6</v>
      </c>
      <c r="B220" s="1">
        <v>70000</v>
      </c>
      <c r="C220" s="1" t="s">
        <v>554</v>
      </c>
      <c r="D220" s="1">
        <v>70000</v>
      </c>
      <c r="E220" s="1" t="s">
        <v>561</v>
      </c>
      <c r="F220" s="1">
        <v>44</v>
      </c>
      <c r="G220" s="1">
        <v>0</v>
      </c>
      <c r="H220" s="1">
        <v>1</v>
      </c>
      <c r="J220" s="1">
        <v>42</v>
      </c>
      <c r="K220" s="1" t="s">
        <v>41</v>
      </c>
      <c r="L220" s="1" t="s">
        <v>64</v>
      </c>
      <c r="M220" s="1" t="s">
        <v>75</v>
      </c>
      <c r="N220"/>
    </row>
    <row r="221" spans="1:14">
      <c r="A221" s="1" t="s">
        <v>14</v>
      </c>
      <c r="B221" s="1">
        <v>40000</v>
      </c>
      <c r="C221" s="1" t="s">
        <v>554</v>
      </c>
      <c r="D221" s="1">
        <v>44000</v>
      </c>
      <c r="E221" s="1" t="s">
        <v>562</v>
      </c>
      <c r="F221" s="1">
        <v>44</v>
      </c>
      <c r="G221" s="1">
        <v>1</v>
      </c>
      <c r="H221" s="1">
        <v>1</v>
      </c>
      <c r="J221" s="1">
        <v>74</v>
      </c>
      <c r="K221" s="1" t="s">
        <v>46</v>
      </c>
      <c r="L221" s="1" t="s">
        <v>42</v>
      </c>
      <c r="M221" s="1" t="s">
        <v>48</v>
      </c>
      <c r="N221"/>
    </row>
    <row r="222" spans="1:14">
      <c r="A222" s="1" t="s">
        <v>11</v>
      </c>
      <c r="B222" s="1">
        <v>45000</v>
      </c>
      <c r="C222" s="1" t="s">
        <v>554</v>
      </c>
      <c r="D222" s="1">
        <v>45000</v>
      </c>
      <c r="E222" s="1" t="s">
        <v>561</v>
      </c>
      <c r="F222" s="1">
        <v>44</v>
      </c>
      <c r="G222" s="1">
        <v>0</v>
      </c>
      <c r="H222" s="1">
        <v>1</v>
      </c>
      <c r="J222" s="1">
        <v>8</v>
      </c>
      <c r="K222" s="1" t="s">
        <v>41</v>
      </c>
      <c r="L222" s="1" t="s">
        <v>67</v>
      </c>
      <c r="M222" s="1" t="s">
        <v>57</v>
      </c>
      <c r="N222"/>
    </row>
    <row r="223" spans="1:14">
      <c r="A223" s="1" t="s">
        <v>13</v>
      </c>
      <c r="B223" s="1">
        <v>20000</v>
      </c>
      <c r="C223" s="1" t="s">
        <v>555</v>
      </c>
      <c r="D223" s="1">
        <v>22000</v>
      </c>
      <c r="E223" s="1" t="s">
        <v>562</v>
      </c>
      <c r="F223" s="1">
        <v>44</v>
      </c>
      <c r="G223" s="1">
        <v>1</v>
      </c>
      <c r="H223" s="1">
        <v>1</v>
      </c>
      <c r="J223" s="1">
        <v>81</v>
      </c>
      <c r="K223" s="1" t="s">
        <v>46</v>
      </c>
      <c r="L223" s="1" t="s">
        <v>70</v>
      </c>
      <c r="M223" s="1" t="s">
        <v>75</v>
      </c>
      <c r="N223"/>
    </row>
    <row r="224" spans="1:14">
      <c r="A224" s="1" t="s">
        <v>6</v>
      </c>
      <c r="B224" s="1">
        <v>70000</v>
      </c>
      <c r="C224" s="1" t="s">
        <v>554</v>
      </c>
      <c r="D224" s="1">
        <v>70000</v>
      </c>
      <c r="E224" s="1" t="s">
        <v>561</v>
      </c>
      <c r="F224" s="1">
        <v>44</v>
      </c>
      <c r="G224" s="1">
        <v>0</v>
      </c>
      <c r="H224" s="1">
        <v>1</v>
      </c>
      <c r="J224" s="1">
        <v>39</v>
      </c>
      <c r="K224" s="1" t="s">
        <v>41</v>
      </c>
      <c r="L224" s="1" t="s">
        <v>64</v>
      </c>
      <c r="M224" s="1" t="s">
        <v>61</v>
      </c>
      <c r="N224"/>
    </row>
    <row r="225" spans="1:14">
      <c r="A225" s="1" t="s">
        <v>5</v>
      </c>
      <c r="B225" s="1">
        <v>60000</v>
      </c>
      <c r="C225" s="1" t="s">
        <v>554</v>
      </c>
      <c r="D225" s="1">
        <v>60000</v>
      </c>
      <c r="E225" s="1" t="s">
        <v>561</v>
      </c>
      <c r="F225" s="1">
        <v>44</v>
      </c>
      <c r="G225" s="1">
        <v>0</v>
      </c>
      <c r="H225" s="1">
        <v>1</v>
      </c>
      <c r="J225" s="1">
        <v>50</v>
      </c>
      <c r="K225" s="1" t="s">
        <v>46</v>
      </c>
      <c r="L225" s="1" t="s">
        <v>56</v>
      </c>
      <c r="M225" s="1" t="s">
        <v>61</v>
      </c>
      <c r="N225"/>
    </row>
    <row r="226" spans="1:14">
      <c r="A226" s="1" t="s">
        <v>14</v>
      </c>
      <c r="B226" s="1">
        <v>40000</v>
      </c>
      <c r="C226" s="1" t="s">
        <v>557</v>
      </c>
      <c r="D226" s="1">
        <v>44000</v>
      </c>
      <c r="E226" s="1" t="s">
        <v>562</v>
      </c>
      <c r="F226" s="1">
        <v>44</v>
      </c>
      <c r="G226" s="1">
        <v>1</v>
      </c>
      <c r="H226" s="1">
        <v>1</v>
      </c>
      <c r="J226" s="1">
        <v>68</v>
      </c>
      <c r="K226" s="1" t="s">
        <v>46</v>
      </c>
      <c r="L226" s="1" t="s">
        <v>42</v>
      </c>
      <c r="M226" s="1" t="s">
        <v>48</v>
      </c>
      <c r="N226"/>
    </row>
    <row r="227" spans="1:14">
      <c r="A227" s="1" t="s">
        <v>14</v>
      </c>
      <c r="B227" s="1">
        <v>40000</v>
      </c>
      <c r="C227" s="1" t="s">
        <v>554</v>
      </c>
      <c r="D227" s="1">
        <v>40000</v>
      </c>
      <c r="E227" s="1" t="s">
        <v>561</v>
      </c>
      <c r="F227" s="1">
        <v>44</v>
      </c>
      <c r="G227" s="1">
        <v>0</v>
      </c>
      <c r="H227" s="1">
        <v>1</v>
      </c>
      <c r="J227" s="1">
        <v>2</v>
      </c>
      <c r="K227" s="1" t="s">
        <v>46</v>
      </c>
      <c r="L227" s="1" t="s">
        <v>42</v>
      </c>
      <c r="M227" s="1" t="s">
        <v>57</v>
      </c>
      <c r="N227"/>
    </row>
    <row r="228" spans="1:14">
      <c r="A228" s="1" t="s">
        <v>6</v>
      </c>
      <c r="B228" s="1">
        <v>70000</v>
      </c>
      <c r="C228" s="1" t="s">
        <v>555</v>
      </c>
      <c r="D228" s="1">
        <v>70000</v>
      </c>
      <c r="E228" s="1" t="s">
        <v>561</v>
      </c>
      <c r="F228" s="1">
        <v>44</v>
      </c>
      <c r="G228" s="1">
        <v>0</v>
      </c>
      <c r="H228" s="1">
        <v>1</v>
      </c>
      <c r="J228" s="1">
        <v>56</v>
      </c>
      <c r="K228" s="1" t="s">
        <v>41</v>
      </c>
      <c r="L228" s="1" t="s">
        <v>64</v>
      </c>
      <c r="M228" s="1" t="s">
        <v>57</v>
      </c>
      <c r="N228"/>
    </row>
    <row r="229" spans="1:14">
      <c r="A229" s="1" t="s">
        <v>4</v>
      </c>
      <c r="B229" s="1">
        <v>80000</v>
      </c>
      <c r="C229" s="1" t="s">
        <v>554</v>
      </c>
      <c r="D229" s="1">
        <v>80000</v>
      </c>
      <c r="E229" s="1" t="s">
        <v>561</v>
      </c>
      <c r="F229" s="1">
        <v>44</v>
      </c>
      <c r="G229" s="1">
        <v>0</v>
      </c>
      <c r="H229" s="1">
        <v>1</v>
      </c>
      <c r="J229" s="1">
        <v>36</v>
      </c>
      <c r="K229" s="1" t="s">
        <v>41</v>
      </c>
      <c r="L229" s="1" t="s">
        <v>60</v>
      </c>
      <c r="M229" s="1" t="s">
        <v>57</v>
      </c>
      <c r="N229"/>
    </row>
    <row r="230" spans="1:14">
      <c r="A230" s="1" t="s">
        <v>13</v>
      </c>
      <c r="B230" s="1">
        <v>20000</v>
      </c>
      <c r="C230" s="1" t="s">
        <v>556</v>
      </c>
      <c r="D230" s="1">
        <v>22000</v>
      </c>
      <c r="E230" s="1" t="s">
        <v>562</v>
      </c>
      <c r="F230" s="1">
        <v>44</v>
      </c>
      <c r="G230" s="1">
        <v>1</v>
      </c>
      <c r="H230" s="1">
        <v>1</v>
      </c>
      <c r="J230" s="1">
        <v>82</v>
      </c>
      <c r="K230" s="1" t="s">
        <v>41</v>
      </c>
      <c r="L230" s="1" t="s">
        <v>70</v>
      </c>
      <c r="M230" s="1" t="s">
        <v>75</v>
      </c>
      <c r="N230"/>
    </row>
    <row r="231" spans="1:14">
      <c r="A231" s="1" t="s">
        <v>4</v>
      </c>
      <c r="B231" s="1">
        <v>80000</v>
      </c>
      <c r="C231" s="1" t="s">
        <v>555</v>
      </c>
      <c r="D231" s="1">
        <v>80000</v>
      </c>
      <c r="E231" s="1" t="s">
        <v>561</v>
      </c>
      <c r="F231" s="1">
        <v>44</v>
      </c>
      <c r="G231" s="1">
        <v>0</v>
      </c>
      <c r="H231" s="1">
        <v>1</v>
      </c>
      <c r="J231" s="1">
        <v>60</v>
      </c>
      <c r="K231" s="1" t="s">
        <v>41</v>
      </c>
      <c r="L231" s="1" t="s">
        <v>60</v>
      </c>
      <c r="M231" s="1" t="s">
        <v>48</v>
      </c>
      <c r="N231"/>
    </row>
    <row r="232" spans="1:14">
      <c r="A232" s="1" t="s">
        <v>14</v>
      </c>
      <c r="B232" s="1">
        <v>40000</v>
      </c>
      <c r="C232" s="1" t="s">
        <v>554</v>
      </c>
      <c r="D232" s="1">
        <v>44000</v>
      </c>
      <c r="E232" s="1" t="s">
        <v>562</v>
      </c>
      <c r="F232" s="1">
        <v>44</v>
      </c>
      <c r="G232" s="1">
        <v>1</v>
      </c>
      <c r="H232" s="1">
        <v>1</v>
      </c>
      <c r="J232" s="1">
        <v>90</v>
      </c>
      <c r="K232" s="1" t="s">
        <v>46</v>
      </c>
      <c r="L232" s="1" t="s">
        <v>42</v>
      </c>
      <c r="M232" s="1" t="s">
        <v>48</v>
      </c>
      <c r="N232"/>
    </row>
    <row r="233" spans="1:14">
      <c r="A233" s="1" t="s">
        <v>13</v>
      </c>
      <c r="B233" s="1">
        <v>20000</v>
      </c>
      <c r="C233" s="1" t="s">
        <v>556</v>
      </c>
      <c r="D233" s="1">
        <v>20000</v>
      </c>
      <c r="E233" s="1" t="s">
        <v>561</v>
      </c>
      <c r="F233" s="1">
        <v>44</v>
      </c>
      <c r="G233" s="1">
        <v>0</v>
      </c>
      <c r="H233" s="1">
        <v>1</v>
      </c>
      <c r="J233" s="1">
        <v>50</v>
      </c>
      <c r="K233" s="1" t="s">
        <v>46</v>
      </c>
      <c r="L233" s="1" t="s">
        <v>70</v>
      </c>
      <c r="M233" s="1" t="s">
        <v>48</v>
      </c>
      <c r="N233"/>
    </row>
    <row r="234" spans="1:14">
      <c r="A234" s="1" t="s">
        <v>5</v>
      </c>
      <c r="B234" s="1">
        <v>60000</v>
      </c>
      <c r="C234" s="1" t="s">
        <v>556</v>
      </c>
      <c r="D234" s="1">
        <v>66000</v>
      </c>
      <c r="E234" s="1" t="s">
        <v>561</v>
      </c>
      <c r="F234" s="1">
        <v>44</v>
      </c>
      <c r="G234" s="1">
        <v>0</v>
      </c>
      <c r="H234" s="1">
        <v>1</v>
      </c>
      <c r="J234" s="1">
        <v>63</v>
      </c>
      <c r="K234" s="1" t="s">
        <v>41</v>
      </c>
      <c r="L234" s="1" t="s">
        <v>56</v>
      </c>
      <c r="M234" s="1" t="s">
        <v>43</v>
      </c>
      <c r="N234"/>
    </row>
    <row r="235" spans="1:14">
      <c r="A235" s="1" t="s">
        <v>6</v>
      </c>
      <c r="B235" s="1">
        <v>70000</v>
      </c>
      <c r="C235" s="1" t="s">
        <v>554</v>
      </c>
      <c r="D235" s="1">
        <v>70000</v>
      </c>
      <c r="E235" s="1" t="s">
        <v>561</v>
      </c>
      <c r="F235" s="1">
        <v>44</v>
      </c>
      <c r="G235" s="1">
        <v>0</v>
      </c>
      <c r="H235" s="1">
        <v>1</v>
      </c>
      <c r="J235" s="1">
        <v>9</v>
      </c>
      <c r="K235" s="1" t="s">
        <v>41</v>
      </c>
      <c r="L235" s="1" t="s">
        <v>64</v>
      </c>
      <c r="M235" s="1" t="s">
        <v>48</v>
      </c>
      <c r="N235"/>
    </row>
    <row r="236" spans="1:14">
      <c r="A236" s="1" t="s">
        <v>6</v>
      </c>
      <c r="B236" s="1">
        <v>70000</v>
      </c>
      <c r="C236" s="1" t="s">
        <v>555</v>
      </c>
      <c r="D236" s="1">
        <v>77000</v>
      </c>
      <c r="E236" s="1" t="s">
        <v>562</v>
      </c>
      <c r="F236" s="1">
        <v>44</v>
      </c>
      <c r="G236" s="1">
        <v>1</v>
      </c>
      <c r="H236" s="1">
        <v>1</v>
      </c>
      <c r="J236" s="1">
        <v>89</v>
      </c>
      <c r="K236" s="1" t="s">
        <v>46</v>
      </c>
      <c r="L236" s="1" t="s">
        <v>64</v>
      </c>
      <c r="M236" s="1" t="s">
        <v>48</v>
      </c>
      <c r="N236"/>
    </row>
    <row r="237" spans="1:14">
      <c r="A237" s="1" t="s">
        <v>15</v>
      </c>
      <c r="B237" s="1">
        <v>30000</v>
      </c>
      <c r="C237" s="1" t="s">
        <v>558</v>
      </c>
      <c r="D237" s="1">
        <v>30000</v>
      </c>
      <c r="E237" s="1" t="s">
        <v>561</v>
      </c>
      <c r="F237" s="1">
        <v>44</v>
      </c>
      <c r="G237" s="1">
        <v>0</v>
      </c>
      <c r="H237" s="1">
        <v>1</v>
      </c>
      <c r="J237" s="1">
        <v>51</v>
      </c>
      <c r="K237" s="1" t="s">
        <v>46</v>
      </c>
      <c r="L237" s="1" t="s">
        <v>47</v>
      </c>
      <c r="M237" s="1" t="s">
        <v>61</v>
      </c>
      <c r="N237"/>
    </row>
    <row r="238" spans="1:14">
      <c r="A238" s="1" t="s">
        <v>11</v>
      </c>
      <c r="B238" s="1">
        <v>45000</v>
      </c>
      <c r="C238" s="1" t="s">
        <v>557</v>
      </c>
      <c r="D238" s="1">
        <v>49500</v>
      </c>
      <c r="E238" s="1" t="s">
        <v>561</v>
      </c>
      <c r="F238" s="1">
        <v>44</v>
      </c>
      <c r="G238" s="1">
        <v>0</v>
      </c>
      <c r="H238" s="1">
        <v>1</v>
      </c>
      <c r="J238" s="1">
        <v>64</v>
      </c>
      <c r="K238" s="1" t="s">
        <v>41</v>
      </c>
      <c r="L238" s="1" t="s">
        <v>67</v>
      </c>
      <c r="M238" s="1" t="s">
        <v>57</v>
      </c>
      <c r="N238"/>
    </row>
    <row r="239" spans="1:14">
      <c r="A239" s="1" t="s">
        <v>5</v>
      </c>
      <c r="B239" s="1">
        <v>60000</v>
      </c>
      <c r="C239" s="1" t="s">
        <v>554</v>
      </c>
      <c r="D239" s="1">
        <v>60000</v>
      </c>
      <c r="E239" s="1" t="s">
        <v>561</v>
      </c>
      <c r="F239" s="1">
        <v>44</v>
      </c>
      <c r="G239" s="1">
        <v>0</v>
      </c>
      <c r="H239" s="1">
        <v>1</v>
      </c>
      <c r="J239" s="1">
        <v>44</v>
      </c>
      <c r="K239" s="1" t="s">
        <v>46</v>
      </c>
      <c r="L239" s="1" t="s">
        <v>56</v>
      </c>
      <c r="M239" s="1" t="s">
        <v>75</v>
      </c>
      <c r="N239"/>
    </row>
    <row r="240" spans="1:14">
      <c r="A240" s="1" t="s">
        <v>15</v>
      </c>
      <c r="B240" s="1">
        <v>30000</v>
      </c>
      <c r="C240" s="1" t="s">
        <v>554</v>
      </c>
      <c r="D240" s="1">
        <v>30000</v>
      </c>
      <c r="E240" s="1" t="s">
        <v>561</v>
      </c>
      <c r="F240" s="1">
        <v>44</v>
      </c>
      <c r="G240" s="1">
        <v>0</v>
      </c>
      <c r="H240" s="1">
        <v>1</v>
      </c>
      <c r="J240" s="1">
        <v>23</v>
      </c>
      <c r="K240" s="1" t="s">
        <v>46</v>
      </c>
      <c r="L240" s="1" t="s">
        <v>47</v>
      </c>
      <c r="M240" s="1" t="s">
        <v>48</v>
      </c>
      <c r="N240"/>
    </row>
    <row r="241" spans="1:14">
      <c r="A241" s="1" t="s">
        <v>15</v>
      </c>
      <c r="B241" s="1">
        <v>30000</v>
      </c>
      <c r="C241" s="1" t="s">
        <v>558</v>
      </c>
      <c r="D241" s="1">
        <v>30000</v>
      </c>
      <c r="E241" s="1" t="s">
        <v>561</v>
      </c>
      <c r="F241" s="1">
        <v>44</v>
      </c>
      <c r="G241" s="1">
        <v>0</v>
      </c>
      <c r="H241" s="1">
        <v>1</v>
      </c>
      <c r="J241" s="1">
        <v>45</v>
      </c>
      <c r="K241" s="1" t="s">
        <v>46</v>
      </c>
      <c r="L241" s="1" t="s">
        <v>47</v>
      </c>
      <c r="M241" s="1" t="s">
        <v>75</v>
      </c>
      <c r="N241"/>
    </row>
    <row r="242" spans="1:14">
      <c r="A242" s="1" t="s">
        <v>15</v>
      </c>
      <c r="B242" s="1">
        <v>30000</v>
      </c>
      <c r="C242" s="1" t="s">
        <v>556</v>
      </c>
      <c r="D242" s="1">
        <v>30000</v>
      </c>
      <c r="E242" s="1" t="s">
        <v>561</v>
      </c>
      <c r="F242" s="1">
        <v>44</v>
      </c>
      <c r="G242" s="1">
        <v>0</v>
      </c>
      <c r="H242" s="1">
        <v>1</v>
      </c>
      <c r="J242" s="1">
        <v>49</v>
      </c>
      <c r="K242" s="1" t="s">
        <v>41</v>
      </c>
      <c r="L242" s="1" t="s">
        <v>47</v>
      </c>
      <c r="M242" s="1" t="s">
        <v>48</v>
      </c>
      <c r="N242"/>
    </row>
    <row r="243" spans="1:14">
      <c r="A243" s="1" t="s">
        <v>15</v>
      </c>
      <c r="B243" s="1">
        <v>30000</v>
      </c>
      <c r="C243" s="1" t="s">
        <v>554</v>
      </c>
      <c r="D243" s="1">
        <v>33000</v>
      </c>
      <c r="E243" s="1" t="s">
        <v>562</v>
      </c>
      <c r="F243" s="1">
        <v>44</v>
      </c>
      <c r="G243" s="1">
        <v>1</v>
      </c>
      <c r="H243" s="1">
        <v>1</v>
      </c>
      <c r="J243" s="1">
        <v>84</v>
      </c>
      <c r="K243" s="1" t="s">
        <v>41</v>
      </c>
      <c r="L243" s="1" t="s">
        <v>47</v>
      </c>
      <c r="M243" s="1" t="s">
        <v>61</v>
      </c>
      <c r="N243"/>
    </row>
    <row r="244" spans="1:14">
      <c r="A244" s="1" t="s">
        <v>14</v>
      </c>
      <c r="B244" s="1">
        <v>40000</v>
      </c>
      <c r="C244" s="1" t="s">
        <v>555</v>
      </c>
      <c r="D244" s="1">
        <v>40000</v>
      </c>
      <c r="E244" s="1" t="s">
        <v>561</v>
      </c>
      <c r="F244" s="1">
        <v>44</v>
      </c>
      <c r="G244" s="1">
        <v>0</v>
      </c>
      <c r="H244" s="1">
        <v>1</v>
      </c>
      <c r="J244" s="1">
        <v>54</v>
      </c>
      <c r="K244" s="1" t="s">
        <v>46</v>
      </c>
      <c r="L244" s="1" t="s">
        <v>42</v>
      </c>
      <c r="M244" s="1" t="s">
        <v>75</v>
      </c>
      <c r="N244"/>
    </row>
    <row r="245" spans="1:14">
      <c r="A245" s="1" t="s">
        <v>15</v>
      </c>
      <c r="B245" s="1">
        <v>30000</v>
      </c>
      <c r="C245" s="1" t="s">
        <v>558</v>
      </c>
      <c r="D245" s="1">
        <v>30000</v>
      </c>
      <c r="E245" s="1" t="s">
        <v>561</v>
      </c>
      <c r="F245" s="1">
        <v>44</v>
      </c>
      <c r="G245" s="1">
        <v>0</v>
      </c>
      <c r="H245" s="1">
        <v>1</v>
      </c>
      <c r="J245" s="1">
        <v>20</v>
      </c>
      <c r="K245" s="1" t="s">
        <v>46</v>
      </c>
      <c r="L245" s="1" t="s">
        <v>47</v>
      </c>
      <c r="M245" s="1" t="s">
        <v>75</v>
      </c>
      <c r="N245"/>
    </row>
    <row r="246" spans="1:14">
      <c r="A246" s="1" t="s">
        <v>4</v>
      </c>
      <c r="B246" s="1">
        <v>80000</v>
      </c>
      <c r="C246" s="1" t="s">
        <v>554</v>
      </c>
      <c r="D246" s="1">
        <v>88000</v>
      </c>
      <c r="E246" s="1" t="s">
        <v>562</v>
      </c>
      <c r="F246" s="1">
        <v>44</v>
      </c>
      <c r="G246" s="1">
        <v>1</v>
      </c>
      <c r="H246" s="1">
        <v>1</v>
      </c>
      <c r="J246" s="1">
        <v>90</v>
      </c>
      <c r="K246" s="1" t="s">
        <v>41</v>
      </c>
      <c r="L246" s="1" t="s">
        <v>60</v>
      </c>
      <c r="M246" s="1" t="s">
        <v>75</v>
      </c>
      <c r="N246"/>
    </row>
    <row r="247" spans="1:14">
      <c r="A247" s="1" t="s">
        <v>15</v>
      </c>
      <c r="B247" s="1">
        <v>30000</v>
      </c>
      <c r="C247" s="1" t="s">
        <v>557</v>
      </c>
      <c r="D247" s="1">
        <v>33000</v>
      </c>
      <c r="E247" s="1" t="s">
        <v>562</v>
      </c>
      <c r="F247" s="1">
        <v>44</v>
      </c>
      <c r="G247" s="1">
        <v>1</v>
      </c>
      <c r="H247" s="1">
        <v>1</v>
      </c>
      <c r="J247" s="1">
        <v>70</v>
      </c>
      <c r="K247" s="1" t="s">
        <v>46</v>
      </c>
      <c r="L247" s="1" t="s">
        <v>47</v>
      </c>
      <c r="M247" s="1" t="s">
        <v>43</v>
      </c>
      <c r="N247"/>
    </row>
    <row r="248" spans="1:14">
      <c r="A248" s="1" t="s">
        <v>11</v>
      </c>
      <c r="B248" s="1">
        <v>45000</v>
      </c>
      <c r="C248" s="1" t="s">
        <v>555</v>
      </c>
      <c r="D248" s="1">
        <v>45000</v>
      </c>
      <c r="E248" s="1" t="s">
        <v>561</v>
      </c>
      <c r="F248" s="1">
        <v>44</v>
      </c>
      <c r="G248" s="1">
        <v>0</v>
      </c>
      <c r="H248" s="1">
        <v>1</v>
      </c>
      <c r="J248" s="1">
        <v>13</v>
      </c>
      <c r="K248" s="1" t="s">
        <v>41</v>
      </c>
      <c r="L248" s="1" t="s">
        <v>67</v>
      </c>
      <c r="M248" s="1" t="s">
        <v>61</v>
      </c>
      <c r="N248"/>
    </row>
    <row r="249" spans="1:14">
      <c r="A249" s="1" t="s">
        <v>14</v>
      </c>
      <c r="B249" s="1">
        <v>40000</v>
      </c>
      <c r="C249" s="1" t="s">
        <v>558</v>
      </c>
      <c r="D249" s="1">
        <v>44000</v>
      </c>
      <c r="E249" s="1" t="s">
        <v>561</v>
      </c>
      <c r="F249" s="1">
        <v>44</v>
      </c>
      <c r="G249" s="1">
        <v>0</v>
      </c>
      <c r="H249" s="1">
        <v>1</v>
      </c>
      <c r="J249" s="1">
        <v>64</v>
      </c>
      <c r="K249" s="1" t="s">
        <v>46</v>
      </c>
      <c r="L249" s="1" t="s">
        <v>42</v>
      </c>
      <c r="M249" s="1" t="s">
        <v>61</v>
      </c>
      <c r="N249"/>
    </row>
    <row r="250" spans="1:14">
      <c r="A250" s="1" t="s">
        <v>4</v>
      </c>
      <c r="B250" s="1">
        <v>80000</v>
      </c>
      <c r="C250" s="1" t="s">
        <v>557</v>
      </c>
      <c r="D250" s="1">
        <v>80000</v>
      </c>
      <c r="E250" s="1" t="s">
        <v>561</v>
      </c>
      <c r="F250" s="1">
        <v>44</v>
      </c>
      <c r="G250" s="1">
        <v>0</v>
      </c>
      <c r="H250" s="1">
        <v>1</v>
      </c>
      <c r="J250" s="1">
        <v>30</v>
      </c>
      <c r="K250" s="1" t="s">
        <v>46</v>
      </c>
      <c r="L250" s="1" t="s">
        <v>60</v>
      </c>
      <c r="M250" s="1" t="s">
        <v>61</v>
      </c>
      <c r="N250"/>
    </row>
    <row r="251" spans="1:14">
      <c r="A251" s="1" t="s">
        <v>15</v>
      </c>
      <c r="B251" s="1">
        <v>30000</v>
      </c>
      <c r="C251" s="1" t="s">
        <v>558</v>
      </c>
      <c r="D251" s="1">
        <v>33000</v>
      </c>
      <c r="E251" s="1" t="s">
        <v>561</v>
      </c>
      <c r="F251" s="1">
        <v>44</v>
      </c>
      <c r="G251" s="1">
        <v>0</v>
      </c>
      <c r="H251" s="1">
        <v>1</v>
      </c>
      <c r="J251" s="1">
        <v>65</v>
      </c>
      <c r="K251" s="1" t="s">
        <v>41</v>
      </c>
      <c r="L251" s="1" t="s">
        <v>47</v>
      </c>
      <c r="M251" s="1" t="s">
        <v>43</v>
      </c>
      <c r="N251"/>
    </row>
    <row r="252" spans="1:14">
      <c r="A252" s="1" t="s">
        <v>14</v>
      </c>
      <c r="B252" s="1">
        <v>40000</v>
      </c>
      <c r="C252" s="1" t="s">
        <v>557</v>
      </c>
      <c r="D252" s="1">
        <v>40000</v>
      </c>
      <c r="E252" s="1" t="s">
        <v>561</v>
      </c>
      <c r="F252" s="1">
        <v>44</v>
      </c>
      <c r="G252" s="1">
        <v>0</v>
      </c>
      <c r="H252" s="1">
        <v>1</v>
      </c>
      <c r="J252" s="1">
        <v>18</v>
      </c>
      <c r="K252" s="1" t="s">
        <v>41</v>
      </c>
      <c r="L252" s="1" t="s">
        <v>42</v>
      </c>
      <c r="M252" s="1" t="s">
        <v>48</v>
      </c>
      <c r="N252"/>
    </row>
    <row r="253" spans="1:14">
      <c r="A253" s="1" t="s">
        <v>14</v>
      </c>
      <c r="B253" s="1">
        <v>40000</v>
      </c>
      <c r="C253" s="1" t="s">
        <v>558</v>
      </c>
      <c r="D253" s="1">
        <v>40000</v>
      </c>
      <c r="E253" s="1" t="s">
        <v>561</v>
      </c>
      <c r="F253" s="1">
        <v>44</v>
      </c>
      <c r="G253" s="1">
        <v>0</v>
      </c>
      <c r="H253" s="1">
        <v>1</v>
      </c>
      <c r="J253" s="1">
        <v>22</v>
      </c>
      <c r="K253" s="1" t="s">
        <v>41</v>
      </c>
      <c r="L253" s="1" t="s">
        <v>42</v>
      </c>
      <c r="M253" s="1" t="s">
        <v>43</v>
      </c>
      <c r="N253"/>
    </row>
    <row r="254" spans="1:14">
      <c r="A254" s="1" t="s">
        <v>4</v>
      </c>
      <c r="B254" s="1">
        <v>80000</v>
      </c>
      <c r="C254" s="1" t="s">
        <v>558</v>
      </c>
      <c r="D254" s="1">
        <v>80000</v>
      </c>
      <c r="E254" s="1" t="s">
        <v>561</v>
      </c>
      <c r="F254" s="1">
        <v>44</v>
      </c>
      <c r="G254" s="1">
        <v>0</v>
      </c>
      <c r="H254" s="1">
        <v>1</v>
      </c>
      <c r="J254" s="1">
        <v>3</v>
      </c>
      <c r="K254" s="1" t="s">
        <v>41</v>
      </c>
      <c r="L254" s="1" t="s">
        <v>60</v>
      </c>
      <c r="M254" s="1" t="s">
        <v>43</v>
      </c>
      <c r="N254"/>
    </row>
    <row r="255" spans="1:14">
      <c r="A255" s="1" t="s">
        <v>14</v>
      </c>
      <c r="B255" s="1">
        <v>40000</v>
      </c>
      <c r="C255" s="1" t="s">
        <v>557</v>
      </c>
      <c r="D255" s="1">
        <v>44000</v>
      </c>
      <c r="E255" s="1" t="s">
        <v>562</v>
      </c>
      <c r="F255" s="1">
        <v>44</v>
      </c>
      <c r="G255" s="1">
        <v>1</v>
      </c>
      <c r="H255" s="1">
        <v>1</v>
      </c>
      <c r="J255" s="1">
        <v>75</v>
      </c>
      <c r="K255" s="1" t="s">
        <v>46</v>
      </c>
      <c r="L255" s="1" t="s">
        <v>42</v>
      </c>
      <c r="M255" s="1" t="s">
        <v>57</v>
      </c>
      <c r="N255"/>
    </row>
    <row r="256" spans="1:14">
      <c r="A256" s="1" t="s">
        <v>6</v>
      </c>
      <c r="B256" s="1">
        <v>70000</v>
      </c>
      <c r="C256" s="1" t="s">
        <v>555</v>
      </c>
      <c r="D256" s="1">
        <v>77000</v>
      </c>
      <c r="E256" s="1" t="s">
        <v>562</v>
      </c>
      <c r="F256" s="1">
        <v>44</v>
      </c>
      <c r="G256" s="1">
        <v>1</v>
      </c>
      <c r="H256" s="1">
        <v>1</v>
      </c>
      <c r="J256" s="1">
        <v>71</v>
      </c>
      <c r="K256" s="1" t="s">
        <v>41</v>
      </c>
      <c r="L256" s="1" t="s">
        <v>64</v>
      </c>
      <c r="M256" s="1" t="s">
        <v>43</v>
      </c>
      <c r="N256"/>
    </row>
    <row r="257" spans="1:14">
      <c r="A257" s="1" t="s">
        <v>5</v>
      </c>
      <c r="B257" s="1">
        <v>60000</v>
      </c>
      <c r="C257" s="1" t="s">
        <v>554</v>
      </c>
      <c r="D257" s="1">
        <v>60000</v>
      </c>
      <c r="E257" s="1" t="s">
        <v>561</v>
      </c>
      <c r="F257" s="1">
        <v>44</v>
      </c>
      <c r="G257" s="1">
        <v>0</v>
      </c>
      <c r="H257" s="1">
        <v>1</v>
      </c>
      <c r="J257" s="1">
        <v>26</v>
      </c>
      <c r="K257" s="1" t="s">
        <v>41</v>
      </c>
      <c r="L257" s="1" t="s">
        <v>56</v>
      </c>
      <c r="M257" s="1" t="s">
        <v>43</v>
      </c>
      <c r="N257"/>
    </row>
    <row r="258" spans="1:14">
      <c r="A258" s="1" t="s">
        <v>15</v>
      </c>
      <c r="B258" s="1">
        <v>30000</v>
      </c>
      <c r="C258" s="1" t="s">
        <v>557</v>
      </c>
      <c r="D258" s="1">
        <v>30000</v>
      </c>
      <c r="E258" s="1" t="s">
        <v>561</v>
      </c>
      <c r="F258" s="1">
        <v>44</v>
      </c>
      <c r="G258" s="1">
        <v>0</v>
      </c>
      <c r="H258" s="1">
        <v>1</v>
      </c>
      <c r="J258" s="1">
        <v>54</v>
      </c>
      <c r="K258" s="1" t="s">
        <v>46</v>
      </c>
      <c r="L258" s="1" t="s">
        <v>47</v>
      </c>
      <c r="M258" s="1" t="s">
        <v>61</v>
      </c>
      <c r="N258"/>
    </row>
    <row r="259" spans="1:14">
      <c r="A259" s="1" t="s">
        <v>11</v>
      </c>
      <c r="B259" s="1">
        <v>45000</v>
      </c>
      <c r="C259" s="1" t="s">
        <v>557</v>
      </c>
      <c r="D259" s="1">
        <v>45000</v>
      </c>
      <c r="E259" s="1" t="s">
        <v>561</v>
      </c>
      <c r="F259" s="1">
        <v>44</v>
      </c>
      <c r="G259" s="1">
        <v>0</v>
      </c>
      <c r="H259" s="1">
        <v>1</v>
      </c>
      <c r="J259" s="1">
        <v>22</v>
      </c>
      <c r="K259" s="1" t="s">
        <v>41</v>
      </c>
      <c r="L259" s="1" t="s">
        <v>67</v>
      </c>
      <c r="M259" s="1" t="s">
        <v>43</v>
      </c>
      <c r="N259"/>
    </row>
    <row r="260" spans="1:14">
      <c r="A260" s="1" t="s">
        <v>5</v>
      </c>
      <c r="B260" s="1">
        <v>60000</v>
      </c>
      <c r="C260" s="1" t="s">
        <v>558</v>
      </c>
      <c r="D260" s="1">
        <v>60000</v>
      </c>
      <c r="E260" s="1" t="s">
        <v>561</v>
      </c>
      <c r="F260" s="1">
        <v>44</v>
      </c>
      <c r="G260" s="1">
        <v>0</v>
      </c>
      <c r="H260" s="1">
        <v>1</v>
      </c>
      <c r="J260" s="1">
        <v>10</v>
      </c>
      <c r="K260" s="1" t="s">
        <v>46</v>
      </c>
      <c r="L260" s="1" t="s">
        <v>56</v>
      </c>
      <c r="M260" s="1" t="s">
        <v>75</v>
      </c>
      <c r="N260"/>
    </row>
    <row r="261" spans="1:14">
      <c r="A261" s="1" t="s">
        <v>14</v>
      </c>
      <c r="B261" s="1">
        <v>40000</v>
      </c>
      <c r="C261" s="1" t="s">
        <v>554</v>
      </c>
      <c r="D261" s="1">
        <v>44000</v>
      </c>
      <c r="E261" s="1" t="s">
        <v>562</v>
      </c>
      <c r="F261" s="1">
        <v>44</v>
      </c>
      <c r="G261" s="1">
        <v>1</v>
      </c>
      <c r="H261" s="1">
        <v>1</v>
      </c>
      <c r="J261" s="1">
        <v>90</v>
      </c>
      <c r="K261" s="1" t="s">
        <v>46</v>
      </c>
      <c r="L261" s="1" t="s">
        <v>42</v>
      </c>
      <c r="M261" s="1" t="s">
        <v>57</v>
      </c>
      <c r="N261"/>
    </row>
    <row r="262" spans="1:14">
      <c r="A262" s="1" t="s">
        <v>15</v>
      </c>
      <c r="B262" s="1">
        <v>30000</v>
      </c>
      <c r="C262" s="1" t="s">
        <v>557</v>
      </c>
      <c r="D262" s="1">
        <v>33000</v>
      </c>
      <c r="E262" s="1" t="s">
        <v>562</v>
      </c>
      <c r="F262" s="1">
        <v>44</v>
      </c>
      <c r="G262" s="1">
        <v>1</v>
      </c>
      <c r="H262" s="1">
        <v>1</v>
      </c>
      <c r="J262" s="1">
        <v>80</v>
      </c>
      <c r="K262" s="1" t="s">
        <v>46</v>
      </c>
      <c r="L262" s="1" t="s">
        <v>47</v>
      </c>
      <c r="M262" s="1" t="s">
        <v>43</v>
      </c>
      <c r="N262"/>
    </row>
    <row r="263" spans="1:14">
      <c r="A263" s="1" t="s">
        <v>15</v>
      </c>
      <c r="B263" s="1">
        <v>30000</v>
      </c>
      <c r="C263" s="1" t="s">
        <v>557</v>
      </c>
      <c r="D263" s="1">
        <v>30000</v>
      </c>
      <c r="E263" s="1" t="s">
        <v>561</v>
      </c>
      <c r="F263" s="1">
        <v>44</v>
      </c>
      <c r="G263" s="1">
        <v>0</v>
      </c>
      <c r="H263" s="1">
        <v>1</v>
      </c>
      <c r="J263" s="1">
        <v>45</v>
      </c>
      <c r="K263" s="1" t="s">
        <v>41</v>
      </c>
      <c r="L263" s="1" t="s">
        <v>47</v>
      </c>
      <c r="M263" s="1" t="s">
        <v>48</v>
      </c>
      <c r="N263"/>
    </row>
    <row r="264" spans="1:14">
      <c r="A264" s="1" t="s">
        <v>4</v>
      </c>
      <c r="B264" s="1">
        <v>80000</v>
      </c>
      <c r="C264" s="1" t="s">
        <v>558</v>
      </c>
      <c r="D264" s="1">
        <v>80000</v>
      </c>
      <c r="E264" s="1" t="s">
        <v>561</v>
      </c>
      <c r="F264" s="1">
        <v>44</v>
      </c>
      <c r="G264" s="1">
        <v>0</v>
      </c>
      <c r="H264" s="1">
        <v>1</v>
      </c>
      <c r="J264" s="1">
        <v>14</v>
      </c>
      <c r="K264" s="1" t="s">
        <v>46</v>
      </c>
      <c r="L264" s="1" t="s">
        <v>60</v>
      </c>
      <c r="M264" s="1" t="s">
        <v>75</v>
      </c>
      <c r="N264"/>
    </row>
    <row r="265" spans="1:14">
      <c r="A265" s="1" t="s">
        <v>13</v>
      </c>
      <c r="B265" s="1">
        <v>20000</v>
      </c>
      <c r="C265" s="1" t="s">
        <v>558</v>
      </c>
      <c r="D265" s="1">
        <v>20000</v>
      </c>
      <c r="E265" s="1" t="s">
        <v>561</v>
      </c>
      <c r="F265" s="1">
        <v>44</v>
      </c>
      <c r="G265" s="1">
        <v>0</v>
      </c>
      <c r="H265" s="1">
        <v>1</v>
      </c>
      <c r="J265" s="1">
        <v>53</v>
      </c>
      <c r="K265" s="1" t="s">
        <v>41</v>
      </c>
      <c r="L265" s="1" t="s">
        <v>70</v>
      </c>
      <c r="M265" s="1" t="s">
        <v>75</v>
      </c>
      <c r="N265"/>
    </row>
    <row r="266" spans="1:14">
      <c r="A266" s="1" t="s">
        <v>15</v>
      </c>
      <c r="B266" s="1">
        <v>30000</v>
      </c>
      <c r="C266" s="1" t="s">
        <v>555</v>
      </c>
      <c r="D266" s="1">
        <v>30000</v>
      </c>
      <c r="E266" s="1" t="s">
        <v>561</v>
      </c>
      <c r="F266" s="1">
        <v>44</v>
      </c>
      <c r="G266" s="1">
        <v>0</v>
      </c>
      <c r="H266" s="1">
        <v>1</v>
      </c>
      <c r="J266" s="1">
        <v>8</v>
      </c>
      <c r="K266" s="1" t="s">
        <v>46</v>
      </c>
      <c r="L266" s="1" t="s">
        <v>47</v>
      </c>
      <c r="M266" s="1" t="s">
        <v>48</v>
      </c>
      <c r="N266"/>
    </row>
    <row r="267" spans="1:14">
      <c r="A267" s="1" t="s">
        <v>5</v>
      </c>
      <c r="B267" s="1">
        <v>60000</v>
      </c>
      <c r="C267" s="1" t="s">
        <v>556</v>
      </c>
      <c r="D267" s="1">
        <v>60000</v>
      </c>
      <c r="E267" s="1" t="s">
        <v>561</v>
      </c>
      <c r="F267" s="1">
        <v>44</v>
      </c>
      <c r="G267" s="1">
        <v>0</v>
      </c>
      <c r="H267" s="1">
        <v>1</v>
      </c>
      <c r="J267" s="1">
        <v>31</v>
      </c>
      <c r="K267" s="1" t="s">
        <v>46</v>
      </c>
      <c r="L267" s="1" t="s">
        <v>56</v>
      </c>
      <c r="M267" s="1" t="s">
        <v>61</v>
      </c>
      <c r="N267"/>
    </row>
    <row r="268" spans="1:14">
      <c r="A268" s="1" t="s">
        <v>15</v>
      </c>
      <c r="B268" s="1">
        <v>30000</v>
      </c>
      <c r="C268" s="1" t="s">
        <v>555</v>
      </c>
      <c r="D268" s="1">
        <v>30000</v>
      </c>
      <c r="E268" s="1" t="s">
        <v>561</v>
      </c>
      <c r="F268" s="1">
        <v>44</v>
      </c>
      <c r="G268" s="1">
        <v>0</v>
      </c>
      <c r="H268" s="1">
        <v>1</v>
      </c>
      <c r="J268" s="1">
        <v>35</v>
      </c>
      <c r="K268" s="1" t="s">
        <v>46</v>
      </c>
      <c r="L268" s="1" t="s">
        <v>47</v>
      </c>
      <c r="M268" s="1" t="s">
        <v>43</v>
      </c>
      <c r="N268"/>
    </row>
    <row r="269" spans="1:14">
      <c r="A269" s="1" t="s">
        <v>6</v>
      </c>
      <c r="B269" s="1">
        <v>70000</v>
      </c>
      <c r="C269" s="1" t="s">
        <v>556</v>
      </c>
      <c r="D269" s="1">
        <v>70000</v>
      </c>
      <c r="E269" s="1" t="s">
        <v>561</v>
      </c>
      <c r="F269" s="1">
        <v>44</v>
      </c>
      <c r="G269" s="1">
        <v>0</v>
      </c>
      <c r="H269" s="1">
        <v>1</v>
      </c>
      <c r="J269" s="1">
        <v>60</v>
      </c>
      <c r="K269" s="1" t="s">
        <v>46</v>
      </c>
      <c r="L269" s="1" t="s">
        <v>64</v>
      </c>
      <c r="M269" s="1" t="s">
        <v>61</v>
      </c>
      <c r="N269"/>
    </row>
    <row r="270" spans="1:14">
      <c r="A270" s="1" t="s">
        <v>14</v>
      </c>
      <c r="B270" s="1">
        <v>40000</v>
      </c>
      <c r="C270" s="1" t="s">
        <v>555</v>
      </c>
      <c r="D270" s="1">
        <v>40000</v>
      </c>
      <c r="E270" s="1" t="s">
        <v>561</v>
      </c>
      <c r="F270" s="1">
        <v>44</v>
      </c>
      <c r="G270" s="1">
        <v>0</v>
      </c>
      <c r="H270" s="1">
        <v>1</v>
      </c>
      <c r="J270" s="1">
        <v>50</v>
      </c>
      <c r="K270" s="1" t="s">
        <v>41</v>
      </c>
      <c r="L270" s="1" t="s">
        <v>42</v>
      </c>
      <c r="M270" s="1" t="s">
        <v>57</v>
      </c>
      <c r="N270"/>
    </row>
    <row r="271" spans="1:14">
      <c r="A271" s="1" t="s">
        <v>12</v>
      </c>
      <c r="B271" s="1">
        <v>50000</v>
      </c>
      <c r="C271" s="1" t="s">
        <v>558</v>
      </c>
      <c r="D271" s="1">
        <v>55000</v>
      </c>
      <c r="E271" s="1" t="s">
        <v>561</v>
      </c>
      <c r="F271" s="1">
        <v>44</v>
      </c>
      <c r="G271" s="1">
        <v>0</v>
      </c>
      <c r="H271" s="1">
        <v>1</v>
      </c>
      <c r="J271" s="1">
        <v>65</v>
      </c>
      <c r="K271" s="1" t="s">
        <v>41</v>
      </c>
      <c r="L271" s="1" t="s">
        <v>51</v>
      </c>
      <c r="M271" s="1" t="s">
        <v>48</v>
      </c>
      <c r="N271"/>
    </row>
    <row r="272" spans="1:14">
      <c r="A272" s="1" t="s">
        <v>15</v>
      </c>
      <c r="B272" s="1">
        <v>30000</v>
      </c>
      <c r="C272" s="1" t="s">
        <v>558</v>
      </c>
      <c r="D272" s="1">
        <v>33000</v>
      </c>
      <c r="E272" s="1" t="s">
        <v>562</v>
      </c>
      <c r="F272" s="1">
        <v>44</v>
      </c>
      <c r="G272" s="1">
        <v>1</v>
      </c>
      <c r="H272" s="1">
        <v>1</v>
      </c>
      <c r="J272" s="1">
        <v>67</v>
      </c>
      <c r="K272" s="1" t="s">
        <v>46</v>
      </c>
      <c r="L272" s="1" t="s">
        <v>47</v>
      </c>
      <c r="M272" s="1" t="s">
        <v>61</v>
      </c>
      <c r="N272"/>
    </row>
    <row r="273" spans="1:14">
      <c r="A273" s="1" t="s">
        <v>15</v>
      </c>
      <c r="B273" s="1">
        <v>30000</v>
      </c>
      <c r="C273" s="1" t="s">
        <v>556</v>
      </c>
      <c r="D273" s="1">
        <v>33000</v>
      </c>
      <c r="E273" s="1" t="s">
        <v>561</v>
      </c>
      <c r="F273" s="1">
        <v>44</v>
      </c>
      <c r="G273" s="1">
        <v>0</v>
      </c>
      <c r="H273" s="1">
        <v>1</v>
      </c>
      <c r="J273" s="1">
        <v>61</v>
      </c>
      <c r="K273" s="1" t="s">
        <v>46</v>
      </c>
      <c r="L273" s="1" t="s">
        <v>47</v>
      </c>
      <c r="M273" s="1" t="s">
        <v>48</v>
      </c>
      <c r="N273"/>
    </row>
    <row r="274" spans="1:14">
      <c r="A274" s="1" t="s">
        <v>15</v>
      </c>
      <c r="B274" s="1">
        <v>30000</v>
      </c>
      <c r="C274" s="1" t="s">
        <v>556</v>
      </c>
      <c r="D274" s="1">
        <v>30000</v>
      </c>
      <c r="E274" s="1" t="s">
        <v>561</v>
      </c>
      <c r="F274" s="1">
        <v>44</v>
      </c>
      <c r="G274" s="1">
        <v>0</v>
      </c>
      <c r="H274" s="1">
        <v>1</v>
      </c>
      <c r="J274" s="1">
        <v>44</v>
      </c>
      <c r="K274" s="1" t="s">
        <v>46</v>
      </c>
      <c r="L274" s="1" t="s">
        <v>47</v>
      </c>
      <c r="M274" s="1" t="s">
        <v>61</v>
      </c>
      <c r="N274"/>
    </row>
    <row r="275" spans="1:14">
      <c r="A275" s="1" t="s">
        <v>15</v>
      </c>
      <c r="B275" s="1">
        <v>30000</v>
      </c>
      <c r="C275" s="1" t="s">
        <v>555</v>
      </c>
      <c r="D275" s="1">
        <v>30000</v>
      </c>
      <c r="E275" s="1" t="s">
        <v>561</v>
      </c>
      <c r="F275" s="1">
        <v>44</v>
      </c>
      <c r="G275" s="1">
        <v>0</v>
      </c>
      <c r="H275" s="1">
        <v>1</v>
      </c>
      <c r="J275" s="1">
        <v>13</v>
      </c>
      <c r="K275" s="1" t="s">
        <v>41</v>
      </c>
      <c r="L275" s="1" t="s">
        <v>47</v>
      </c>
      <c r="M275" s="1" t="s">
        <v>48</v>
      </c>
      <c r="N275"/>
    </row>
    <row r="276" spans="1:14">
      <c r="A276" s="1" t="s">
        <v>13</v>
      </c>
      <c r="B276" s="1">
        <v>20000</v>
      </c>
      <c r="C276" s="1" t="s">
        <v>556</v>
      </c>
      <c r="D276" s="1">
        <v>22000</v>
      </c>
      <c r="E276" s="1" t="s">
        <v>562</v>
      </c>
      <c r="F276" s="1">
        <v>44</v>
      </c>
      <c r="G276" s="1">
        <v>1</v>
      </c>
      <c r="H276" s="1">
        <v>1</v>
      </c>
      <c r="J276" s="1">
        <v>85</v>
      </c>
      <c r="K276" s="1" t="s">
        <v>41</v>
      </c>
      <c r="L276" s="1" t="s">
        <v>70</v>
      </c>
      <c r="M276" s="1" t="s">
        <v>75</v>
      </c>
      <c r="N276"/>
    </row>
    <row r="277" spans="1:14">
      <c r="A277" s="1" t="s">
        <v>13</v>
      </c>
      <c r="B277" s="1">
        <v>20000</v>
      </c>
      <c r="C277" s="1" t="s">
        <v>554</v>
      </c>
      <c r="D277" s="1">
        <v>20000</v>
      </c>
      <c r="E277" s="1" t="s">
        <v>561</v>
      </c>
      <c r="F277" s="1">
        <v>44</v>
      </c>
      <c r="G277" s="1">
        <v>0</v>
      </c>
      <c r="H277" s="1">
        <v>1</v>
      </c>
      <c r="J277" s="1">
        <v>60</v>
      </c>
      <c r="K277" s="1" t="s">
        <v>41</v>
      </c>
      <c r="L277" s="1" t="s">
        <v>70</v>
      </c>
      <c r="M277" s="1" t="s">
        <v>57</v>
      </c>
      <c r="N277"/>
    </row>
  </sheetData>
  <mergeCells count="1">
    <mergeCell ref="A1:N26"/>
  </mergeCells>
  <conditionalFormatting sqref="C27:C277">
    <cfRule type="containsText" dxfId="38" priority="11" operator="between" text="Excellent">
      <formula>NOT(ISERROR(SEARCH("Excellent",C27)))</formula>
    </cfRule>
    <cfRule type="containsText" dxfId="39" priority="10" operator="between" text="Fair">
      <formula>NOT(ISERROR(SEARCH("Fair",C27)))</formula>
    </cfRule>
    <cfRule type="containsText" dxfId="40" priority="9" operator="between" text="Good">
      <formula>NOT(ISERROR(SEARCH("Good",C27)))</formula>
    </cfRule>
    <cfRule type="containsText" dxfId="41" priority="8" operator="between" text="Poor">
      <formula>NOT(ISERROR(SEARCH("Poor",C27)))</formula>
    </cfRule>
    <cfRule type="containsText" dxfId="42" priority="7" operator="between" text="Critical">
      <formula>NOT(ISERROR(SEARCH("Critical",C27)))</formula>
    </cfRule>
  </conditionalFormatting>
  <conditionalFormatting sqref="C28:C277">
    <cfRule type="containsText" dxfId="43" priority="12" operator="between" text="Excellent">
      <formula>NOT(ISERROR(SEARCH("Excellent",C28)))</formula>
    </cfRule>
  </conditionalFormatting>
  <conditionalFormatting sqref="E28:E277">
    <cfRule type="containsText" dxfId="38" priority="6" operator="between" text="Normal">
      <formula>NOT(ISERROR(SEARCH("Normal",E28)))</formula>
    </cfRule>
    <cfRule type="containsText" dxfId="42" priority="5" operator="between" text="High Risk">
      <formula>NOT(ISERROR(SEARCH("High Risk",E28)))</formula>
    </cfRule>
  </conditionalFormatting>
  <conditionalFormatting sqref="J28:J277">
    <cfRule type="cellIs" dxfId="44" priority="4" operator="lessThan">
      <formula>65</formula>
    </cfRule>
    <cfRule type="cellIs" dxfId="45" priority="3" operator="greaterThan">
      <formula>66</formula>
    </cfRule>
    <cfRule type="cellIs" dxfId="45" priority="2" operator="greaterThan">
      <formula>65</formula>
    </cfRule>
    <cfRule type="cellIs" dxfId="45" priority="1" operator="greaterThanOrEqual">
      <formula>65</formula>
    </cfRule>
  </conditionalFormatting>
  <pageMargins left="0.75" right="0.75" top="1" bottom="1" header="0.5" footer="0.5"/>
  <headerFooter/>
  <drawing r:id="rId1"/>
  <picture r:id="rId4"/>
  <tableParts count="1">
    <tablePart r:id="rId2"/>
  </tableParts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KPivot1</vt:lpstr>
      <vt:lpstr>KPivot2</vt:lpstr>
      <vt:lpstr>KPivot3</vt:lpstr>
      <vt:lpstr>Pivot1</vt:lpstr>
      <vt:lpstr>Pivot2</vt:lpstr>
      <vt:lpstr>Pivot3</vt:lpstr>
      <vt:lpstr>Patients</vt:lpstr>
      <vt:lpstr>Diagnosis_Cost</vt:lpstr>
      <vt:lpstr>Treatment_Rating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2025-08-24T13:26:00Z</dcterms:created>
  <dcterms:modified xsi:type="dcterms:W3CDTF">2025-08-25T19:32:33Z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2057-12.2.0.21931</vt:lpwstr>
  </property>
  <property fmtid="{D5CDD505-2E9C-101B-9397-08002B2CF9AE}" pid="3" name="ICV">
    <vt:lpwstr>7A9638962AAD4AADB58F9D42A9A8282E_13</vt:lpwstr>
  </property>
</Properties>
</file>