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\OneDrive\Paper\AliBardis\2013\2013 Spring Meeting\tro\"/>
    </mc:Choice>
  </mc:AlternateContent>
  <bookViews>
    <workbookView xWindow="-20" yWindow="-20" windowWidth="9570" windowHeight="9510"/>
  </bookViews>
  <sheets>
    <sheet name="M_triangle" sheetId="1" r:id="rId1"/>
    <sheet name="Triangle" sheetId="23" r:id="rId2"/>
    <sheet name="Selected" sheetId="24" r:id="rId3"/>
    <sheet name="MBffmVariance" sheetId="4" r:id="rId4"/>
    <sheet name="MBDataManipulations" sheetId="2" r:id="rId5"/>
    <sheet name="troAllYrWtdAg" sheetId="3" r:id="rId6"/>
    <sheet name="ffmMBSelections" sheetId="6" r:id="rId7"/>
    <sheet name="Current Model 4-23-09" sheetId="8" r:id="rId8"/>
    <sheet name="Current Model 04-28-2009" sheetId="9" r:id="rId9"/>
    <sheet name="Model 5-5-09" sheetId="10" r:id="rId10"/>
    <sheet name="Model 05-11-09" sheetId="11" r:id="rId11"/>
    <sheet name="Model 05-27-09" sheetId="12" r:id="rId12"/>
    <sheet name="Model 05-30-09" sheetId="15" r:id="rId13"/>
    <sheet name="M6-1-09 2acps off diag wtd avg" sheetId="16" r:id="rId14"/>
    <sheet name="M6-1-09 2acps off diag smpl avg" sheetId="17" r:id="rId15"/>
    <sheet name="Model 6-18-09 min.df=3" sheetId="18" r:id="rId16"/>
    <sheet name="wtd avg t.adjmnt" sheetId="19" r:id="rId17"/>
    <sheet name="loglinear ata.err.method" sheetId="20" r:id="rId18"/>
    <sheet name="Corrected Dates 8-1-09" sheetId="21" r:id="rId19"/>
    <sheet name="MinDF3 2010" sheetId="22" r:id="rId20"/>
  </sheets>
  <definedNames>
    <definedName name="acpbegindt">M_triangle!$N$3:$N$12</definedName>
    <definedName name="acpenddt">M_triangle!$O$3:$O$12</definedName>
    <definedName name="acpTable">M_triangle!$M$2:$O$12</definedName>
    <definedName name="age">M_triangle!$B$22:$K$22</definedName>
    <definedName name="beginday">M_triangle!$S$3:$S$12</definedName>
    <definedName name="beginmonth">M_triangle!$R$3:$R$12</definedName>
    <definedName name="beginyear">M_triangle!$Q$3:$Q$12</definedName>
    <definedName name="currdiag">M_triangle!$B$21:$K$21</definedName>
    <definedName name="endday">M_triangle!$V$3:$V$12</definedName>
    <definedName name="endmonth">M_triangle!$U$3:$U$12</definedName>
    <definedName name="endyear">M_triangle!$T$3:$T$12</definedName>
    <definedName name="longoffdiagonal">M_triangle!$AD$15:$AF$35</definedName>
    <definedName name="offdiagonal">M_triangle!$AD$2:$AF$12</definedName>
    <definedName name="Selected">M_triangle!$B$16:$K$16</definedName>
    <definedName name="tail">M_triangle!$K$18</definedName>
    <definedName name="timeunits">M_triangle!$B$1</definedName>
    <definedName name="Triangle">M_triangle!$A$2:$K$12</definedName>
  </definedNames>
  <calcPr calcId="171027"/>
</workbook>
</file>

<file path=xl/calcChain.xml><?xml version="1.0" encoding="utf-8"?>
<calcChain xmlns="http://schemas.openxmlformats.org/spreadsheetml/2006/main">
  <c r="C16" i="1" l="1"/>
  <c r="J16" i="1"/>
  <c r="I16" i="1"/>
  <c r="H16" i="1"/>
  <c r="G16" i="1"/>
  <c r="F16" i="1"/>
  <c r="E16" i="1"/>
  <c r="D16" i="1"/>
  <c r="B16" i="1"/>
  <c r="B11" i="23" l="1"/>
  <c r="M17" i="1"/>
  <c r="M18" i="1" s="1"/>
  <c r="M19" i="1" s="1"/>
  <c r="M20" i="1" s="1"/>
  <c r="M21" i="1" s="1"/>
  <c r="B18" i="1" l="1"/>
  <c r="AB9" i="1"/>
  <c r="AB5" i="1"/>
  <c r="AB6" i="1"/>
  <c r="AB7" i="1"/>
  <c r="AB10" i="1"/>
  <c r="AB11" i="1"/>
  <c r="M130" i="16"/>
  <c r="AB3" i="1"/>
  <c r="AB4" i="1"/>
  <c r="Y12" i="1"/>
  <c r="Y34" i="1" s="1"/>
  <c r="Y35" i="1" s="1"/>
  <c r="Y11" i="1"/>
  <c r="Y10" i="1"/>
  <c r="Y9" i="1"/>
  <c r="Y8" i="1"/>
  <c r="Y7" i="1"/>
  <c r="Y6" i="1"/>
  <c r="Y5" i="1"/>
  <c r="Y4" i="1"/>
  <c r="Y3" i="1"/>
  <c r="Z11" i="1"/>
  <c r="Z32" i="1" s="1"/>
  <c r="Z33" i="1" s="1"/>
  <c r="Z10" i="1"/>
  <c r="Z30" i="1" s="1"/>
  <c r="Z31" i="1" s="1"/>
  <c r="Z9" i="1"/>
  <c r="Z28" i="1" s="1"/>
  <c r="Z29" i="1" s="1"/>
  <c r="Z8" i="1"/>
  <c r="Z26" i="1" s="1"/>
  <c r="Z27" i="1" s="1"/>
  <c r="Z7" i="1"/>
  <c r="Z24" i="1" s="1"/>
  <c r="Z25" i="1" s="1"/>
  <c r="Z6" i="1"/>
  <c r="Z22" i="1" s="1"/>
  <c r="Z23" i="1" s="1"/>
  <c r="Z5" i="1"/>
  <c r="Z20" i="1" s="1"/>
  <c r="Z21" i="1" s="1"/>
  <c r="Z4" i="1"/>
  <c r="Z18" i="1" s="1"/>
  <c r="Z19" i="1" s="1"/>
  <c r="Z3" i="1"/>
  <c r="Z16" i="1" s="1"/>
  <c r="Z17" i="1" s="1"/>
  <c r="X12" i="1"/>
  <c r="AD12" i="1" s="1"/>
  <c r="AD34" i="1" s="1"/>
  <c r="AD35" i="1" s="1"/>
  <c r="X11" i="1"/>
  <c r="AD11" i="1" s="1"/>
  <c r="AD32" i="1" s="1"/>
  <c r="AD33" i="1" s="1"/>
  <c r="X10" i="1"/>
  <c r="AD10" i="1" s="1"/>
  <c r="AD30" i="1" s="1"/>
  <c r="AD31" i="1" s="1"/>
  <c r="X9" i="1"/>
  <c r="AD9" i="1" s="1"/>
  <c r="AD28" i="1" s="1"/>
  <c r="AD29" i="1" s="1"/>
  <c r="X8" i="1"/>
  <c r="AD8" i="1" s="1"/>
  <c r="AD26" i="1" s="1"/>
  <c r="AD27" i="1" s="1"/>
  <c r="X7" i="1"/>
  <c r="AD7" i="1" s="1"/>
  <c r="AD24" i="1" s="1"/>
  <c r="AD25" i="1" s="1"/>
  <c r="X6" i="1"/>
  <c r="AD6" i="1" s="1"/>
  <c r="AD22" i="1" s="1"/>
  <c r="AD23" i="1" s="1"/>
  <c r="X5" i="1"/>
  <c r="AD5" i="1" s="1"/>
  <c r="AD20" i="1" s="1"/>
  <c r="AD21" i="1" s="1"/>
  <c r="X4" i="1"/>
  <c r="AD4" i="1" s="1"/>
  <c r="AD18" i="1" s="1"/>
  <c r="AD19" i="1" s="1"/>
  <c r="X3" i="1"/>
  <c r="AD3" i="1" s="1"/>
  <c r="AD16" i="1" s="1"/>
  <c r="AD17" i="1" s="1"/>
  <c r="N3" i="1"/>
  <c r="N16" i="1" s="1"/>
  <c r="T12" i="1"/>
  <c r="O12" i="1" s="1"/>
  <c r="T11" i="1"/>
  <c r="O11" i="1" s="1"/>
  <c r="T10" i="1"/>
  <c r="O10" i="1" s="1"/>
  <c r="T9" i="1"/>
  <c r="O9" i="1" s="1"/>
  <c r="T8" i="1"/>
  <c r="O8" i="1" s="1"/>
  <c r="T7" i="1"/>
  <c r="O7" i="1" s="1"/>
  <c r="T6" i="1"/>
  <c r="O6" i="1" s="1"/>
  <c r="T5" i="1"/>
  <c r="O5" i="1" s="1"/>
  <c r="T4" i="1"/>
  <c r="O4" i="1" s="1"/>
  <c r="T3" i="1"/>
  <c r="O3" i="1" s="1"/>
  <c r="Q12" i="1"/>
  <c r="N12" i="1" s="1"/>
  <c r="Q11" i="1"/>
  <c r="N11" i="1" s="1"/>
  <c r="Q10" i="1"/>
  <c r="N10" i="1" s="1"/>
  <c r="Q9" i="1"/>
  <c r="N9" i="1" s="1"/>
  <c r="Q8" i="1"/>
  <c r="N8" i="1" s="1"/>
  <c r="N21" i="1" s="1"/>
  <c r="Q7" i="1"/>
  <c r="N7" i="1" s="1"/>
  <c r="N20" i="1" s="1"/>
  <c r="Q6" i="1"/>
  <c r="N6" i="1" s="1"/>
  <c r="N19" i="1" s="1"/>
  <c r="Q5" i="1"/>
  <c r="N5" i="1" s="1"/>
  <c r="N18" i="1" s="1"/>
  <c r="Q4" i="1"/>
  <c r="N4" i="1" s="1"/>
  <c r="N17" i="1" s="1"/>
  <c r="G15" i="1"/>
  <c r="G38" i="1" s="1"/>
  <c r="AB8" i="1"/>
  <c r="J39" i="1"/>
  <c r="J19" i="1" s="1"/>
  <c r="I39" i="1"/>
  <c r="I40" i="1"/>
  <c r="H39" i="1"/>
  <c r="H40" i="1"/>
  <c r="H41" i="1"/>
  <c r="G39" i="1"/>
  <c r="G40" i="1"/>
  <c r="G41" i="1"/>
  <c r="G42" i="1"/>
  <c r="F39" i="1"/>
  <c r="F40" i="1"/>
  <c r="F41" i="1"/>
  <c r="F42" i="1"/>
  <c r="F43" i="1"/>
  <c r="E39" i="1"/>
  <c r="E40" i="1"/>
  <c r="E41" i="1"/>
  <c r="E42" i="1"/>
  <c r="E43" i="1"/>
  <c r="E44" i="1"/>
  <c r="D39" i="1"/>
  <c r="D40" i="1"/>
  <c r="D41" i="1"/>
  <c r="D42" i="1"/>
  <c r="D43" i="1"/>
  <c r="D44" i="1"/>
  <c r="D45" i="1"/>
  <c r="C40" i="1"/>
  <c r="C41" i="1"/>
  <c r="C42" i="1"/>
  <c r="C43" i="1"/>
  <c r="C44" i="1"/>
  <c r="C45" i="1"/>
  <c r="C46" i="1"/>
  <c r="C39" i="1"/>
  <c r="B40" i="1"/>
  <c r="B41" i="1"/>
  <c r="B42" i="1"/>
  <c r="B43" i="1"/>
  <c r="B44" i="1"/>
  <c r="B45" i="1"/>
  <c r="B46" i="1"/>
  <c r="B47" i="1"/>
  <c r="B39" i="1"/>
  <c r="K15" i="1"/>
  <c r="K38" i="1" s="1"/>
  <c r="J15" i="1"/>
  <c r="J38" i="1" s="1"/>
  <c r="I15" i="1"/>
  <c r="I38" i="1" s="1"/>
  <c r="H15" i="1"/>
  <c r="H38" i="1" s="1"/>
  <c r="F15" i="1"/>
  <c r="F38" i="1" s="1"/>
  <c r="E15" i="1"/>
  <c r="E38" i="1" s="1"/>
  <c r="D15" i="1"/>
  <c r="D38" i="1" s="1"/>
  <c r="C15" i="1"/>
  <c r="C38" i="1" s="1"/>
  <c r="B15" i="1"/>
  <c r="B38" i="1" s="1"/>
  <c r="L128" i="3"/>
  <c r="K128" i="3"/>
  <c r="J128" i="3"/>
  <c r="I128" i="3"/>
  <c r="H128" i="3"/>
  <c r="G128" i="3"/>
  <c r="F128" i="3"/>
  <c r="E128" i="3"/>
  <c r="D128" i="3"/>
  <c r="C128" i="3"/>
  <c r="L127" i="3"/>
  <c r="K127" i="3"/>
  <c r="J127" i="3"/>
  <c r="I127" i="3"/>
  <c r="H127" i="3"/>
  <c r="G127" i="3"/>
  <c r="F127" i="3"/>
  <c r="E127" i="3"/>
  <c r="D127" i="3"/>
  <c r="C127" i="3"/>
  <c r="L126" i="3"/>
  <c r="K126" i="3"/>
  <c r="J126" i="3"/>
  <c r="I126" i="3"/>
  <c r="H126" i="3"/>
  <c r="G126" i="3"/>
  <c r="F126" i="3"/>
  <c r="E126" i="3"/>
  <c r="D126" i="3"/>
  <c r="L125" i="3"/>
  <c r="K125" i="3"/>
  <c r="J125" i="3"/>
  <c r="I125" i="3"/>
  <c r="H125" i="3"/>
  <c r="G125" i="3"/>
  <c r="F125" i="3"/>
  <c r="E125" i="3"/>
  <c r="D125" i="3"/>
  <c r="L124" i="3"/>
  <c r="K124" i="3"/>
  <c r="J124" i="3"/>
  <c r="I124" i="3"/>
  <c r="H124" i="3"/>
  <c r="G124" i="3"/>
  <c r="F124" i="3"/>
  <c r="E124" i="3"/>
  <c r="D124" i="3"/>
  <c r="L123" i="3"/>
  <c r="K123" i="3"/>
  <c r="J123" i="3"/>
  <c r="I123" i="3"/>
  <c r="H123" i="3"/>
  <c r="G123" i="3"/>
  <c r="F123" i="3"/>
  <c r="E123" i="3"/>
  <c r="D123" i="3"/>
  <c r="L122" i="3"/>
  <c r="K122" i="3"/>
  <c r="J122" i="3"/>
  <c r="I122" i="3"/>
  <c r="H122" i="3"/>
  <c r="G122" i="3"/>
  <c r="F122" i="3"/>
  <c r="E122" i="3"/>
  <c r="D122" i="3"/>
  <c r="L121" i="3"/>
  <c r="K121" i="3"/>
  <c r="J121" i="3"/>
  <c r="I121" i="3"/>
  <c r="H121" i="3"/>
  <c r="G121" i="3"/>
  <c r="F121" i="3"/>
  <c r="E121" i="3"/>
  <c r="D121" i="3"/>
  <c r="L120" i="3"/>
  <c r="K120" i="3"/>
  <c r="J120" i="3"/>
  <c r="I120" i="3"/>
  <c r="H120" i="3"/>
  <c r="G120" i="3"/>
  <c r="F120" i="3"/>
  <c r="E120" i="3"/>
  <c r="D120" i="3"/>
  <c r="L119" i="3"/>
  <c r="K119" i="3"/>
  <c r="J119" i="3"/>
  <c r="I119" i="3"/>
  <c r="H119" i="3"/>
  <c r="G119" i="3"/>
  <c r="F119" i="3"/>
  <c r="E119" i="3"/>
  <c r="D119" i="3"/>
  <c r="L118" i="3"/>
  <c r="K118" i="3"/>
  <c r="J118" i="3"/>
  <c r="I118" i="3"/>
  <c r="H118" i="3"/>
  <c r="G118" i="3"/>
  <c r="F118" i="3"/>
  <c r="E118" i="3"/>
  <c r="D118" i="3"/>
  <c r="L100" i="3"/>
  <c r="K100" i="3"/>
  <c r="J100" i="3"/>
  <c r="I100" i="3"/>
  <c r="H100" i="3"/>
  <c r="G100" i="3"/>
  <c r="F100" i="3"/>
  <c r="E100" i="3"/>
  <c r="D100" i="3"/>
  <c r="C100" i="3"/>
  <c r="L99" i="3"/>
  <c r="K99" i="3"/>
  <c r="J99" i="3"/>
  <c r="I99" i="3"/>
  <c r="H99" i="3"/>
  <c r="G99" i="3"/>
  <c r="F99" i="3"/>
  <c r="E99" i="3"/>
  <c r="D99" i="3"/>
  <c r="C99" i="3"/>
  <c r="L98" i="3"/>
  <c r="K98" i="3"/>
  <c r="J98" i="3"/>
  <c r="I98" i="3"/>
  <c r="H98" i="3"/>
  <c r="G98" i="3"/>
  <c r="F98" i="3"/>
  <c r="E98" i="3"/>
  <c r="D98" i="3"/>
  <c r="L97" i="3"/>
  <c r="K97" i="3"/>
  <c r="J97" i="3"/>
  <c r="I97" i="3"/>
  <c r="H97" i="3"/>
  <c r="G97" i="3"/>
  <c r="F97" i="3"/>
  <c r="E97" i="3"/>
  <c r="D97" i="3"/>
  <c r="L96" i="3"/>
  <c r="K96" i="3"/>
  <c r="J96" i="3"/>
  <c r="I96" i="3"/>
  <c r="H96" i="3"/>
  <c r="G96" i="3"/>
  <c r="F96" i="3"/>
  <c r="E96" i="3"/>
  <c r="D96" i="3"/>
  <c r="L95" i="3"/>
  <c r="K95" i="3"/>
  <c r="J95" i="3"/>
  <c r="I95" i="3"/>
  <c r="H95" i="3"/>
  <c r="G95" i="3"/>
  <c r="F95" i="3"/>
  <c r="E95" i="3"/>
  <c r="D95" i="3"/>
  <c r="L94" i="3"/>
  <c r="K94" i="3"/>
  <c r="J94" i="3"/>
  <c r="I94" i="3"/>
  <c r="H94" i="3"/>
  <c r="G94" i="3"/>
  <c r="F94" i="3"/>
  <c r="E94" i="3"/>
  <c r="D94" i="3"/>
  <c r="L93" i="3"/>
  <c r="K93" i="3"/>
  <c r="J93" i="3"/>
  <c r="I93" i="3"/>
  <c r="H93" i="3"/>
  <c r="G93" i="3"/>
  <c r="F93" i="3"/>
  <c r="E93" i="3"/>
  <c r="D93" i="3"/>
  <c r="L92" i="3"/>
  <c r="K92" i="3"/>
  <c r="J92" i="3"/>
  <c r="I92" i="3"/>
  <c r="H92" i="3"/>
  <c r="G92" i="3"/>
  <c r="F92" i="3"/>
  <c r="E92" i="3"/>
  <c r="D92" i="3"/>
  <c r="L91" i="3"/>
  <c r="K91" i="3"/>
  <c r="J91" i="3"/>
  <c r="I91" i="3"/>
  <c r="H91" i="3"/>
  <c r="G91" i="3"/>
  <c r="F91" i="3"/>
  <c r="E91" i="3"/>
  <c r="D91" i="3"/>
  <c r="L90" i="3"/>
  <c r="K90" i="3"/>
  <c r="J90" i="3"/>
  <c r="I90" i="3"/>
  <c r="H90" i="3"/>
  <c r="G90" i="3"/>
  <c r="F90" i="3"/>
  <c r="E90" i="3"/>
  <c r="D90" i="3"/>
  <c r="L72" i="3"/>
  <c r="K72" i="3"/>
  <c r="J72" i="3"/>
  <c r="I72" i="3"/>
  <c r="H72" i="3"/>
  <c r="G72" i="3"/>
  <c r="F72" i="3"/>
  <c r="E72" i="3"/>
  <c r="D72" i="3"/>
  <c r="C72" i="3"/>
  <c r="L71" i="3"/>
  <c r="K71" i="3"/>
  <c r="J71" i="3"/>
  <c r="I71" i="3"/>
  <c r="H71" i="3"/>
  <c r="G71" i="3"/>
  <c r="F71" i="3"/>
  <c r="E71" i="3"/>
  <c r="L70" i="3"/>
  <c r="K70" i="3"/>
  <c r="J70" i="3"/>
  <c r="I70" i="3"/>
  <c r="H70" i="3"/>
  <c r="G70" i="3"/>
  <c r="F70" i="3"/>
  <c r="E70" i="3"/>
  <c r="L69" i="3"/>
  <c r="K69" i="3"/>
  <c r="J69" i="3"/>
  <c r="I69" i="3"/>
  <c r="H69" i="3"/>
  <c r="G69" i="3"/>
  <c r="F69" i="3"/>
  <c r="E69" i="3"/>
  <c r="L68" i="3"/>
  <c r="K68" i="3"/>
  <c r="J68" i="3"/>
  <c r="I68" i="3"/>
  <c r="H68" i="3"/>
  <c r="G68" i="3"/>
  <c r="F68" i="3"/>
  <c r="E68" i="3"/>
  <c r="L67" i="3"/>
  <c r="K67" i="3"/>
  <c r="J67" i="3"/>
  <c r="I67" i="3"/>
  <c r="H67" i="3"/>
  <c r="G67" i="3"/>
  <c r="F67" i="3"/>
  <c r="E67" i="3"/>
  <c r="L66" i="3"/>
  <c r="K66" i="3"/>
  <c r="J66" i="3"/>
  <c r="I66" i="3"/>
  <c r="H66" i="3"/>
  <c r="G66" i="3"/>
  <c r="F66" i="3"/>
  <c r="E66" i="3"/>
  <c r="L65" i="3"/>
  <c r="K65" i="3"/>
  <c r="J65" i="3"/>
  <c r="I65" i="3"/>
  <c r="H65" i="3"/>
  <c r="G65" i="3"/>
  <c r="F65" i="3"/>
  <c r="E65" i="3"/>
  <c r="L64" i="3"/>
  <c r="K64" i="3"/>
  <c r="J64" i="3"/>
  <c r="I64" i="3"/>
  <c r="H64" i="3"/>
  <c r="G64" i="3"/>
  <c r="F64" i="3"/>
  <c r="E64" i="3"/>
  <c r="L63" i="3"/>
  <c r="K63" i="3"/>
  <c r="J63" i="3"/>
  <c r="I63" i="3"/>
  <c r="H63" i="3"/>
  <c r="G63" i="3"/>
  <c r="F63" i="3"/>
  <c r="E63" i="3"/>
  <c r="L62" i="3"/>
  <c r="K62" i="3"/>
  <c r="J62" i="3"/>
  <c r="I62" i="3"/>
  <c r="H62" i="3"/>
  <c r="G62" i="3"/>
  <c r="F62" i="3"/>
  <c r="E62" i="3"/>
  <c r="C71" i="3"/>
  <c r="D70" i="3"/>
  <c r="D69" i="3"/>
  <c r="D68" i="3"/>
  <c r="D67" i="3"/>
  <c r="D66" i="3"/>
  <c r="D65" i="3"/>
  <c r="D64" i="3"/>
  <c r="D63" i="3"/>
  <c r="D62" i="3"/>
  <c r="D71" i="3"/>
  <c r="K22" i="1"/>
  <c r="J22" i="1"/>
  <c r="I22" i="1"/>
  <c r="H22" i="1"/>
  <c r="G22" i="1"/>
  <c r="F22" i="1"/>
  <c r="E22" i="1"/>
  <c r="D22" i="1"/>
  <c r="C22" i="1"/>
  <c r="B22" i="1"/>
  <c r="K23" i="1"/>
  <c r="J23" i="1"/>
  <c r="I23" i="1"/>
  <c r="H23" i="1"/>
  <c r="G23" i="1"/>
  <c r="F23" i="1"/>
  <c r="E23" i="1"/>
  <c r="D23" i="1"/>
  <c r="C23" i="1"/>
  <c r="B23" i="1"/>
  <c r="B12" i="1"/>
  <c r="Z12" i="1" s="1"/>
  <c r="Z34" i="1" s="1"/>
  <c r="Z35" i="1" s="1"/>
  <c r="B36" i="1"/>
  <c r="M43" i="3"/>
  <c r="L12" i="6"/>
  <c r="M43" i="6" s="1"/>
  <c r="L11" i="6"/>
  <c r="M42" i="6" s="1"/>
  <c r="L10" i="6"/>
  <c r="M41" i="6" s="1"/>
  <c r="L9" i="6"/>
  <c r="M40" i="6" s="1"/>
  <c r="L8" i="6"/>
  <c r="M81" i="6" s="1"/>
  <c r="L7" i="6"/>
  <c r="M38" i="6" s="1"/>
  <c r="L6" i="6"/>
  <c r="M37" i="6" s="1"/>
  <c r="L5" i="6"/>
  <c r="M36" i="6" s="1"/>
  <c r="L4" i="6"/>
  <c r="M77" i="6" s="1"/>
  <c r="L3" i="6"/>
  <c r="M34" i="6" s="1"/>
  <c r="J30" i="2"/>
  <c r="I30" i="2"/>
  <c r="H30" i="2"/>
  <c r="G30" i="2"/>
  <c r="F30" i="2"/>
  <c r="E30" i="2"/>
  <c r="D30" i="2"/>
  <c r="C30" i="2"/>
  <c r="B30" i="2"/>
  <c r="K21" i="1"/>
  <c r="J21" i="1"/>
  <c r="I21" i="1"/>
  <c r="H21" i="1"/>
  <c r="G21" i="1"/>
  <c r="F21" i="1"/>
  <c r="E21" i="1"/>
  <c r="D21" i="1"/>
  <c r="C21" i="1"/>
  <c r="K5" i="2"/>
  <c r="J5" i="2"/>
  <c r="J6" i="2"/>
  <c r="K6" i="2" s="1"/>
  <c r="I5" i="2"/>
  <c r="I6" i="2"/>
  <c r="I7" i="2"/>
  <c r="H5" i="2"/>
  <c r="H6" i="2"/>
  <c r="H7" i="2"/>
  <c r="H8" i="2"/>
  <c r="G5" i="2"/>
  <c r="G18" i="2" s="1"/>
  <c r="G6" i="2"/>
  <c r="G7" i="2"/>
  <c r="G8" i="2"/>
  <c r="G9" i="2"/>
  <c r="F5" i="2"/>
  <c r="F6" i="2"/>
  <c r="F7" i="2"/>
  <c r="F8" i="2"/>
  <c r="F9" i="2"/>
  <c r="F10" i="2"/>
  <c r="G10" i="2" s="1"/>
  <c r="E5" i="2"/>
  <c r="E6" i="2"/>
  <c r="E19" i="2" s="1"/>
  <c r="E7" i="2"/>
  <c r="E8" i="2"/>
  <c r="E9" i="2"/>
  <c r="E10" i="2"/>
  <c r="E11" i="2"/>
  <c r="F11" i="2" s="1"/>
  <c r="D5" i="2"/>
  <c r="D6" i="2"/>
  <c r="D7" i="2"/>
  <c r="D8" i="2"/>
  <c r="D9" i="2"/>
  <c r="D10" i="2"/>
  <c r="D11" i="2"/>
  <c r="D12" i="2"/>
  <c r="C5" i="2"/>
  <c r="C6" i="2"/>
  <c r="C7" i="2"/>
  <c r="C8" i="2"/>
  <c r="C21" i="2" s="1"/>
  <c r="C9" i="2"/>
  <c r="C10" i="2"/>
  <c r="C11" i="2"/>
  <c r="C12" i="2"/>
  <c r="C13" i="2"/>
  <c r="B5" i="2"/>
  <c r="B6" i="2"/>
  <c r="B7" i="2"/>
  <c r="B8" i="2"/>
  <c r="B9" i="2"/>
  <c r="B10" i="2"/>
  <c r="B11" i="2"/>
  <c r="B12" i="2"/>
  <c r="B13" i="2"/>
  <c r="A37" i="2"/>
  <c r="A51" i="2" s="1"/>
  <c r="A64" i="2" s="1"/>
  <c r="A79" i="2" s="1"/>
  <c r="A38" i="2"/>
  <c r="A52" i="2" s="1"/>
  <c r="A65" i="2" s="1"/>
  <c r="A80" i="2" s="1"/>
  <c r="A39" i="2"/>
  <c r="A53" i="2" s="1"/>
  <c r="A66" i="2" s="1"/>
  <c r="A81" i="2" s="1"/>
  <c r="A40" i="2"/>
  <c r="A54" i="2" s="1"/>
  <c r="A67" i="2" s="1"/>
  <c r="A82" i="2" s="1"/>
  <c r="A41" i="2"/>
  <c r="A55" i="2" s="1"/>
  <c r="A68" i="2" s="1"/>
  <c r="A83" i="2" s="1"/>
  <c r="A42" i="2"/>
  <c r="A56" i="2" s="1"/>
  <c r="A69" i="2" s="1"/>
  <c r="A84" i="2" s="1"/>
  <c r="A43" i="2"/>
  <c r="A57" i="2" s="1"/>
  <c r="A70" i="2" s="1"/>
  <c r="A85" i="2" s="1"/>
  <c r="A44" i="2"/>
  <c r="A58" i="2" s="1"/>
  <c r="A71" i="2" s="1"/>
  <c r="A86" i="2" s="1"/>
  <c r="A45" i="2"/>
  <c r="A59" i="2" s="1"/>
  <c r="A72" i="2" s="1"/>
  <c r="A87" i="2" s="1"/>
  <c r="C4" i="2"/>
  <c r="D4" i="2" s="1"/>
  <c r="E4" i="2" s="1"/>
  <c r="B36" i="2"/>
  <c r="B50" i="2" s="1"/>
  <c r="B63" i="2" s="1"/>
  <c r="B78" i="2" s="1"/>
  <c r="A46" i="2"/>
  <c r="K31" i="2"/>
  <c r="K32" i="2" s="1"/>
  <c r="A26" i="2"/>
  <c r="A25" i="2"/>
  <c r="A24" i="2"/>
  <c r="A23" i="2"/>
  <c r="A22" i="2"/>
  <c r="A21" i="2"/>
  <c r="A20" i="2"/>
  <c r="A19" i="2"/>
  <c r="A18" i="2"/>
  <c r="M69" i="6"/>
  <c r="M54" i="6"/>
  <c r="B19" i="1"/>
  <c r="B17" i="2" l="1"/>
  <c r="M76" i="6"/>
  <c r="M78" i="6"/>
  <c r="AF8" i="1"/>
  <c r="AF26" i="1" s="1"/>
  <c r="AF27" i="1" s="1"/>
  <c r="M70" i="6"/>
  <c r="M56" i="6"/>
  <c r="M57" i="6"/>
  <c r="M48" i="6"/>
  <c r="J7" i="2"/>
  <c r="AF7" i="1"/>
  <c r="AF24" i="1" s="1"/>
  <c r="AF25" i="1" s="1"/>
  <c r="AF5" i="1"/>
  <c r="AF20" i="1" s="1"/>
  <c r="AF21" i="1" s="1"/>
  <c r="M65" i="6"/>
  <c r="M85" i="6"/>
  <c r="M71" i="6"/>
  <c r="C19" i="1"/>
  <c r="AF10" i="1"/>
  <c r="AF30" i="1" s="1"/>
  <c r="AF31" i="1" s="1"/>
  <c r="AF6" i="1"/>
  <c r="AF22" i="1" s="1"/>
  <c r="AF23" i="1" s="1"/>
  <c r="D19" i="1"/>
  <c r="M62" i="6"/>
  <c r="C36" i="2"/>
  <c r="C50" i="2" s="1"/>
  <c r="M84" i="6"/>
  <c r="M66" i="6"/>
  <c r="M50" i="6"/>
  <c r="J31" i="2"/>
  <c r="J32" i="2" s="1"/>
  <c r="E12" i="2"/>
  <c r="F12" i="2" s="1"/>
  <c r="G12" i="2" s="1"/>
  <c r="H12" i="2" s="1"/>
  <c r="I12" i="2" s="1"/>
  <c r="J12" i="2" s="1"/>
  <c r="K12" i="2" s="1"/>
  <c r="G11" i="2"/>
  <c r="H11" i="2" s="1"/>
  <c r="I11" i="2" s="1"/>
  <c r="J11" i="2" s="1"/>
  <c r="K11" i="2" s="1"/>
  <c r="I8" i="2"/>
  <c r="J8" i="2" s="1"/>
  <c r="K8" i="2" s="1"/>
  <c r="K7" i="2"/>
  <c r="AE5" i="1"/>
  <c r="AE20" i="1" s="1"/>
  <c r="AE21" i="1" s="1"/>
  <c r="AE7" i="1"/>
  <c r="AE24" i="1" s="1"/>
  <c r="AE25" i="1" s="1"/>
  <c r="AE9" i="1"/>
  <c r="AE28" i="1" s="1"/>
  <c r="AE29" i="1" s="1"/>
  <c r="AE11" i="1"/>
  <c r="AE32" i="1" s="1"/>
  <c r="AE33" i="1" s="1"/>
  <c r="AF11" i="1"/>
  <c r="AF32" i="1" s="1"/>
  <c r="AF33" i="1" s="1"/>
  <c r="AF9" i="1"/>
  <c r="AF28" i="1" s="1"/>
  <c r="AF29" i="1" s="1"/>
  <c r="D36" i="2"/>
  <c r="D50" i="2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M51" i="6"/>
  <c r="M63" i="6"/>
  <c r="M79" i="6"/>
  <c r="M35" i="6"/>
  <c r="B21" i="1"/>
  <c r="E19" i="1"/>
  <c r="H19" i="1"/>
  <c r="AE3" i="1"/>
  <c r="AE16" i="1" s="1"/>
  <c r="AE17" i="1" s="1"/>
  <c r="AE6" i="1"/>
  <c r="AE22" i="1" s="1"/>
  <c r="AE23" i="1" s="1"/>
  <c r="AE8" i="1"/>
  <c r="AE26" i="1" s="1"/>
  <c r="AE27" i="1" s="1"/>
  <c r="AE10" i="1"/>
  <c r="AE30" i="1" s="1"/>
  <c r="AE31" i="1" s="1"/>
  <c r="AE12" i="1"/>
  <c r="AE34" i="1" s="1"/>
  <c r="AE35" i="1" s="1"/>
  <c r="E36" i="2"/>
  <c r="E50" i="2" s="1"/>
  <c r="D17" i="2"/>
  <c r="F4" i="2"/>
  <c r="AF4" i="1"/>
  <c r="AF18" i="1" s="1"/>
  <c r="AF19" i="1" s="1"/>
  <c r="AF3" i="1"/>
  <c r="AF16" i="1" s="1"/>
  <c r="AF17" i="1" s="1"/>
  <c r="Y16" i="1"/>
  <c r="Y17" i="1" s="1"/>
  <c r="Y20" i="1"/>
  <c r="Y21" i="1" s="1"/>
  <c r="Y22" i="1"/>
  <c r="Y23" i="1" s="1"/>
  <c r="Y24" i="1"/>
  <c r="Y25" i="1" s="1"/>
  <c r="Y26" i="1"/>
  <c r="Y27" i="1" s="1"/>
  <c r="Y28" i="1"/>
  <c r="Y29" i="1" s="1"/>
  <c r="Y30" i="1"/>
  <c r="Y31" i="1" s="1"/>
  <c r="Y32" i="1"/>
  <c r="Y33" i="1" s="1"/>
  <c r="X18" i="1"/>
  <c r="X19" i="1" s="1"/>
  <c r="C17" i="2"/>
  <c r="M53" i="6"/>
  <c r="M82" i="6"/>
  <c r="M83" i="6"/>
  <c r="M55" i="6"/>
  <c r="M80" i="6"/>
  <c r="M68" i="6"/>
  <c r="M64" i="6"/>
  <c r="M52" i="6"/>
  <c r="D13" i="2"/>
  <c r="E13" i="2" s="1"/>
  <c r="F13" i="2" s="1"/>
  <c r="G13" i="2" s="1"/>
  <c r="H13" i="2" s="1"/>
  <c r="I13" i="2" s="1"/>
  <c r="J13" i="2" s="1"/>
  <c r="K13" i="2" s="1"/>
  <c r="H10" i="2"/>
  <c r="I10" i="2" s="1"/>
  <c r="J10" i="2" s="1"/>
  <c r="K10" i="2" s="1"/>
  <c r="H9" i="2"/>
  <c r="I9" i="2" s="1"/>
  <c r="J9" i="2" s="1"/>
  <c r="K9" i="2" s="1"/>
  <c r="M49" i="6"/>
  <c r="M67" i="6"/>
  <c r="M39" i="6"/>
  <c r="F19" i="1"/>
  <c r="G19" i="1"/>
  <c r="I19" i="1"/>
  <c r="AB12" i="1"/>
  <c r="AF12" i="1" s="1"/>
  <c r="AF34" i="1" s="1"/>
  <c r="AF35" i="1" s="1"/>
  <c r="X16" i="1"/>
  <c r="X17" i="1" s="1"/>
  <c r="X20" i="1"/>
  <c r="X21" i="1" s="1"/>
  <c r="X22" i="1"/>
  <c r="X23" i="1" s="1"/>
  <c r="X24" i="1"/>
  <c r="X25" i="1" s="1"/>
  <c r="X26" i="1"/>
  <c r="X27" i="1" s="1"/>
  <c r="X28" i="1"/>
  <c r="X29" i="1" s="1"/>
  <c r="X30" i="1"/>
  <c r="X31" i="1" s="1"/>
  <c r="X32" i="1"/>
  <c r="X33" i="1" s="1"/>
  <c r="X34" i="1"/>
  <c r="X35" i="1" s="1"/>
  <c r="Y18" i="1"/>
  <c r="Y19" i="1" s="1"/>
  <c r="E22" i="2"/>
  <c r="AE4" i="1"/>
  <c r="AE18" i="1" s="1"/>
  <c r="AE19" i="1" s="1"/>
  <c r="B23" i="2"/>
  <c r="D21" i="2"/>
  <c r="C25" i="2"/>
  <c r="C22" i="2"/>
  <c r="G20" i="2"/>
  <c r="B24" i="2"/>
  <c r="D20" i="2"/>
  <c r="D29" i="2"/>
  <c r="E20" i="2"/>
  <c r="F19" i="2"/>
  <c r="I18" i="2"/>
  <c r="G21" i="2"/>
  <c r="D24" i="2"/>
  <c r="B21" i="2"/>
  <c r="B26" i="2"/>
  <c r="C20" i="2"/>
  <c r="F21" i="2"/>
  <c r="H20" i="2"/>
  <c r="J29" i="2"/>
  <c r="B22" i="2"/>
  <c r="F29" i="2"/>
  <c r="I29" i="2"/>
  <c r="E21" i="2"/>
  <c r="J18" i="2"/>
  <c r="J28" i="2" s="1"/>
  <c r="F22" i="2"/>
  <c r="C24" i="2"/>
  <c r="C19" i="2"/>
  <c r="E29" i="2"/>
  <c r="G29" i="2"/>
  <c r="H29" i="2"/>
  <c r="B18" i="2"/>
  <c r="B25" i="2"/>
  <c r="B19" i="2"/>
  <c r="C23" i="2"/>
  <c r="C29" i="2"/>
  <c r="D22" i="2"/>
  <c r="D18" i="2"/>
  <c r="F20" i="2"/>
  <c r="H19" i="2"/>
  <c r="D23" i="2"/>
  <c r="I19" i="2"/>
  <c r="E23" i="2"/>
  <c r="F18" i="2"/>
  <c r="G19" i="2"/>
  <c r="B29" i="2"/>
  <c r="E18" i="2"/>
  <c r="D19" i="2"/>
  <c r="C18" i="2"/>
  <c r="H18" i="2"/>
  <c r="B20" i="2"/>
  <c r="I31" i="2" l="1"/>
  <c r="I28" i="2"/>
  <c r="G4" i="2"/>
  <c r="F17" i="2" s="1"/>
  <c r="F36" i="2"/>
  <c r="F50" i="2" s="1"/>
  <c r="H31" i="2"/>
  <c r="I32" i="2"/>
  <c r="E17" i="2"/>
  <c r="G28" i="2"/>
  <c r="H28" i="2"/>
  <c r="D28" i="2"/>
  <c r="F28" i="2"/>
  <c r="E28" i="2"/>
  <c r="B28" i="2"/>
  <c r="C28" i="2"/>
  <c r="G31" i="2" l="1"/>
  <c r="H32" i="2"/>
  <c r="G36" i="2"/>
  <c r="G50" i="2" s="1"/>
  <c r="H4" i="2"/>
  <c r="G17" i="2" s="1"/>
  <c r="H36" i="2" l="1"/>
  <c r="H50" i="2" s="1"/>
  <c r="I4" i="2"/>
  <c r="F31" i="2"/>
  <c r="G32" i="2"/>
  <c r="E31" i="2" l="1"/>
  <c r="F32" i="2"/>
  <c r="J4" i="2"/>
  <c r="I17" i="2" s="1"/>
  <c r="I36" i="2"/>
  <c r="I50" i="2" s="1"/>
  <c r="H17" i="2"/>
  <c r="J36" i="2" l="1"/>
  <c r="J50" i="2" s="1"/>
  <c r="K4" i="2"/>
  <c r="K36" i="2" s="1"/>
  <c r="K50" i="2" s="1"/>
  <c r="E32" i="2"/>
  <c r="D31" i="2"/>
  <c r="C31" i="2" l="1"/>
  <c r="D32" i="2"/>
  <c r="J17" i="2"/>
  <c r="B31" i="2" l="1"/>
  <c r="B32" i="2" s="1"/>
  <c r="C32" i="2"/>
</calcChain>
</file>

<file path=xl/comments1.xml><?xml version="1.0" encoding="utf-8"?>
<comments xmlns="http://schemas.openxmlformats.org/spreadsheetml/2006/main">
  <authors>
    <author>BARDISE</author>
  </authors>
  <commentList>
    <comment ref="K74" authorId="0" shapeId="0">
      <text>
        <r>
          <rPr>
            <b/>
            <sz val="8"/>
            <color indexed="81"/>
            <rFont val="Tahoma"/>
            <family val="2"/>
          </rPr>
          <t xml:space="preserve">BARDISE:
</t>
        </r>
        <r>
          <rPr>
            <sz val="8"/>
            <color indexed="81"/>
            <rFont val="Tahoma"/>
            <family val="2"/>
          </rPr>
          <t>Based on an average standard deviation methodology.</t>
        </r>
      </text>
    </comment>
    <comment ref="K89" authorId="0" shapeId="0">
      <text>
        <r>
          <rPr>
            <b/>
            <sz val="8"/>
            <color indexed="81"/>
            <rFont val="Tahoma"/>
            <family val="2"/>
          </rPr>
          <t xml:space="preserve">BARDISE:
</t>
        </r>
        <r>
          <rPr>
            <sz val="8"/>
            <color indexed="81"/>
            <rFont val="Tahoma"/>
            <family val="2"/>
          </rPr>
          <t>Based on an average standard deviation methodology.</t>
        </r>
      </text>
    </comment>
  </commentList>
</comments>
</file>

<file path=xl/sharedStrings.xml><?xml version="1.0" encoding="utf-8"?>
<sst xmlns="http://schemas.openxmlformats.org/spreadsheetml/2006/main" count="4559" uniqueCount="296">
  <si>
    <t>Original Triangle</t>
  </si>
  <si>
    <t>Link Ratios</t>
  </si>
  <si>
    <t>Tail</t>
  </si>
  <si>
    <t>Selected</t>
  </si>
  <si>
    <t>LDF</t>
  </si>
  <si>
    <t>Completed Triangle</t>
  </si>
  <si>
    <t>Ult</t>
  </si>
  <si>
    <t>Sum</t>
  </si>
  <si>
    <t>Parameter Risk ($$) Triangle</t>
  </si>
  <si>
    <t>Projections</t>
  </si>
  <si>
    <t>Losses:</t>
  </si>
  <si>
    <t>AY</t>
  </si>
  <si>
    <t>ATA factors:</t>
  </si>
  <si>
    <t>Straight average:</t>
  </si>
  <si>
    <t>Volume weights average:</t>
  </si>
  <si>
    <t>Cum. % paid:</t>
  </si>
  <si>
    <t>Projections:</t>
  </si>
  <si>
    <t>Weights:</t>
  </si>
  <si>
    <t>Weighted standardized residuals (with outliers):</t>
  </si>
  <si>
    <t>s</t>
  </si>
  <si>
    <t>Weighted standardized residuals (without outliers):</t>
  </si>
  <si>
    <t/>
  </si>
  <si>
    <t>Calculated Optimal weights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</si>
  <si>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</si>
  <si>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</si>
  <si>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</si>
  <si>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</si>
  <si>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</si>
  <si>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</si>
  <si>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</si>
  <si>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</si>
  <si>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</si>
  <si>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AIC</t>
  </si>
  <si>
    <t>BIC</t>
  </si>
  <si>
    <t>Normality test</t>
  </si>
  <si>
    <t>Reject</t>
  </si>
  <si>
    <t>Accept</t>
  </si>
  <si>
    <t>Total:</t>
  </si>
  <si>
    <t>Variance</t>
  </si>
  <si>
    <t>Process:</t>
  </si>
  <si>
    <t>bn2</t>
  </si>
  <si>
    <t>a</t>
  </si>
  <si>
    <t>Parameter:</t>
  </si>
  <si>
    <t>Incorporation of cross-variance term:</t>
  </si>
  <si>
    <t>Var(bn)</t>
  </si>
  <si>
    <t>Mn</t>
  </si>
  <si>
    <t>MALRM results</t>
  </si>
  <si>
    <t>Ci,10</t>
  </si>
  <si>
    <t>Ri</t>
  </si>
  <si>
    <t>s.e.(Ri)</t>
  </si>
  <si>
    <t>s.e.(Ri) / Ri</t>
  </si>
  <si>
    <t>Mack results</t>
  </si>
  <si>
    <t>% difference MALRM vs. Mack</t>
  </si>
  <si>
    <t>Process risk</t>
  </si>
  <si>
    <t>Parameter risk</t>
  </si>
  <si>
    <t>Total risk</t>
  </si>
  <si>
    <t>i=2</t>
  </si>
  <si>
    <t>i=3</t>
  </si>
  <si>
    <t>i=4</t>
  </si>
  <si>
    <t>i=5</t>
  </si>
  <si>
    <t>i=6</t>
  </si>
  <si>
    <t>i=7</t>
  </si>
  <si>
    <t>i=8</t>
  </si>
  <si>
    <t>i=9</t>
  </si>
  <si>
    <t>i=10</t>
  </si>
  <si>
    <r>
      <t>s</t>
    </r>
    <r>
      <rPr>
        <vertAlign val="subscript"/>
        <sz val="10"/>
        <rFont val="Arial"/>
        <family val="2"/>
      </rPr>
      <t>n</t>
    </r>
    <r>
      <rPr>
        <vertAlign val="superscript"/>
        <sz val="10"/>
        <rFont val="Arial"/>
        <family val="2"/>
      </rPr>
      <t>2</t>
    </r>
  </si>
  <si>
    <r>
      <t>b</t>
    </r>
    <r>
      <rPr>
        <vertAlign val="subscript"/>
        <sz val="10"/>
        <rFont val="Arial"/>
        <family val="2"/>
      </rPr>
      <t>n</t>
    </r>
    <r>
      <rPr>
        <vertAlign val="superscript"/>
        <sz val="10"/>
        <rFont val="Arial"/>
        <family val="2"/>
      </rPr>
      <t>2</t>
    </r>
  </si>
  <si>
    <t>se(f)</t>
  </si>
  <si>
    <t>sigma</t>
  </si>
  <si>
    <t>optimal alpha</t>
  </si>
  <si>
    <t>Process Risk ($$) Triangle</t>
  </si>
  <si>
    <t>Total Risk ($$) Triangle</t>
  </si>
  <si>
    <t>tail</t>
  </si>
  <si>
    <t>LDFs</t>
  </si>
  <si>
    <t>Manolis Selected</t>
  </si>
  <si>
    <t>currdiag</t>
  </si>
  <si>
    <t>ParmRisk($)DF</t>
  </si>
  <si>
    <t>ProcRisk($)DF</t>
  </si>
  <si>
    <t>TotRisk($)DF</t>
  </si>
  <si>
    <t>Psi factor triangle</t>
  </si>
  <si>
    <t>12</t>
  </si>
  <si>
    <t>24</t>
  </si>
  <si>
    <t>36</t>
  </si>
  <si>
    <t>48</t>
  </si>
  <si>
    <t>60</t>
  </si>
  <si>
    <t>72</t>
  </si>
  <si>
    <t>84</t>
  </si>
  <si>
    <t>96</t>
  </si>
  <si>
    <t>108</t>
  </si>
  <si>
    <t>120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</si>
  <si>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</si>
  <si>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</si>
  <si>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</si>
  <si>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</si>
  <si>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</si>
  <si>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</si>
  <si>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</si>
  <si>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</si>
  <si>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</si>
  <si>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</si>
  <si>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12-24</t>
  </si>
  <si>
    <t>24-36</t>
  </si>
  <si>
    <t>36-48</t>
  </si>
  <si>
    <t>48-60</t>
  </si>
  <si>
    <t>60-72</t>
  </si>
  <si>
    <t>72-84</t>
  </si>
  <si>
    <t>84-96</t>
  </si>
  <si>
    <t>96-108</t>
  </si>
  <si>
    <t>108-120</t>
  </si>
  <si>
    <t>Development Factors</t>
  </si>
  <si>
    <t>Age</t>
  </si>
  <si>
    <t>Loss</t>
  </si>
  <si>
    <t>ParaRisk</t>
  </si>
  <si>
    <t>ProcRisk</t>
  </si>
  <si>
    <t>TotalRisk</t>
  </si>
  <si>
    <t>acp</t>
  </si>
  <si>
    <t>age</t>
  </si>
  <si>
    <t>Parameter Risk ($) Triangle</t>
  </si>
  <si>
    <t>Process Risk ($) Triangle</t>
  </si>
  <si>
    <t>Total Risk ($) Triangle</t>
  </si>
  <si>
    <t>volwtd avg</t>
  </si>
  <si>
    <t>Please make sure "Selected" highlights the row and columns names as well as the data</t>
  </si>
  <si>
    <t>Simple Avg</t>
  </si>
  <si>
    <t>df</t>
  </si>
  <si>
    <t>devperiod</t>
  </si>
  <si>
    <t>120-Inf</t>
  </si>
  <si>
    <t>ata</t>
  </si>
  <si>
    <t>ldf</t>
  </si>
  <si>
    <t>endage</t>
  </si>
  <si>
    <t>Inf</t>
  </si>
  <si>
    <t>agendx</t>
  </si>
  <si>
    <t>nextagendx</t>
  </si>
  <si>
    <t>zero.adj</t>
  </si>
  <si>
    <t>100</t>
  </si>
  <si>
    <t>oa</t>
  </si>
  <si>
    <t>f</t>
  </si>
  <si>
    <t>NA</t>
  </si>
  <si>
    <t>sf</t>
  </si>
  <si>
    <t>sr</t>
  </si>
  <si>
    <t>formula</t>
  </si>
  <si>
    <t>X24~X12 + 0</t>
  </si>
  <si>
    <t>X36~X24 + 0</t>
  </si>
  <si>
    <t>X48~X36 + 0</t>
  </si>
  <si>
    <t>X60~X48 + 0</t>
  </si>
  <si>
    <t>X72~X60 + 0</t>
  </si>
  <si>
    <t>X84~X72 + 0</t>
  </si>
  <si>
    <t>X96~X84 + 0</t>
  </si>
  <si>
    <t>X108~X96 + 0</t>
  </si>
  <si>
    <t>X120~X108 + 0</t>
  </si>
  <si>
    <t>sfMack</t>
  </si>
  <si>
    <t>srMack</t>
  </si>
  <si>
    <t>sef</t>
  </si>
  <si>
    <t>sef2</t>
  </si>
  <si>
    <t>sigma2</t>
  </si>
  <si>
    <t>Diagonal Developed</t>
  </si>
  <si>
    <t>value</t>
  </si>
  <si>
    <t>acpenddt</t>
  </si>
  <si>
    <t>acpbegindt</t>
  </si>
  <si>
    <t>dola</t>
  </si>
  <si>
    <t>evaldt</t>
  </si>
  <si>
    <t>acpwidth</t>
  </si>
  <si>
    <t>1998-120</t>
  </si>
  <si>
    <t>1999-108</t>
  </si>
  <si>
    <t>2000-96</t>
  </si>
  <si>
    <t>2001-84</t>
  </si>
  <si>
    <t>2002-72</t>
  </si>
  <si>
    <t>2003-60</t>
  </si>
  <si>
    <t>2004-48</t>
  </si>
  <si>
    <t>2005-36</t>
  </si>
  <si>
    <t>2006-24</t>
  </si>
  <si>
    <t>2007-12</t>
  </si>
  <si>
    <t>Predicted Triangle</t>
  </si>
  <si>
    <t>All</t>
  </si>
  <si>
    <t>Factors</t>
  </si>
  <si>
    <t>Current</t>
  </si>
  <si>
    <t>Ultimate</t>
  </si>
  <si>
    <t>TotlRisk</t>
  </si>
  <si>
    <t>Ldf</t>
  </si>
  <si>
    <t>ParaR.df</t>
  </si>
  <si>
    <t>ProcR.df</t>
  </si>
  <si>
    <t>TotlR.df</t>
  </si>
  <si>
    <t>ParaR.cv</t>
  </si>
  <si>
    <t>ProcR.cv</t>
  </si>
  <si>
    <t>TotlR.cv</t>
  </si>
  <si>
    <t>Sum @ 120</t>
  </si>
  <si>
    <t>Sum @ 108</t>
  </si>
  <si>
    <t>Sum @ 96</t>
  </si>
  <si>
    <t>Sum @ 84</t>
  </si>
  <si>
    <t>Sum @ 72</t>
  </si>
  <si>
    <t>Sum @ 60</t>
  </si>
  <si>
    <t>Sum @ 48</t>
  </si>
  <si>
    <t>Sum @ 36</t>
  </si>
  <si>
    <t>Sum @ 24</t>
  </si>
  <si>
    <t>Sum @ 12</t>
  </si>
  <si>
    <t>beginyear</t>
  </si>
  <si>
    <t>beginmonth</t>
  </si>
  <si>
    <t>beginday</t>
  </si>
  <si>
    <t>endyear</t>
  </si>
  <si>
    <t>endmonth</t>
  </si>
  <si>
    <t>endday</t>
  </si>
  <si>
    <t>months</t>
  </si>
  <si>
    <t>acptable</t>
  </si>
  <si>
    <t>triangle</t>
  </si>
  <si>
    <t>age.prev</t>
  </si>
  <si>
    <t>value.prev</t>
  </si>
  <si>
    <t>value.inc</t>
  </si>
  <si>
    <t>age.next</t>
  </si>
  <si>
    <t>value.next</t>
  </si>
  <si>
    <t>dev.period</t>
  </si>
  <si>
    <t>acpLBdt</t>
  </si>
  <si>
    <t>acpUBdt</t>
  </si>
  <si>
    <t>value.adj</t>
  </si>
  <si>
    <t>value.adjusted</t>
  </si>
  <si>
    <t>ata.adj</t>
  </si>
  <si>
    <t>120-NA</t>
  </si>
  <si>
    <t>108-NA</t>
  </si>
  <si>
    <t>96-NA</t>
  </si>
  <si>
    <t>84-NA</t>
  </si>
  <si>
    <t>72-NA</t>
  </si>
  <si>
    <t>60-NA</t>
  </si>
  <si>
    <t>48-NA</t>
  </si>
  <si>
    <t>36-NA</t>
  </si>
  <si>
    <t>24-NA</t>
  </si>
  <si>
    <t>12-NA</t>
  </si>
  <si>
    <t>Accident Period Table</t>
  </si>
  <si>
    <t>1998-01-01</t>
  </si>
  <si>
    <t>1999-01-01</t>
  </si>
  <si>
    <t>2000-01-01</t>
  </si>
  <si>
    <t>2001-01-01</t>
  </si>
  <si>
    <t>2002-01-01</t>
  </si>
  <si>
    <t>2003-01-01</t>
  </si>
  <si>
    <t>2004-01-01</t>
  </si>
  <si>
    <t>2005-01-01</t>
  </si>
  <si>
    <t>2006-01-01</t>
  </si>
  <si>
    <t>2007-01-01</t>
  </si>
  <si>
    <t>dola.next</t>
  </si>
  <si>
    <t>evaldt.next</t>
  </si>
  <si>
    <t xml:space="preserve">     -Inf</t>
  </si>
  <si>
    <t>Y~X + 0</t>
  </si>
  <si>
    <t>alpha</t>
  </si>
  <si>
    <t>List of Models</t>
  </si>
  <si>
    <t>on-age diagonal</t>
  </si>
  <si>
    <t>volwtdata</t>
  </si>
  <si>
    <t>offdiagonal</t>
  </si>
  <si>
    <t>long diagonal</t>
  </si>
  <si>
    <t>longoffdiagonal</t>
  </si>
  <si>
    <t>18</t>
  </si>
  <si>
    <t>30</t>
  </si>
  <si>
    <t>42</t>
  </si>
  <si>
    <t>54</t>
  </si>
  <si>
    <t>66</t>
  </si>
  <si>
    <t>78</t>
  </si>
  <si>
    <t>90</t>
  </si>
  <si>
    <t>102</t>
  </si>
  <si>
    <t>114</t>
  </si>
  <si>
    <t>126</t>
  </si>
  <si>
    <t>2007.1</t>
  </si>
  <si>
    <t>2006.1</t>
  </si>
  <si>
    <t>2005.1</t>
  </si>
  <si>
    <t>2004.1</t>
  </si>
  <si>
    <t>2003.1</t>
  </si>
  <si>
    <t>2002.1</t>
  </si>
  <si>
    <t>2001.1</t>
  </si>
  <si>
    <t>2000.1</t>
  </si>
  <si>
    <t>1999.1</t>
  </si>
  <si>
    <t>1998.1</t>
  </si>
  <si>
    <t>2007.1-18</t>
  </si>
  <si>
    <t>2007-18</t>
  </si>
  <si>
    <t>2006.1-30</t>
  </si>
  <si>
    <t>2006-30</t>
  </si>
  <si>
    <t>2005.1-42</t>
  </si>
  <si>
    <t>2005-42</t>
  </si>
  <si>
    <t>2004.1-54</t>
  </si>
  <si>
    <t>2004-54</t>
  </si>
  <si>
    <t>2003.1-66</t>
  </si>
  <si>
    <t>2003-66</t>
  </si>
  <si>
    <t>2002.1-78</t>
  </si>
  <si>
    <t>2002-78</t>
  </si>
  <si>
    <t>2001.1-90</t>
  </si>
  <si>
    <t>2001-90</t>
  </si>
  <si>
    <t>2000.1-102</t>
  </si>
  <si>
    <t>2000-102</t>
  </si>
  <si>
    <t>1999.1-114</t>
  </si>
  <si>
    <t>1999-114</t>
  </si>
  <si>
    <t>1998.1-126</t>
  </si>
  <si>
    <t>1998-126</t>
  </si>
  <si>
    <t>-Inf</t>
  </si>
  <si>
    <t>FFM 2010 Ex</t>
  </si>
  <si>
    <t>Var Ex</t>
  </si>
  <si>
    <t>bucks</t>
  </si>
  <si>
    <t>null</t>
  </si>
  <si>
    <t>t/f</t>
  </si>
  <si>
    <t>Dan</t>
  </si>
  <si>
    <t>name</t>
  </si>
  <si>
    <t>dan</t>
  </si>
  <si>
    <t>120-Ult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</si>
</sst>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_(* #,##0_);_(* \(#,##0\);_(* &quot;-&quot;??_);_(@_)"/>
    <numFmt numFmtId="167" formatCode="0_);\(0\)"/>
    <numFmt numFmtId="168" formatCode="#,##0.000_);\(#,##0.000\)"/>
    <numFmt numFmtId="169" formatCode="0.0%"/>
    <numFmt numFmtId="170" formatCode="#,##0.0_);\(#,##0.0\)"/>
    <numFmt numFmtId="171" formatCode="#,##0.000000_);\(#,##0.000000\)"/>
    <numFmt numFmtId="172" formatCode="0.0000000"/>
    <numFmt numFmtId="173" formatCode="0.00000"/>
    <numFmt numFmtId="174" formatCode="#,##0.000"/>
    <numFmt numFmtId="175" formatCode="0.000000"/>
    <numFmt numFmtId="176" formatCode="#,##0.00000000"/>
  </numFmts>
  <fonts count="35" x14ac:knownFonts="1">
    <font>
      <sz val="10"/>
      <name val="Lucida Sans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Lucida Sans"/>
      <family val="2"/>
    </font>
    <font>
      <sz val="8"/>
      <name val="Lucida Sans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u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10"/>
      <name val="Lucida Sans"/>
      <family val="2"/>
    </font>
    <font>
      <b/>
      <sz val="10"/>
      <name val="Lucida Sans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6"/>
      <name val="Lucida Sans"/>
      <family val="2"/>
    </font>
    <font>
      <sz val="10"/>
      <name val="Lucida Sans"/>
      <family val="2"/>
    </font>
    <font>
      <sz val="1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3" fontId="11" fillId="0" borderId="0" applyFont="0" applyFill="0" applyBorder="0" applyAlignment="0" applyProtection="0"/>
    <xf numFmtId="0" fontId="16" fillId="0" borderId="0"/>
    <xf numFmtId="9" fontId="11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4" fontId="34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0" applyNumberFormat="1"/>
    <xf numFmtId="3" fontId="0" fillId="0" borderId="0" xfId="0" applyNumberFormat="1"/>
    <xf numFmtId="166" fontId="0" fillId="0" borderId="0" xfId="1" applyNumberFormat="1" applyFont="1"/>
    <xf numFmtId="0" fontId="13" fillId="0" borderId="0" xfId="0" applyFont="1"/>
    <xf numFmtId="0" fontId="0" fillId="2" borderId="0" xfId="0" applyFill="1"/>
    <xf numFmtId="0" fontId="14" fillId="0" borderId="0" xfId="0" applyFont="1"/>
    <xf numFmtId="167" fontId="15" fillId="0" borderId="0" xfId="2" applyNumberFormat="1" applyFont="1" applyAlignment="1" applyProtection="1">
      <alignment horizontal="center"/>
    </xf>
    <xf numFmtId="0" fontId="17" fillId="0" borderId="0" xfId="2" applyFont="1" applyAlignment="1" applyProtection="1">
      <alignment horizontal="center"/>
    </xf>
    <xf numFmtId="37" fontId="18" fillId="0" borderId="0" xfId="1" applyNumberFormat="1" applyFont="1" applyProtection="1">
      <protection locked="0"/>
    </xf>
    <xf numFmtId="165" fontId="18" fillId="0" borderId="0" xfId="1" applyNumberFormat="1" applyFont="1" applyProtection="1">
      <protection locked="0"/>
    </xf>
    <xf numFmtId="168" fontId="18" fillId="0" borderId="0" xfId="1" applyNumberFormat="1" applyFont="1" applyProtection="1">
      <protection locked="0"/>
    </xf>
    <xf numFmtId="0" fontId="15" fillId="0" borderId="0" xfId="2" applyFont="1" applyAlignment="1" applyProtection="1">
      <alignment horizontal="center"/>
    </xf>
    <xf numFmtId="37" fontId="20" fillId="0" borderId="0" xfId="1" applyNumberFormat="1" applyFont="1" applyProtection="1">
      <protection locked="0"/>
    </xf>
    <xf numFmtId="37" fontId="18" fillId="2" borderId="0" xfId="1" applyNumberFormat="1" applyFont="1" applyFill="1" applyProtection="1">
      <protection locked="0"/>
    </xf>
    <xf numFmtId="0" fontId="21" fillId="0" borderId="0" xfId="0" applyFont="1" applyAlignment="1">
      <alignment horizontal="center"/>
    </xf>
    <xf numFmtId="168" fontId="0" fillId="0" borderId="0" xfId="0" applyNumberFormat="1"/>
    <xf numFmtId="168" fontId="19" fillId="0" borderId="0" xfId="1" applyNumberFormat="1" applyFont="1" applyProtection="1">
      <protection locked="0"/>
    </xf>
    <xf numFmtId="168" fontId="22" fillId="0" borderId="0" xfId="0" applyNumberFormat="1" applyFont="1"/>
    <xf numFmtId="169" fontId="0" fillId="0" borderId="0" xfId="3" applyNumberFormat="1" applyFont="1"/>
    <xf numFmtId="170" fontId="18" fillId="0" borderId="0" xfId="1" applyNumberFormat="1" applyFont="1" applyProtection="1">
      <protection locked="0"/>
    </xf>
    <xf numFmtId="0" fontId="23" fillId="0" borderId="0" xfId="0" applyFont="1" applyAlignment="1">
      <alignment horizontal="center"/>
    </xf>
    <xf numFmtId="4" fontId="0" fillId="0" borderId="0" xfId="0" applyNumberFormat="1"/>
    <xf numFmtId="4" fontId="22" fillId="0" borderId="0" xfId="0" applyNumberFormat="1" applyFont="1"/>
    <xf numFmtId="0" fontId="26" fillId="0" borderId="0" xfId="0" applyFont="1"/>
    <xf numFmtId="0" fontId="27" fillId="0" borderId="0" xfId="0" applyFont="1"/>
    <xf numFmtId="165" fontId="27" fillId="3" borderId="1" xfId="0" applyNumberFormat="1" applyFont="1" applyFill="1" applyBorder="1"/>
    <xf numFmtId="165" fontId="27" fillId="3" borderId="2" xfId="0" applyNumberFormat="1" applyFont="1" applyFill="1" applyBorder="1"/>
    <xf numFmtId="165" fontId="27" fillId="3" borderId="3" xfId="0" applyNumberFormat="1" applyFont="1" applyFill="1" applyBorder="1"/>
    <xf numFmtId="4" fontId="27" fillId="3" borderId="4" xfId="0" applyNumberFormat="1" applyFont="1" applyFill="1" applyBorder="1"/>
    <xf numFmtId="165" fontId="27" fillId="3" borderId="5" xfId="0" applyNumberFormat="1" applyFont="1" applyFill="1" applyBorder="1"/>
    <xf numFmtId="0" fontId="27" fillId="3" borderId="6" xfId="0" applyFont="1" applyFill="1" applyBorder="1"/>
    <xf numFmtId="0" fontId="27" fillId="3" borderId="7" xfId="0" applyFont="1" applyFill="1" applyBorder="1"/>
    <xf numFmtId="0" fontId="27" fillId="3" borderId="4" xfId="0" applyFont="1" applyFill="1" applyBorder="1"/>
    <xf numFmtId="0" fontId="27" fillId="3" borderId="8" xfId="0" applyFont="1" applyFill="1" applyBorder="1" applyAlignment="1">
      <alignment horizontal="center"/>
    </xf>
    <xf numFmtId="0" fontId="27" fillId="3" borderId="9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7" fontId="0" fillId="0" borderId="0" xfId="0" applyNumberFormat="1"/>
    <xf numFmtId="37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0" fillId="0" borderId="0" xfId="0" applyNumberFormat="1"/>
    <xf numFmtId="9" fontId="0" fillId="0" borderId="0" xfId="0" applyNumberFormat="1"/>
    <xf numFmtId="174" fontId="0" fillId="0" borderId="0" xfId="0" applyNumberFormat="1"/>
    <xf numFmtId="169" fontId="0" fillId="0" borderId="0" xfId="0" applyNumberFormat="1"/>
    <xf numFmtId="0" fontId="28" fillId="0" borderId="0" xfId="0" applyFont="1"/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0" fontId="32" fillId="0" borderId="0" xfId="0" applyFont="1"/>
    <xf numFmtId="0" fontId="12" fillId="0" borderId="0" xfId="0" quotePrefix="1" applyFont="1"/>
    <xf numFmtId="0" fontId="12" fillId="0" borderId="0" xfId="0" applyFont="1"/>
    <xf numFmtId="49" fontId="0" fillId="0" borderId="0" xfId="0" applyNumberFormat="1"/>
    <xf numFmtId="11" fontId="0" fillId="0" borderId="0" xfId="0" applyNumberFormat="1"/>
    <xf numFmtId="14" fontId="0" fillId="0" borderId="0" xfId="0" applyNumberFormat="1"/>
    <xf numFmtId="0" fontId="33" fillId="0" borderId="0" xfId="0" applyFont="1" applyAlignment="1">
      <alignment horizontal="center"/>
    </xf>
    <xf numFmtId="0" fontId="33" fillId="0" borderId="0" xfId="0" applyFont="1"/>
    <xf numFmtId="0" fontId="0" fillId="0" borderId="0" xfId="0" applyNumberFormat="1"/>
    <xf numFmtId="0" fontId="0" fillId="0" borderId="11" xfId="0" applyBorder="1"/>
    <xf numFmtId="0" fontId="33" fillId="0" borderId="12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0" fillId="0" borderId="14" xfId="0" applyBorder="1"/>
    <xf numFmtId="14" fontId="0" fillId="0" borderId="0" xfId="0" applyNumberFormat="1" applyBorder="1"/>
    <xf numFmtId="14" fontId="0" fillId="0" borderId="15" xfId="0" applyNumberFormat="1" applyBorder="1"/>
    <xf numFmtId="0" fontId="0" fillId="0" borderId="16" xfId="0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0" fillId="0" borderId="0" xfId="4"/>
    <xf numFmtId="49" fontId="10" fillId="0" borderId="0" xfId="4" applyNumberFormat="1"/>
    <xf numFmtId="14" fontId="10" fillId="0" borderId="0" xfId="4" applyNumberFormat="1"/>
    <xf numFmtId="11" fontId="10" fillId="0" borderId="0" xfId="4" applyNumberFormat="1"/>
    <xf numFmtId="0" fontId="9" fillId="0" borderId="0" xfId="5"/>
    <xf numFmtId="49" fontId="9" fillId="0" borderId="0" xfId="5" applyNumberFormat="1"/>
    <xf numFmtId="14" fontId="9" fillId="0" borderId="0" xfId="5" applyNumberFormat="1"/>
    <xf numFmtId="11" fontId="9" fillId="0" borderId="0" xfId="5" applyNumberFormat="1"/>
    <xf numFmtId="0" fontId="8" fillId="0" borderId="0" xfId="6"/>
    <xf numFmtId="49" fontId="8" fillId="0" borderId="0" xfId="6" applyNumberFormat="1"/>
    <xf numFmtId="14" fontId="8" fillId="0" borderId="0" xfId="6" applyNumberFormat="1"/>
    <xf numFmtId="0" fontId="6" fillId="0" borderId="0" xfId="8"/>
    <xf numFmtId="49" fontId="6" fillId="0" borderId="0" xfId="8" applyNumberFormat="1"/>
    <xf numFmtId="14" fontId="6" fillId="0" borderId="0" xfId="8" applyNumberFormat="1"/>
    <xf numFmtId="0" fontId="5" fillId="0" borderId="0" xfId="9"/>
    <xf numFmtId="49" fontId="5" fillId="0" borderId="0" xfId="9" applyNumberFormat="1"/>
    <xf numFmtId="14" fontId="5" fillId="0" borderId="0" xfId="9" applyNumberFormat="1"/>
    <xf numFmtId="11" fontId="5" fillId="0" borderId="0" xfId="9" applyNumberFormat="1"/>
    <xf numFmtId="0" fontId="4" fillId="0" borderId="0" xfId="10"/>
    <xf numFmtId="49" fontId="4" fillId="0" borderId="0" xfId="10" applyNumberFormat="1"/>
    <xf numFmtId="14" fontId="4" fillId="0" borderId="0" xfId="10" applyNumberFormat="1"/>
    <xf numFmtId="0" fontId="3" fillId="0" borderId="0" xfId="11"/>
    <xf numFmtId="49" fontId="3" fillId="0" borderId="0" xfId="11" applyNumberFormat="1"/>
    <xf numFmtId="14" fontId="3" fillId="0" borderId="0" xfId="11" applyNumberFormat="1"/>
    <xf numFmtId="0" fontId="2" fillId="0" borderId="0" xfId="12"/>
    <xf numFmtId="49" fontId="2" fillId="0" borderId="0" xfId="12" applyNumberFormat="1"/>
    <xf numFmtId="14" fontId="2" fillId="0" borderId="0" xfId="12" applyNumberFormat="1"/>
    <xf numFmtId="0" fontId="1" fillId="0" borderId="0" xfId="13"/>
    <xf numFmtId="49" fontId="1" fillId="0" borderId="0" xfId="13" applyNumberFormat="1"/>
    <xf numFmtId="14" fontId="1" fillId="0" borderId="0" xfId="13" applyNumberFormat="1"/>
    <xf numFmtId="44" fontId="0" fillId="0" borderId="0" xfId="14" applyFont="1"/>
    <xf numFmtId="0" fontId="11" fillId="0" borderId="0" xfId="0" applyFont="1"/>
    <xf numFmtId="0" fontId="0" fillId="4" borderId="0" xfId="0" applyFill="1"/>
    <xf numFmtId="165" fontId="0" fillId="4" borderId="0" xfId="0" applyNumberFormat="1" applyFill="1"/>
    <xf numFmtId="165" fontId="0" fillId="0" borderId="0" xfId="0" applyNumberFormat="1" applyFill="1"/>
    <xf numFmtId="175" fontId="0" fillId="0" borderId="0" xfId="0" applyNumberFormat="1" applyFill="1" applyBorder="1"/>
    <xf numFmtId="175" fontId="0" fillId="4" borderId="0" xfId="0" applyNumberFormat="1" applyFill="1"/>
    <xf numFmtId="175" fontId="0" fillId="4" borderId="0" xfId="0" applyNumberFormat="1" applyFill="1" applyBorder="1"/>
    <xf numFmtId="164" fontId="0" fillId="0" borderId="0" xfId="0" applyNumberFormat="1" applyFill="1"/>
  </cellXfs>
  <cellStyles count="15">
    <cellStyle name="Comma" xfId="1" builtinId="3"/>
    <cellStyle name="Currency" xfId="14" builtinId="4"/>
    <cellStyle name="Normal" xfId="0" builtinId="0"/>
    <cellStyle name="Normal 10" xfId="12"/>
    <cellStyle name="Normal 11" xfId="13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 9" xfId="11"/>
    <cellStyle name="Normal_06 - Bootstrap Model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4" Type="http://schemas.openxmlformats.org/officeDocument/2006/relationships/image" Target="../media/image30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142</xdr:row>
      <xdr:rowOff>0</xdr:rowOff>
    </xdr:from>
    <xdr:to>
      <xdr:col>9</xdr:col>
      <xdr:colOff>9525</xdr:colOff>
      <xdr:row>181</xdr:row>
      <xdr:rowOff>85725</xdr:rowOff>
    </xdr:to>
    <xdr:pic>
      <xdr:nvPicPr>
        <xdr:cNvPr id="41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2993350"/>
          <a:ext cx="6400800" cy="6400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9</xdr:col>
      <xdr:colOff>9525</xdr:colOff>
      <xdr:row>220</xdr:row>
      <xdr:rowOff>85725</xdr:rowOff>
    </xdr:to>
    <xdr:pic>
      <xdr:nvPicPr>
        <xdr:cNvPr id="4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9308425"/>
          <a:ext cx="6400800" cy="6400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0</xdr:rowOff>
    </xdr:from>
    <xdr:to>
      <xdr:col>8</xdr:col>
      <xdr:colOff>476250</xdr:colOff>
      <xdr:row>89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0962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8</xdr:col>
      <xdr:colOff>476250</xdr:colOff>
      <xdr:row>227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44190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8</xdr:col>
      <xdr:colOff>476250</xdr:colOff>
      <xdr:row>267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691890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8</xdr:col>
      <xdr:colOff>476250</xdr:colOff>
      <xdr:row>308</xdr:row>
      <xdr:rowOff>85725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3557825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146</xdr:row>
      <xdr:rowOff>0</xdr:rowOff>
    </xdr:from>
    <xdr:to>
      <xdr:col>8</xdr:col>
      <xdr:colOff>476250</xdr:colOff>
      <xdr:row>185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641050"/>
          <a:ext cx="596265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8</xdr:col>
      <xdr:colOff>476250</xdr:colOff>
      <xdr:row>225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118050"/>
          <a:ext cx="596265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8</xdr:col>
      <xdr:colOff>476250</xdr:colOff>
      <xdr:row>266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6756975"/>
          <a:ext cx="5962650" cy="640080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146</xdr:row>
      <xdr:rowOff>0</xdr:rowOff>
    </xdr:from>
    <xdr:to>
      <xdr:col>10</xdr:col>
      <xdr:colOff>304800</xdr:colOff>
      <xdr:row>185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641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10</xdr:col>
      <xdr:colOff>304800</xdr:colOff>
      <xdr:row>225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118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10</xdr:col>
      <xdr:colOff>304800</xdr:colOff>
      <xdr:row>266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6756975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146</xdr:row>
      <xdr:rowOff>0</xdr:rowOff>
    </xdr:from>
    <xdr:to>
      <xdr:col>10</xdr:col>
      <xdr:colOff>304800</xdr:colOff>
      <xdr:row>185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641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10</xdr:col>
      <xdr:colOff>304800</xdr:colOff>
      <xdr:row>225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118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10</xdr:col>
      <xdr:colOff>304800</xdr:colOff>
      <xdr:row>266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6756975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146</xdr:row>
      <xdr:rowOff>0</xdr:rowOff>
    </xdr:from>
    <xdr:to>
      <xdr:col>10</xdr:col>
      <xdr:colOff>304800</xdr:colOff>
      <xdr:row>185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641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10</xdr:col>
      <xdr:colOff>304800</xdr:colOff>
      <xdr:row>225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118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10</xdr:col>
      <xdr:colOff>304800</xdr:colOff>
      <xdr:row>266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6756975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145</xdr:row>
      <xdr:rowOff>0</xdr:rowOff>
    </xdr:from>
    <xdr:to>
      <xdr:col>10</xdr:col>
      <xdr:colOff>304800</xdr:colOff>
      <xdr:row>184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479125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10</xdr:col>
      <xdr:colOff>304800</xdr:colOff>
      <xdr:row>224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9956125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10</xdr:col>
      <xdr:colOff>304800</xdr:colOff>
      <xdr:row>265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6595050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146</xdr:row>
      <xdr:rowOff>0</xdr:rowOff>
    </xdr:from>
    <xdr:to>
      <xdr:col>9</xdr:col>
      <xdr:colOff>228600</xdr:colOff>
      <xdr:row>185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641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9</xdr:col>
      <xdr:colOff>228600</xdr:colOff>
      <xdr:row>225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118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9</xdr:col>
      <xdr:colOff>228600</xdr:colOff>
      <xdr:row>266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6756975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196</xdr:row>
      <xdr:rowOff>0</xdr:rowOff>
    </xdr:from>
    <xdr:to>
      <xdr:col>9</xdr:col>
      <xdr:colOff>228600</xdr:colOff>
      <xdr:row>235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73730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9</xdr:col>
      <xdr:colOff>228600</xdr:colOff>
      <xdr:row>275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821430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9</xdr:col>
      <xdr:colOff>228600</xdr:colOff>
      <xdr:row>316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4853225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196</xdr:row>
      <xdr:rowOff>0</xdr:rowOff>
    </xdr:from>
    <xdr:to>
      <xdr:col>9</xdr:col>
      <xdr:colOff>228600</xdr:colOff>
      <xdr:row>235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173730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9</xdr:col>
      <xdr:colOff>228600</xdr:colOff>
      <xdr:row>275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821430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9</xdr:col>
      <xdr:colOff>228600</xdr:colOff>
      <xdr:row>316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4853225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146</xdr:row>
      <xdr:rowOff>0</xdr:rowOff>
    </xdr:from>
    <xdr:to>
      <xdr:col>9</xdr:col>
      <xdr:colOff>228600</xdr:colOff>
      <xdr:row>185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641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9</xdr:col>
      <xdr:colOff>228600</xdr:colOff>
      <xdr:row>225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118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9</xdr:col>
      <xdr:colOff>228600</xdr:colOff>
      <xdr:row>266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6756975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146</xdr:row>
      <xdr:rowOff>0</xdr:rowOff>
    </xdr:from>
    <xdr:to>
      <xdr:col>9</xdr:col>
      <xdr:colOff>9525</xdr:colOff>
      <xdr:row>185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641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9</xdr:col>
      <xdr:colOff>9525</xdr:colOff>
      <xdr:row>225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118050"/>
          <a:ext cx="6400800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9</xdr:col>
      <xdr:colOff>9525</xdr:colOff>
      <xdr:row>266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6756975"/>
          <a:ext cx="6400800" cy="6400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7"/>
  <sheetViews>
    <sheetView tabSelected="1" topLeftCell="A10" workbookViewId="0">
      <selection activeCell="A15" sqref="A15:K16"/>
    </sheetView>
  </sheetViews>
  <sheetFormatPr defaultRowHeight="12.5" x14ac:dyDescent="0.25"/>
  <cols>
    <col min="2" max="2" width="10.3828125" bestFit="1" customWidth="1"/>
    <col min="14" max="14" width="9.3828125" bestFit="1" customWidth="1"/>
    <col min="15" max="15" width="10.3828125" bestFit="1" customWidth="1"/>
  </cols>
  <sheetData>
    <row r="1" spans="1:32" x14ac:dyDescent="0.25">
      <c r="A1" t="s">
        <v>202</v>
      </c>
      <c r="B1" t="s">
        <v>200</v>
      </c>
      <c r="M1" t="s">
        <v>201</v>
      </c>
      <c r="X1" t="s">
        <v>241</v>
      </c>
      <c r="AB1" t="s">
        <v>242</v>
      </c>
      <c r="AD1" t="s">
        <v>243</v>
      </c>
    </row>
    <row r="2" spans="1:32" x14ac:dyDescent="0.25">
      <c r="A2" s="62"/>
      <c r="B2" s="71">
        <v>12</v>
      </c>
      <c r="C2" s="71">
        <v>24</v>
      </c>
      <c r="D2" s="71">
        <v>36</v>
      </c>
      <c r="E2" s="71">
        <v>48</v>
      </c>
      <c r="F2" s="71">
        <v>60</v>
      </c>
      <c r="G2" s="71">
        <v>72</v>
      </c>
      <c r="H2" s="71">
        <v>84</v>
      </c>
      <c r="I2" s="71">
        <v>96</v>
      </c>
      <c r="J2" s="71">
        <v>108</v>
      </c>
      <c r="K2" s="72">
        <v>120</v>
      </c>
      <c r="M2" s="62" t="s">
        <v>115</v>
      </c>
      <c r="N2" s="63" t="s">
        <v>157</v>
      </c>
      <c r="O2" s="64" t="s">
        <v>156</v>
      </c>
      <c r="Q2" s="59" t="s">
        <v>194</v>
      </c>
      <c r="R2" s="59" t="s">
        <v>195</v>
      </c>
      <c r="S2" s="60" t="s">
        <v>196</v>
      </c>
      <c r="T2" s="60" t="s">
        <v>197</v>
      </c>
      <c r="U2" s="60" t="s">
        <v>198</v>
      </c>
      <c r="V2" s="60" t="s">
        <v>199</v>
      </c>
      <c r="X2" t="s">
        <v>115</v>
      </c>
      <c r="Y2" t="s">
        <v>116</v>
      </c>
      <c r="Z2" t="s">
        <v>155</v>
      </c>
      <c r="AD2" t="s">
        <v>115</v>
      </c>
      <c r="AE2" t="s">
        <v>116</v>
      </c>
      <c r="AF2" t="s">
        <v>155</v>
      </c>
    </row>
    <row r="3" spans="1:32" x14ac:dyDescent="0.25">
      <c r="A3" s="65">
        <v>1998</v>
      </c>
      <c r="B3" s="73">
        <v>5012</v>
      </c>
      <c r="C3" s="73">
        <v>8269</v>
      </c>
      <c r="D3" s="73">
        <v>10907</v>
      </c>
      <c r="E3" s="73">
        <v>11805</v>
      </c>
      <c r="F3" s="73">
        <v>13539</v>
      </c>
      <c r="G3" s="73">
        <v>16181</v>
      </c>
      <c r="H3" s="73">
        <v>18009</v>
      </c>
      <c r="I3" s="73">
        <v>18608</v>
      </c>
      <c r="J3" s="73">
        <v>18662</v>
      </c>
      <c r="K3" s="74">
        <v>18834</v>
      </c>
      <c r="M3" s="65">
        <v>1998</v>
      </c>
      <c r="N3" s="66">
        <f t="shared" ref="N3:N12" si="0">DATE(Q3,R3,S3)</f>
        <v>35796</v>
      </c>
      <c r="O3" s="67">
        <f t="shared" ref="O3:O12" si="1">DATE(T3,U3,V3)</f>
        <v>36160</v>
      </c>
      <c r="P3" s="61"/>
      <c r="Q3" s="61">
        <v>1998</v>
      </c>
      <c r="R3" s="61">
        <v>1</v>
      </c>
      <c r="S3" s="61">
        <v>1</v>
      </c>
      <c r="T3">
        <f t="shared" ref="T3:T12" si="2">A3</f>
        <v>1998</v>
      </c>
      <c r="U3">
        <v>12</v>
      </c>
      <c r="V3">
        <v>31</v>
      </c>
      <c r="X3">
        <f>A3</f>
        <v>1998</v>
      </c>
      <c r="Y3">
        <f>K2</f>
        <v>120</v>
      </c>
      <c r="Z3">
        <f>K3</f>
        <v>18834</v>
      </c>
      <c r="AB3" s="1">
        <f>K16</f>
        <v>1</v>
      </c>
      <c r="AD3">
        <f t="shared" ref="AD3:AD12" si="3">X3</f>
        <v>1998</v>
      </c>
      <c r="AE3">
        <f>Y3+(Y3-Y4)/2</f>
        <v>126</v>
      </c>
      <c r="AF3">
        <f t="shared" ref="AF3:AF11" si="4">Z3*(1+(AB3-1)/2)</f>
        <v>18834</v>
      </c>
    </row>
    <row r="4" spans="1:32" x14ac:dyDescent="0.25">
      <c r="A4" s="65">
        <v>1999</v>
      </c>
      <c r="B4" s="73">
        <v>106</v>
      </c>
      <c r="C4" s="73">
        <v>4285</v>
      </c>
      <c r="D4" s="73">
        <v>5396</v>
      </c>
      <c r="E4" s="73">
        <v>10666</v>
      </c>
      <c r="F4" s="73">
        <v>13782</v>
      </c>
      <c r="G4" s="73">
        <v>15599</v>
      </c>
      <c r="H4" s="73">
        <v>15496</v>
      </c>
      <c r="I4" s="73">
        <v>16169</v>
      </c>
      <c r="J4" s="73">
        <v>16704</v>
      </c>
      <c r="K4" s="74"/>
      <c r="M4" s="65">
        <v>1999</v>
      </c>
      <c r="N4" s="66">
        <f t="shared" si="0"/>
        <v>36161</v>
      </c>
      <c r="O4" s="67">
        <f t="shared" si="1"/>
        <v>36525</v>
      </c>
      <c r="Q4" s="61">
        <f t="shared" ref="Q4:Q12" si="5">A4</f>
        <v>1999</v>
      </c>
      <c r="R4" s="61">
        <v>1</v>
      </c>
      <c r="S4" s="61">
        <v>1</v>
      </c>
      <c r="T4">
        <f t="shared" si="2"/>
        <v>1999</v>
      </c>
      <c r="U4">
        <v>12</v>
      </c>
      <c r="V4">
        <v>31</v>
      </c>
      <c r="X4">
        <f t="shared" ref="X4:X12" si="6">A4</f>
        <v>1999</v>
      </c>
      <c r="Y4">
        <f>J2</f>
        <v>108</v>
      </c>
      <c r="Z4">
        <f>J4</f>
        <v>16704</v>
      </c>
      <c r="AB4" s="1">
        <f>J16</f>
        <v>1.0092165898617511</v>
      </c>
      <c r="AD4">
        <f t="shared" si="3"/>
        <v>1999</v>
      </c>
      <c r="AE4">
        <f t="shared" ref="AE4:AE12" si="7">(Y3+Y4)/2</f>
        <v>114</v>
      </c>
      <c r="AF4">
        <f t="shared" si="4"/>
        <v>16780.976958525345</v>
      </c>
    </row>
    <row r="5" spans="1:32" x14ac:dyDescent="0.25">
      <c r="A5" s="65">
        <v>2000</v>
      </c>
      <c r="B5" s="73">
        <v>3410</v>
      </c>
      <c r="C5" s="73">
        <v>8992</v>
      </c>
      <c r="D5" s="73">
        <v>13873</v>
      </c>
      <c r="E5" s="73">
        <v>16141</v>
      </c>
      <c r="F5" s="73">
        <v>18735</v>
      </c>
      <c r="G5" s="73">
        <v>22214</v>
      </c>
      <c r="H5" s="73">
        <v>22863</v>
      </c>
      <c r="I5" s="73">
        <v>23466</v>
      </c>
      <c r="J5" s="73"/>
      <c r="K5" s="74"/>
      <c r="M5" s="65">
        <v>2000</v>
      </c>
      <c r="N5" s="66">
        <f t="shared" si="0"/>
        <v>36526</v>
      </c>
      <c r="O5" s="67">
        <f t="shared" si="1"/>
        <v>36891</v>
      </c>
      <c r="Q5" s="61">
        <f t="shared" si="5"/>
        <v>2000</v>
      </c>
      <c r="R5" s="61">
        <v>1</v>
      </c>
      <c r="S5" s="61">
        <v>1</v>
      </c>
      <c r="T5">
        <f t="shared" si="2"/>
        <v>2000</v>
      </c>
      <c r="U5">
        <v>12</v>
      </c>
      <c r="V5">
        <v>31</v>
      </c>
      <c r="X5">
        <f t="shared" si="6"/>
        <v>2000</v>
      </c>
      <c r="Y5">
        <f>I2</f>
        <v>96</v>
      </c>
      <c r="Z5">
        <f>I5</f>
        <v>23466</v>
      </c>
      <c r="AB5" s="1">
        <f>I16</f>
        <v>1.0169364810075625</v>
      </c>
      <c r="AD5">
        <f t="shared" si="3"/>
        <v>2000</v>
      </c>
      <c r="AE5">
        <f t="shared" si="7"/>
        <v>102</v>
      </c>
      <c r="AF5">
        <f t="shared" si="4"/>
        <v>23664.71573166173</v>
      </c>
    </row>
    <row r="6" spans="1:32" x14ac:dyDescent="0.25">
      <c r="A6" s="65">
        <v>2001</v>
      </c>
      <c r="B6" s="73">
        <v>5655</v>
      </c>
      <c r="C6" s="73">
        <v>11555</v>
      </c>
      <c r="D6" s="73">
        <v>15766</v>
      </c>
      <c r="E6" s="73">
        <v>21266</v>
      </c>
      <c r="F6" s="73">
        <v>23425</v>
      </c>
      <c r="G6" s="73">
        <v>26083</v>
      </c>
      <c r="H6" s="73">
        <v>27067</v>
      </c>
      <c r="I6" s="73"/>
      <c r="J6" s="73"/>
      <c r="K6" s="74"/>
      <c r="M6" s="65">
        <v>2001</v>
      </c>
      <c r="N6" s="66">
        <f t="shared" si="0"/>
        <v>36892</v>
      </c>
      <c r="O6" s="67">
        <f t="shared" si="1"/>
        <v>37256</v>
      </c>
      <c r="Q6" s="61">
        <f t="shared" si="5"/>
        <v>2001</v>
      </c>
      <c r="R6" s="61">
        <v>1</v>
      </c>
      <c r="S6" s="61">
        <v>1</v>
      </c>
      <c r="T6">
        <f t="shared" si="2"/>
        <v>2001</v>
      </c>
      <c r="U6">
        <v>12</v>
      </c>
      <c r="V6">
        <v>31</v>
      </c>
      <c r="X6">
        <f t="shared" si="6"/>
        <v>2001</v>
      </c>
      <c r="Y6">
        <f>H2</f>
        <v>84</v>
      </c>
      <c r="Z6">
        <f>H6</f>
        <v>27067</v>
      </c>
      <c r="AB6" s="1">
        <f>H16</f>
        <v>1.0332635537893839</v>
      </c>
      <c r="AD6">
        <f t="shared" si="3"/>
        <v>2001</v>
      </c>
      <c r="AE6">
        <f t="shared" si="7"/>
        <v>90</v>
      </c>
      <c r="AF6">
        <f t="shared" si="4"/>
        <v>27517.172305208627</v>
      </c>
    </row>
    <row r="7" spans="1:32" x14ac:dyDescent="0.25">
      <c r="A7" s="65">
        <v>2002</v>
      </c>
      <c r="B7" s="73">
        <v>1092</v>
      </c>
      <c r="C7" s="73">
        <v>9565</v>
      </c>
      <c r="D7" s="73">
        <v>15836</v>
      </c>
      <c r="E7" s="73">
        <v>22169</v>
      </c>
      <c r="F7" s="73">
        <v>25955</v>
      </c>
      <c r="G7" s="73">
        <v>26180</v>
      </c>
      <c r="H7" s="73"/>
      <c r="I7" s="73"/>
      <c r="J7" s="73"/>
      <c r="K7" s="74"/>
      <c r="M7" s="65">
        <v>2002</v>
      </c>
      <c r="N7" s="66">
        <f t="shared" si="0"/>
        <v>37257</v>
      </c>
      <c r="O7" s="67">
        <f t="shared" si="1"/>
        <v>37621</v>
      </c>
      <c r="Q7" s="61">
        <f t="shared" si="5"/>
        <v>2002</v>
      </c>
      <c r="R7" s="61">
        <v>1</v>
      </c>
      <c r="S7" s="61">
        <v>1</v>
      </c>
      <c r="T7">
        <f t="shared" si="2"/>
        <v>2002</v>
      </c>
      <c r="U7">
        <v>12</v>
      </c>
      <c r="V7">
        <v>31</v>
      </c>
      <c r="X7">
        <f t="shared" si="6"/>
        <v>2002</v>
      </c>
      <c r="Y7">
        <f>G2</f>
        <v>72</v>
      </c>
      <c r="Z7">
        <f>G7</f>
        <v>26180</v>
      </c>
      <c r="AB7" s="1">
        <f>G16</f>
        <v>1.0419346379110106</v>
      </c>
      <c r="AD7">
        <f t="shared" si="3"/>
        <v>2002</v>
      </c>
      <c r="AE7">
        <f t="shared" si="7"/>
        <v>78</v>
      </c>
      <c r="AF7">
        <f t="shared" si="4"/>
        <v>26728.924410255127</v>
      </c>
    </row>
    <row r="8" spans="1:32" x14ac:dyDescent="0.25">
      <c r="A8" s="65">
        <v>2003</v>
      </c>
      <c r="B8" s="73">
        <v>1513</v>
      </c>
      <c r="C8" s="73">
        <v>6445</v>
      </c>
      <c r="D8" s="73">
        <v>11702</v>
      </c>
      <c r="E8" s="73">
        <v>12935</v>
      </c>
      <c r="F8" s="73">
        <v>15852</v>
      </c>
      <c r="G8" s="73"/>
      <c r="H8" s="73"/>
      <c r="I8" s="73"/>
      <c r="J8" s="73"/>
      <c r="K8" s="74"/>
      <c r="M8" s="65">
        <v>2003</v>
      </c>
      <c r="N8" s="66">
        <f t="shared" si="0"/>
        <v>37622</v>
      </c>
      <c r="O8" s="67">
        <f t="shared" si="1"/>
        <v>37986</v>
      </c>
      <c r="Q8" s="61">
        <f t="shared" si="5"/>
        <v>2003</v>
      </c>
      <c r="R8" s="61">
        <v>1</v>
      </c>
      <c r="S8" s="61">
        <v>1</v>
      </c>
      <c r="T8">
        <f t="shared" si="2"/>
        <v>2003</v>
      </c>
      <c r="U8">
        <v>12</v>
      </c>
      <c r="V8">
        <v>31</v>
      </c>
      <c r="X8">
        <f t="shared" si="6"/>
        <v>2003</v>
      </c>
      <c r="Y8">
        <f>F2</f>
        <v>60</v>
      </c>
      <c r="Z8">
        <f>F8</f>
        <v>15852</v>
      </c>
      <c r="AB8" s="1">
        <f>F16</f>
        <v>1.113384886206463</v>
      </c>
      <c r="AD8">
        <f t="shared" si="3"/>
        <v>2003</v>
      </c>
      <c r="AE8">
        <f t="shared" si="7"/>
        <v>66</v>
      </c>
      <c r="AF8">
        <f t="shared" si="4"/>
        <v>16750.688608072425</v>
      </c>
    </row>
    <row r="9" spans="1:32" x14ac:dyDescent="0.25">
      <c r="A9" s="65">
        <v>2004</v>
      </c>
      <c r="B9" s="73">
        <v>557</v>
      </c>
      <c r="C9" s="73">
        <v>4020</v>
      </c>
      <c r="D9" s="73">
        <v>10946</v>
      </c>
      <c r="E9" s="73">
        <v>12314</v>
      </c>
      <c r="F9" s="73"/>
      <c r="G9" s="73"/>
      <c r="H9" s="73"/>
      <c r="I9" s="73"/>
      <c r="J9" s="73"/>
      <c r="K9" s="74"/>
      <c r="M9" s="65">
        <v>2004</v>
      </c>
      <c r="N9" s="66">
        <f t="shared" si="0"/>
        <v>37987</v>
      </c>
      <c r="O9" s="67">
        <f t="shared" si="1"/>
        <v>38352</v>
      </c>
      <c r="Q9" s="61">
        <f t="shared" si="5"/>
        <v>2004</v>
      </c>
      <c r="R9" s="61">
        <v>1</v>
      </c>
      <c r="S9" s="61">
        <v>1</v>
      </c>
      <c r="T9">
        <f t="shared" si="2"/>
        <v>2004</v>
      </c>
      <c r="U9">
        <v>12</v>
      </c>
      <c r="V9">
        <v>31</v>
      </c>
      <c r="X9">
        <f t="shared" si="6"/>
        <v>2004</v>
      </c>
      <c r="Y9">
        <f>E2</f>
        <v>48</v>
      </c>
      <c r="Z9">
        <f>E9</f>
        <v>12314</v>
      </c>
      <c r="AB9" s="1">
        <f>E16</f>
        <v>1.1716746330883747</v>
      </c>
      <c r="AD9">
        <f t="shared" si="3"/>
        <v>2004</v>
      </c>
      <c r="AE9">
        <f t="shared" si="7"/>
        <v>54</v>
      </c>
      <c r="AF9">
        <f t="shared" si="4"/>
        <v>13371.000715925125</v>
      </c>
    </row>
    <row r="10" spans="1:32" x14ac:dyDescent="0.25">
      <c r="A10" s="65">
        <v>2005</v>
      </c>
      <c r="B10" s="73">
        <v>1351</v>
      </c>
      <c r="C10" s="73">
        <v>6947</v>
      </c>
      <c r="D10" s="73">
        <v>13112</v>
      </c>
      <c r="E10" s="73"/>
      <c r="F10" s="73"/>
      <c r="G10" s="73"/>
      <c r="H10" s="73"/>
      <c r="I10" s="73"/>
      <c r="J10" s="73"/>
      <c r="K10" s="74"/>
      <c r="M10" s="65">
        <v>2005</v>
      </c>
      <c r="N10" s="66">
        <f t="shared" si="0"/>
        <v>38353</v>
      </c>
      <c r="O10" s="67">
        <f t="shared" si="1"/>
        <v>38717</v>
      </c>
      <c r="Q10" s="61">
        <f t="shared" si="5"/>
        <v>2005</v>
      </c>
      <c r="R10" s="61">
        <v>1</v>
      </c>
      <c r="S10" s="61">
        <v>1</v>
      </c>
      <c r="T10">
        <f t="shared" si="2"/>
        <v>2005</v>
      </c>
      <c r="U10">
        <v>12</v>
      </c>
      <c r="V10">
        <v>31</v>
      </c>
      <c r="X10">
        <f t="shared" si="6"/>
        <v>2005</v>
      </c>
      <c r="Y10">
        <f>D2</f>
        <v>36</v>
      </c>
      <c r="Z10">
        <f>D10</f>
        <v>13112</v>
      </c>
      <c r="AB10" s="1">
        <f>D16</f>
        <v>1.2708881150356526</v>
      </c>
      <c r="AD10">
        <f t="shared" si="3"/>
        <v>2005</v>
      </c>
      <c r="AE10">
        <f t="shared" si="7"/>
        <v>42</v>
      </c>
      <c r="AF10">
        <f t="shared" si="4"/>
        <v>14887.942482173738</v>
      </c>
    </row>
    <row r="11" spans="1:32" x14ac:dyDescent="0.25">
      <c r="A11" s="65">
        <v>2006</v>
      </c>
      <c r="B11" s="73">
        <v>3133</v>
      </c>
      <c r="C11" s="73">
        <v>5395</v>
      </c>
      <c r="D11" s="73"/>
      <c r="E11" s="73"/>
      <c r="F11" s="73"/>
      <c r="G11" s="73"/>
      <c r="H11" s="73"/>
      <c r="I11" s="73"/>
      <c r="J11" s="73"/>
      <c r="K11" s="74"/>
      <c r="M11" s="65">
        <v>2006</v>
      </c>
      <c r="N11" s="66">
        <f t="shared" si="0"/>
        <v>38718</v>
      </c>
      <c r="O11" s="67">
        <f t="shared" si="1"/>
        <v>39082</v>
      </c>
      <c r="Q11" s="61">
        <f t="shared" si="5"/>
        <v>2006</v>
      </c>
      <c r="R11" s="61">
        <v>1</v>
      </c>
      <c r="S11" s="61">
        <v>1</v>
      </c>
      <c r="T11">
        <f t="shared" si="2"/>
        <v>2006</v>
      </c>
      <c r="U11">
        <v>12</v>
      </c>
      <c r="V11">
        <v>31</v>
      </c>
      <c r="X11">
        <f t="shared" si="6"/>
        <v>2006</v>
      </c>
      <c r="Y11">
        <f>C2</f>
        <v>24</v>
      </c>
      <c r="Z11">
        <f>C11</f>
        <v>5395</v>
      </c>
      <c r="AB11" s="1">
        <f>C16</f>
        <v>1.8892080975267516</v>
      </c>
      <c r="AD11">
        <f t="shared" si="3"/>
        <v>2006</v>
      </c>
      <c r="AE11">
        <f t="shared" si="7"/>
        <v>30</v>
      </c>
      <c r="AF11">
        <f t="shared" si="4"/>
        <v>7793.6388430784127</v>
      </c>
    </row>
    <row r="12" spans="1:32" x14ac:dyDescent="0.25">
      <c r="A12" s="68">
        <v>2007</v>
      </c>
      <c r="B12" s="75">
        <f>2063</f>
        <v>2063</v>
      </c>
      <c r="C12" s="75"/>
      <c r="D12" s="75"/>
      <c r="E12" s="75"/>
      <c r="F12" s="75"/>
      <c r="G12" s="75"/>
      <c r="H12" s="75"/>
      <c r="I12" s="75"/>
      <c r="J12" s="75"/>
      <c r="K12" s="76"/>
      <c r="M12" s="68">
        <v>2007</v>
      </c>
      <c r="N12" s="69">
        <f t="shared" si="0"/>
        <v>39083</v>
      </c>
      <c r="O12" s="70">
        <f t="shared" si="1"/>
        <v>39447</v>
      </c>
      <c r="Q12" s="61">
        <f t="shared" si="5"/>
        <v>2007</v>
      </c>
      <c r="R12" s="61">
        <v>1</v>
      </c>
      <c r="S12" s="61">
        <v>1</v>
      </c>
      <c r="T12">
        <f t="shared" si="2"/>
        <v>2007</v>
      </c>
      <c r="U12">
        <v>12</v>
      </c>
      <c r="V12">
        <v>31</v>
      </c>
      <c r="X12">
        <f t="shared" si="6"/>
        <v>2007</v>
      </c>
      <c r="Y12">
        <f>B2</f>
        <v>12</v>
      </c>
      <c r="Z12">
        <f>B12</f>
        <v>2063</v>
      </c>
      <c r="AB12" s="1">
        <f>B16</f>
        <v>8.2060992795413554</v>
      </c>
      <c r="AD12">
        <f t="shared" si="3"/>
        <v>2007</v>
      </c>
      <c r="AE12">
        <f t="shared" si="7"/>
        <v>18</v>
      </c>
      <c r="AF12">
        <f>Z12*(1+(AB12-1)/2)</f>
        <v>9496.0914068469083</v>
      </c>
    </row>
    <row r="14" spans="1:32" x14ac:dyDescent="0.25">
      <c r="A14" s="54" t="s">
        <v>121</v>
      </c>
      <c r="X14" t="s">
        <v>244</v>
      </c>
      <c r="AD14" t="s">
        <v>245</v>
      </c>
    </row>
    <row r="15" spans="1:32" x14ac:dyDescent="0.25">
      <c r="B15" s="51" t="str">
        <f t="shared" ref="B15:J15" si="8">B2&amp;"-"&amp;C2</f>
        <v>12-24</v>
      </c>
      <c r="C15" s="51" t="str">
        <f t="shared" si="8"/>
        <v>24-36</v>
      </c>
      <c r="D15" s="51" t="str">
        <f t="shared" si="8"/>
        <v>36-48</v>
      </c>
      <c r="E15" s="51" t="str">
        <f t="shared" si="8"/>
        <v>48-60</v>
      </c>
      <c r="F15" s="51" t="str">
        <f t="shared" si="8"/>
        <v>60-72</v>
      </c>
      <c r="G15" s="51" t="str">
        <f t="shared" si="8"/>
        <v>72-84</v>
      </c>
      <c r="H15" s="51" t="str">
        <f t="shared" si="8"/>
        <v>84-96</v>
      </c>
      <c r="I15" s="51" t="str">
        <f t="shared" si="8"/>
        <v>96-108</v>
      </c>
      <c r="J15" s="51" t="str">
        <f t="shared" si="8"/>
        <v>108-120</v>
      </c>
      <c r="K15" s="51" t="str">
        <f>K2&amp;"-Ult"</f>
        <v>120-Ult</v>
      </c>
      <c r="M15" s="62" t="s">
        <v>115</v>
      </c>
      <c r="N15" s="63" t="s">
        <v>157</v>
      </c>
      <c r="O15" t="s">
        <v>289</v>
      </c>
      <c r="P15" t="s">
        <v>290</v>
      </c>
      <c r="Q15" s="49" t="s">
        <v>291</v>
      </c>
      <c r="R15" t="s">
        <v>293</v>
      </c>
      <c r="X15" t="s">
        <v>115</v>
      </c>
      <c r="Y15" t="s">
        <v>116</v>
      </c>
      <c r="Z15" t="s">
        <v>155</v>
      </c>
      <c r="AD15" t="s">
        <v>115</v>
      </c>
      <c r="AE15" t="s">
        <v>116</v>
      </c>
      <c r="AF15" t="s">
        <v>155</v>
      </c>
    </row>
    <row r="16" spans="1:32" x14ac:dyDescent="0.25">
      <c r="A16" t="s">
        <v>3</v>
      </c>
      <c r="B16" s="1">
        <f>B19</f>
        <v>8.2060992795413554</v>
      </c>
      <c r="C16" s="1">
        <f>AVERAGE(C42:C46)</f>
        <v>1.8892080975267516</v>
      </c>
      <c r="D16" s="1">
        <f t="shared" ref="D16:J16" si="9">D18</f>
        <v>1.2708881150356526</v>
      </c>
      <c r="E16" s="1">
        <f t="shared" si="9"/>
        <v>1.1716746330883747</v>
      </c>
      <c r="F16" s="1">
        <f t="shared" si="9"/>
        <v>1.113384886206463</v>
      </c>
      <c r="G16" s="1">
        <f t="shared" si="9"/>
        <v>1.0419346379110106</v>
      </c>
      <c r="H16" s="1">
        <f t="shared" si="9"/>
        <v>1.0332635537893839</v>
      </c>
      <c r="I16" s="1">
        <f t="shared" si="9"/>
        <v>1.0169364810075625</v>
      </c>
      <c r="J16" s="1">
        <f t="shared" si="9"/>
        <v>1.0092165898617511</v>
      </c>
      <c r="K16">
        <v>1</v>
      </c>
      <c r="M16" s="65">
        <v>1998</v>
      </c>
      <c r="N16" s="66">
        <f>N3</f>
        <v>35796</v>
      </c>
      <c r="O16" s="107">
        <v>100</v>
      </c>
      <c r="Q16" t="b">
        <v>1</v>
      </c>
      <c r="R16" t="s">
        <v>292</v>
      </c>
      <c r="X16">
        <f>X3</f>
        <v>1998</v>
      </c>
      <c r="Y16">
        <f t="shared" ref="Y16" si="10">Y3</f>
        <v>120</v>
      </c>
      <c r="Z16">
        <f>Z3/2</f>
        <v>9417</v>
      </c>
      <c r="AD16">
        <f>AD3</f>
        <v>1998</v>
      </c>
      <c r="AE16">
        <f t="shared" ref="AE16" si="11">AE3</f>
        <v>126</v>
      </c>
      <c r="AF16">
        <f>AF3/2</f>
        <v>9417</v>
      </c>
    </row>
    <row r="17" spans="1:32" x14ac:dyDescent="0.25">
      <c r="M17" s="65">
        <f>M16+1</f>
        <v>1999</v>
      </c>
      <c r="N17" s="66">
        <f t="shared" ref="N17:N21" si="12">N4</f>
        <v>36161</v>
      </c>
      <c r="O17" s="107">
        <v>100</v>
      </c>
      <c r="Q17" t="b">
        <v>1</v>
      </c>
      <c r="R17" t="s">
        <v>292</v>
      </c>
      <c r="X17">
        <f>X16</f>
        <v>1998</v>
      </c>
      <c r="Y17">
        <f t="shared" ref="Y17:Z17" si="13">Y16</f>
        <v>120</v>
      </c>
      <c r="Z17">
        <f t="shared" si="13"/>
        <v>9417</v>
      </c>
      <c r="AD17">
        <f>AD16+0.1</f>
        <v>1998.1</v>
      </c>
      <c r="AE17">
        <f t="shared" ref="AE17" si="14">AE16</f>
        <v>126</v>
      </c>
      <c r="AF17">
        <f t="shared" ref="AF17" si="15">AF16</f>
        <v>9417</v>
      </c>
    </row>
    <row r="18" spans="1:32" x14ac:dyDescent="0.25">
      <c r="A18" t="s">
        <v>120</v>
      </c>
      <c r="B18" s="1">
        <f>SUM(C3:C11)/SUM(B3:B11)</f>
        <v>2.9993586513353794</v>
      </c>
      <c r="C18" s="115">
        <v>1.6235227537534538</v>
      </c>
      <c r="D18" s="113">
        <v>1.2708881150356526</v>
      </c>
      <c r="E18" s="110">
        <v>1.1716746330883747</v>
      </c>
      <c r="F18" s="110">
        <v>1.113384886206463</v>
      </c>
      <c r="G18" s="114">
        <v>1.0419346379110106</v>
      </c>
      <c r="H18" s="110">
        <v>1.0332635537893839</v>
      </c>
      <c r="I18" s="110">
        <v>1.0169364810075625</v>
      </c>
      <c r="J18" s="113">
        <v>1.0092165898617511</v>
      </c>
      <c r="K18">
        <v>1</v>
      </c>
      <c r="M18" s="65">
        <f t="shared" ref="M18:M21" si="16">M17+1</f>
        <v>2000</v>
      </c>
      <c r="N18" s="66">
        <f t="shared" si="12"/>
        <v>36526</v>
      </c>
      <c r="O18" s="107">
        <v>100</v>
      </c>
      <c r="Q18" t="b">
        <v>1</v>
      </c>
      <c r="R18" t="s">
        <v>292</v>
      </c>
      <c r="X18">
        <f>X4</f>
        <v>1999</v>
      </c>
      <c r="Y18">
        <f>Y4</f>
        <v>108</v>
      </c>
      <c r="Z18">
        <f>Z4/2</f>
        <v>8352</v>
      </c>
      <c r="AD18">
        <f>AD4</f>
        <v>1999</v>
      </c>
      <c r="AE18">
        <f>AE4</f>
        <v>114</v>
      </c>
      <c r="AF18">
        <f>AF4/2</f>
        <v>8390.4884792626726</v>
      </c>
    </row>
    <row r="19" spans="1:32" x14ac:dyDescent="0.25">
      <c r="A19" s="55" t="s">
        <v>122</v>
      </c>
      <c r="B19" s="109">
        <f t="shared" ref="B19:J19" si="17">AVERAGE(B39:B47)</f>
        <v>8.2060992795413554</v>
      </c>
      <c r="C19">
        <f t="shared" si="17"/>
        <v>1.6958944658094393</v>
      </c>
      <c r="D19">
        <f t="shared" si="17"/>
        <v>1.3145103085560856</v>
      </c>
      <c r="E19">
        <f t="shared" si="17"/>
        <v>1.1829256126873871</v>
      </c>
      <c r="F19">
        <f t="shared" si="17"/>
        <v>1.1269622370881962</v>
      </c>
      <c r="G19" s="112">
        <f t="shared" si="17"/>
        <v>1.0433276371038955</v>
      </c>
      <c r="H19">
        <f t="shared" si="17"/>
        <v>1.0343554004888613</v>
      </c>
      <c r="I19">
        <f t="shared" si="17"/>
        <v>1.0179949927802037</v>
      </c>
      <c r="J19">
        <f t="shared" si="17"/>
        <v>1.0092165898617511</v>
      </c>
      <c r="M19" s="65">
        <f t="shared" si="16"/>
        <v>2001</v>
      </c>
      <c r="N19" s="66">
        <f t="shared" si="12"/>
        <v>36892</v>
      </c>
      <c r="O19" s="107">
        <v>100</v>
      </c>
      <c r="Q19" t="b">
        <v>1</v>
      </c>
      <c r="R19" t="s">
        <v>292</v>
      </c>
      <c r="X19">
        <f>X18</f>
        <v>1999</v>
      </c>
      <c r="Y19">
        <f t="shared" ref="Y19" si="18">Y18</f>
        <v>108</v>
      </c>
      <c r="Z19">
        <f t="shared" ref="Z19" si="19">Z18</f>
        <v>8352</v>
      </c>
      <c r="AD19">
        <f>AD18+0.1</f>
        <v>1999.1</v>
      </c>
      <c r="AE19">
        <f t="shared" ref="AE19" si="20">AE18</f>
        <v>114</v>
      </c>
      <c r="AF19">
        <f t="shared" ref="AF19" si="21">AF18</f>
        <v>8390.4884792626726</v>
      </c>
    </row>
    <row r="20" spans="1:32" x14ac:dyDescent="0.25">
      <c r="A20" s="55" t="s">
        <v>288</v>
      </c>
      <c r="B20">
        <v>8.2059999999999995</v>
      </c>
      <c r="C20">
        <v>1.6240000000000001</v>
      </c>
      <c r="D20">
        <v>1.2749999999999999</v>
      </c>
      <c r="E20">
        <v>1.175</v>
      </c>
      <c r="F20">
        <v>1.115</v>
      </c>
      <c r="G20">
        <v>1.04</v>
      </c>
      <c r="H20">
        <v>1.0349999999999999</v>
      </c>
      <c r="I20">
        <v>1.018</v>
      </c>
      <c r="J20">
        <v>1.0089999999999999</v>
      </c>
      <c r="M20" s="65">
        <f t="shared" si="16"/>
        <v>2002</v>
      </c>
      <c r="N20" s="66">
        <f t="shared" si="12"/>
        <v>37257</v>
      </c>
      <c r="O20" s="107">
        <v>100</v>
      </c>
      <c r="Q20" t="b">
        <v>1</v>
      </c>
      <c r="R20" t="s">
        <v>292</v>
      </c>
      <c r="X20">
        <f>X5</f>
        <v>2000</v>
      </c>
      <c r="Y20">
        <f>Y5</f>
        <v>96</v>
      </c>
      <c r="Z20">
        <f>Z5/2</f>
        <v>11733</v>
      </c>
      <c r="AD20">
        <f>AD5</f>
        <v>2000</v>
      </c>
      <c r="AE20">
        <f>AE5</f>
        <v>102</v>
      </c>
      <c r="AF20">
        <f>AF5/2</f>
        <v>11832.357865830865</v>
      </c>
    </row>
    <row r="21" spans="1:32" x14ac:dyDescent="0.25">
      <c r="A21" t="s">
        <v>75</v>
      </c>
      <c r="B21">
        <f>B12</f>
        <v>2063</v>
      </c>
      <c r="C21">
        <f>C11</f>
        <v>5395</v>
      </c>
      <c r="D21">
        <f>D10</f>
        <v>13112</v>
      </c>
      <c r="E21">
        <f>E9</f>
        <v>12314</v>
      </c>
      <c r="F21">
        <f>F8</f>
        <v>15852</v>
      </c>
      <c r="G21">
        <f>G7</f>
        <v>26180</v>
      </c>
      <c r="H21">
        <f>H6</f>
        <v>27067</v>
      </c>
      <c r="I21">
        <f>I5</f>
        <v>23466</v>
      </c>
      <c r="J21">
        <f>J4</f>
        <v>16704</v>
      </c>
      <c r="K21">
        <f>K3</f>
        <v>18834</v>
      </c>
      <c r="M21" s="65">
        <f t="shared" si="16"/>
        <v>2003</v>
      </c>
      <c r="N21" s="66">
        <f t="shared" si="12"/>
        <v>37622</v>
      </c>
      <c r="O21" s="107">
        <v>100</v>
      </c>
      <c r="Q21" t="b">
        <v>1</v>
      </c>
      <c r="R21" t="s">
        <v>292</v>
      </c>
      <c r="X21">
        <f>X20</f>
        <v>2000</v>
      </c>
      <c r="Y21">
        <f t="shared" ref="Y21" si="22">Y20</f>
        <v>96</v>
      </c>
      <c r="Z21">
        <f t="shared" ref="Z21" si="23">Z20</f>
        <v>11733</v>
      </c>
      <c r="AD21">
        <f>AD20+0.1</f>
        <v>2000.1</v>
      </c>
      <c r="AE21">
        <f t="shared" ref="AE21" si="24">AE20</f>
        <v>102</v>
      </c>
      <c r="AF21">
        <f t="shared" ref="AF21" si="25">AF20</f>
        <v>11832.357865830865</v>
      </c>
    </row>
    <row r="22" spans="1:32" x14ac:dyDescent="0.25">
      <c r="A22" t="s">
        <v>116</v>
      </c>
      <c r="B22">
        <f t="shared" ref="B22:K22" si="26">B2</f>
        <v>12</v>
      </c>
      <c r="C22">
        <f t="shared" si="26"/>
        <v>24</v>
      </c>
      <c r="D22">
        <f t="shared" si="26"/>
        <v>36</v>
      </c>
      <c r="E22">
        <f t="shared" si="26"/>
        <v>48</v>
      </c>
      <c r="F22">
        <f t="shared" si="26"/>
        <v>60</v>
      </c>
      <c r="G22">
        <f t="shared" si="26"/>
        <v>72</v>
      </c>
      <c r="H22">
        <f t="shared" si="26"/>
        <v>84</v>
      </c>
      <c r="I22">
        <f t="shared" si="26"/>
        <v>96</v>
      </c>
      <c r="J22">
        <f t="shared" si="26"/>
        <v>108</v>
      </c>
      <c r="K22">
        <f t="shared" si="26"/>
        <v>120</v>
      </c>
      <c r="X22">
        <f>X6</f>
        <v>2001</v>
      </c>
      <c r="Y22">
        <f>Y6</f>
        <v>84</v>
      </c>
      <c r="Z22">
        <f>Z6/2</f>
        <v>13533.5</v>
      </c>
      <c r="AD22">
        <f>AD6</f>
        <v>2001</v>
      </c>
      <c r="AE22">
        <f>AE6</f>
        <v>90</v>
      </c>
      <c r="AF22">
        <f>AF6/2</f>
        <v>13758.586152604314</v>
      </c>
    </row>
    <row r="23" spans="1:32" x14ac:dyDescent="0.25">
      <c r="A23" t="s">
        <v>115</v>
      </c>
      <c r="B23">
        <f>A12</f>
        <v>2007</v>
      </c>
      <c r="C23">
        <f>A11</f>
        <v>2006</v>
      </c>
      <c r="D23">
        <f>A10</f>
        <v>2005</v>
      </c>
      <c r="E23">
        <f>A9</f>
        <v>2004</v>
      </c>
      <c r="F23">
        <f>A8</f>
        <v>2003</v>
      </c>
      <c r="G23">
        <f>A7</f>
        <v>2002</v>
      </c>
      <c r="H23">
        <f>A6</f>
        <v>2001</v>
      </c>
      <c r="I23">
        <f>A5</f>
        <v>2000</v>
      </c>
      <c r="J23">
        <f>A4</f>
        <v>1999</v>
      </c>
      <c r="K23">
        <f>A3</f>
        <v>1998</v>
      </c>
      <c r="X23">
        <f>X22</f>
        <v>2001</v>
      </c>
      <c r="Y23">
        <f t="shared" ref="Y23" si="27">Y22</f>
        <v>84</v>
      </c>
      <c r="Z23">
        <f t="shared" ref="Z23" si="28">Z22</f>
        <v>13533.5</v>
      </c>
      <c r="AD23">
        <f>AD22+0.1</f>
        <v>2001.1</v>
      </c>
      <c r="AE23">
        <f t="shared" ref="AE23" si="29">AE22</f>
        <v>90</v>
      </c>
      <c r="AF23">
        <f t="shared" ref="AF23" si="30">AF22</f>
        <v>13758.586152604314</v>
      </c>
    </row>
    <row r="24" spans="1:32" x14ac:dyDescent="0.25">
      <c r="A24" s="55" t="s">
        <v>287</v>
      </c>
      <c r="B24" s="1">
        <v>3.5</v>
      </c>
      <c r="C24" s="1">
        <v>1.75</v>
      </c>
      <c r="D24" s="111">
        <v>1.2749999999999999</v>
      </c>
      <c r="E24" s="111">
        <v>1.175</v>
      </c>
      <c r="F24" s="111">
        <v>1.115</v>
      </c>
      <c r="G24" s="111">
        <v>1.04</v>
      </c>
      <c r="H24" s="111">
        <v>1.0349999999999999</v>
      </c>
      <c r="I24" s="111">
        <v>1.018</v>
      </c>
      <c r="J24" s="1">
        <v>1.0089999999999999</v>
      </c>
      <c r="X24">
        <f>X7</f>
        <v>2002</v>
      </c>
      <c r="Y24">
        <f>Y7</f>
        <v>72</v>
      </c>
      <c r="Z24">
        <f>Z7/2</f>
        <v>13090</v>
      </c>
      <c r="AD24">
        <f>AD7</f>
        <v>2002</v>
      </c>
      <c r="AE24">
        <f>AE7</f>
        <v>78</v>
      </c>
      <c r="AF24">
        <f>AF7/2</f>
        <v>13364.462205127564</v>
      </c>
    </row>
    <row r="25" spans="1:32" x14ac:dyDescent="0.25">
      <c r="X25">
        <f>X24</f>
        <v>2002</v>
      </c>
      <c r="Y25">
        <f t="shared" ref="Y25" si="31">Y24</f>
        <v>72</v>
      </c>
      <c r="Z25">
        <f t="shared" ref="Z25" si="32">Z24</f>
        <v>13090</v>
      </c>
      <c r="AD25">
        <f>AD24+0.1</f>
        <v>2002.1</v>
      </c>
      <c r="AE25">
        <f t="shared" ref="AE25" si="33">AE24</f>
        <v>78</v>
      </c>
      <c r="AF25">
        <f t="shared" ref="AF25" si="34">AF24</f>
        <v>13364.462205127564</v>
      </c>
    </row>
    <row r="26" spans="1:32" x14ac:dyDescent="0.25">
      <c r="A26" s="53" t="s">
        <v>0</v>
      </c>
      <c r="B26">
        <v>12</v>
      </c>
      <c r="C26">
        <v>24</v>
      </c>
      <c r="D26">
        <v>36</v>
      </c>
      <c r="E26">
        <v>48</v>
      </c>
      <c r="F26">
        <v>60</v>
      </c>
      <c r="G26">
        <v>72</v>
      </c>
      <c r="H26">
        <v>84</v>
      </c>
      <c r="I26">
        <v>96</v>
      </c>
      <c r="J26">
        <v>108</v>
      </c>
      <c r="K26">
        <v>120</v>
      </c>
      <c r="X26">
        <f>X8</f>
        <v>2003</v>
      </c>
      <c r="Y26">
        <f>Y8</f>
        <v>60</v>
      </c>
      <c r="Z26">
        <f>Z8/2</f>
        <v>7926</v>
      </c>
      <c r="AD26">
        <f>AD8</f>
        <v>2003</v>
      </c>
      <c r="AE26">
        <f>AE8</f>
        <v>66</v>
      </c>
      <c r="AF26">
        <f>AF8/2</f>
        <v>8375.3443040362126</v>
      </c>
    </row>
    <row r="27" spans="1:32" x14ac:dyDescent="0.25">
      <c r="A27">
        <v>1998</v>
      </c>
      <c r="B27">
        <v>5012</v>
      </c>
      <c r="C27">
        <v>8269</v>
      </c>
      <c r="D27">
        <v>10907</v>
      </c>
      <c r="E27">
        <v>11805</v>
      </c>
      <c r="F27">
        <v>13539</v>
      </c>
      <c r="G27">
        <v>16181</v>
      </c>
      <c r="H27">
        <v>18009</v>
      </c>
      <c r="I27">
        <v>18608</v>
      </c>
      <c r="J27">
        <v>18662</v>
      </c>
      <c r="K27">
        <v>18834</v>
      </c>
      <c r="L27" s="108" t="s">
        <v>294</v>
      </c>
      <c r="X27">
        <f>X26</f>
        <v>2003</v>
      </c>
      <c r="Y27">
        <f t="shared" ref="Y27" si="35">Y26</f>
        <v>60</v>
      </c>
      <c r="Z27">
        <f t="shared" ref="Z27" si="36">Z26</f>
        <v>7926</v>
      </c>
      <c r="AD27">
        <f>AD26+0.1</f>
        <v>2003.1</v>
      </c>
      <c r="AE27">
        <f t="shared" ref="AE27" si="37">AE26</f>
        <v>66</v>
      </c>
      <c r="AF27">
        <f t="shared" ref="AF27" si="38">AF26</f>
        <v>8375.3443040362126</v>
      </c>
    </row>
    <row r="28" spans="1:32" x14ac:dyDescent="0.25">
      <c r="A28">
        <v>1999</v>
      </c>
      <c r="B28">
        <v>106</v>
      </c>
      <c r="C28">
        <v>4285</v>
      </c>
      <c r="D28">
        <v>5396</v>
      </c>
      <c r="E28">
        <v>10666</v>
      </c>
      <c r="F28">
        <v>13782</v>
      </c>
      <c r="G28">
        <v>15599</v>
      </c>
      <c r="H28">
        <v>15496</v>
      </c>
      <c r="I28">
        <v>16169</v>
      </c>
      <c r="J28">
        <v>16704</v>
      </c>
      <c r="X28">
        <f>X9</f>
        <v>2004</v>
      </c>
      <c r="Y28">
        <f>Y9</f>
        <v>48</v>
      </c>
      <c r="Z28">
        <f>Z9/2</f>
        <v>6157</v>
      </c>
      <c r="AD28">
        <f>AD9</f>
        <v>2004</v>
      </c>
      <c r="AE28">
        <f>AE9</f>
        <v>54</v>
      </c>
      <c r="AF28">
        <f>AF9/2</f>
        <v>6685.5003579625627</v>
      </c>
    </row>
    <row r="29" spans="1:32" x14ac:dyDescent="0.25">
      <c r="A29">
        <v>2000</v>
      </c>
      <c r="B29">
        <v>3410</v>
      </c>
      <c r="C29">
        <v>8992</v>
      </c>
      <c r="D29">
        <v>13873</v>
      </c>
      <c r="E29">
        <v>16141</v>
      </c>
      <c r="F29">
        <v>18735</v>
      </c>
      <c r="G29">
        <v>22214</v>
      </c>
      <c r="H29">
        <v>22863</v>
      </c>
      <c r="I29">
        <v>23466</v>
      </c>
      <c r="X29">
        <f>X28</f>
        <v>2004</v>
      </c>
      <c r="Y29">
        <f t="shared" ref="Y29" si="39">Y28</f>
        <v>48</v>
      </c>
      <c r="Z29">
        <f t="shared" ref="Z29" si="40">Z28</f>
        <v>6157</v>
      </c>
      <c r="AD29">
        <f>AD28+0.1</f>
        <v>2004.1</v>
      </c>
      <c r="AE29">
        <f t="shared" ref="AE29" si="41">AE28</f>
        <v>54</v>
      </c>
      <c r="AF29">
        <f t="shared" ref="AF29" si="42">AF28</f>
        <v>6685.5003579625627</v>
      </c>
    </row>
    <row r="30" spans="1:32" x14ac:dyDescent="0.25">
      <c r="A30">
        <v>2001</v>
      </c>
      <c r="B30">
        <v>5655</v>
      </c>
      <c r="C30">
        <v>11555</v>
      </c>
      <c r="D30">
        <v>15766</v>
      </c>
      <c r="E30">
        <v>21266</v>
      </c>
      <c r="F30">
        <v>23425</v>
      </c>
      <c r="G30">
        <v>26083</v>
      </c>
      <c r="H30">
        <v>27067</v>
      </c>
      <c r="X30">
        <f>X10</f>
        <v>2005</v>
      </c>
      <c r="Y30">
        <f>Y10</f>
        <v>36</v>
      </c>
      <c r="Z30">
        <f>Z10/2</f>
        <v>6556</v>
      </c>
      <c r="AD30">
        <f>AD10</f>
        <v>2005</v>
      </c>
      <c r="AE30">
        <f>AE10</f>
        <v>42</v>
      </c>
      <c r="AF30">
        <f>AF10/2</f>
        <v>7443.9712410868688</v>
      </c>
    </row>
    <row r="31" spans="1:32" x14ac:dyDescent="0.25">
      <c r="A31">
        <v>2002</v>
      </c>
      <c r="B31">
        <v>1092</v>
      </c>
      <c r="C31">
        <v>9565</v>
      </c>
      <c r="D31">
        <v>15836</v>
      </c>
      <c r="E31">
        <v>22169</v>
      </c>
      <c r="F31">
        <v>25955</v>
      </c>
      <c r="G31">
        <v>26180</v>
      </c>
      <c r="X31">
        <f>X30</f>
        <v>2005</v>
      </c>
      <c r="Y31">
        <f t="shared" ref="Y31" si="43">Y30</f>
        <v>36</v>
      </c>
      <c r="Z31">
        <f t="shared" ref="Z31" si="44">Z30</f>
        <v>6556</v>
      </c>
      <c r="AD31">
        <f>AD30+0.1</f>
        <v>2005.1</v>
      </c>
      <c r="AE31">
        <f t="shared" ref="AE31" si="45">AE30</f>
        <v>42</v>
      </c>
      <c r="AF31">
        <f t="shared" ref="AF31" si="46">AF30</f>
        <v>7443.9712410868688</v>
      </c>
    </row>
    <row r="32" spans="1:32" x14ac:dyDescent="0.25">
      <c r="A32">
        <v>2003</v>
      </c>
      <c r="B32">
        <v>1513</v>
      </c>
      <c r="C32">
        <v>6445</v>
      </c>
      <c r="D32">
        <v>11702</v>
      </c>
      <c r="E32">
        <v>12935</v>
      </c>
      <c r="F32">
        <v>15852</v>
      </c>
      <c r="X32">
        <f>X11</f>
        <v>2006</v>
      </c>
      <c r="Y32">
        <f>Y11</f>
        <v>24</v>
      </c>
      <c r="Z32">
        <f>Z11/2</f>
        <v>2697.5</v>
      </c>
      <c r="AD32">
        <f>AD11</f>
        <v>2006</v>
      </c>
      <c r="AE32">
        <f>AE11</f>
        <v>30</v>
      </c>
      <c r="AF32">
        <f>AF11/2</f>
        <v>3896.8194215392064</v>
      </c>
    </row>
    <row r="33" spans="1:32" x14ac:dyDescent="0.25">
      <c r="A33">
        <v>2004</v>
      </c>
      <c r="B33">
        <v>557</v>
      </c>
      <c r="C33">
        <v>4020</v>
      </c>
      <c r="D33">
        <v>10946</v>
      </c>
      <c r="E33">
        <v>12314</v>
      </c>
      <c r="X33">
        <f>X32</f>
        <v>2006</v>
      </c>
      <c r="Y33">
        <f t="shared" ref="Y33" si="47">Y32</f>
        <v>24</v>
      </c>
      <c r="Z33">
        <f t="shared" ref="Z33" si="48">Z32</f>
        <v>2697.5</v>
      </c>
      <c r="AD33">
        <f>AD32+0.1</f>
        <v>2006.1</v>
      </c>
      <c r="AE33">
        <f t="shared" ref="AE33" si="49">AE32</f>
        <v>30</v>
      </c>
      <c r="AF33">
        <f t="shared" ref="AF33" si="50">AF32</f>
        <v>3896.8194215392064</v>
      </c>
    </row>
    <row r="34" spans="1:32" x14ac:dyDescent="0.25">
      <c r="A34">
        <v>2005</v>
      </c>
      <c r="B34">
        <v>1351</v>
      </c>
      <c r="C34">
        <v>6947</v>
      </c>
      <c r="D34">
        <v>13112</v>
      </c>
      <c r="X34">
        <f>X12</f>
        <v>2007</v>
      </c>
      <c r="Y34">
        <f>Y12</f>
        <v>12</v>
      </c>
      <c r="Z34">
        <f>Z12/2</f>
        <v>1031.5</v>
      </c>
      <c r="AD34">
        <f>AD12</f>
        <v>2007</v>
      </c>
      <c r="AE34">
        <f>AE12</f>
        <v>18</v>
      </c>
      <c r="AF34">
        <f>AF12/2</f>
        <v>4748.0457034234541</v>
      </c>
    </row>
    <row r="35" spans="1:32" x14ac:dyDescent="0.25">
      <c r="A35">
        <v>2006</v>
      </c>
      <c r="B35">
        <v>3133</v>
      </c>
      <c r="C35">
        <v>5395</v>
      </c>
      <c r="X35">
        <f>X34</f>
        <v>2007</v>
      </c>
      <c r="Y35">
        <f t="shared" ref="Y35" si="51">Y34</f>
        <v>12</v>
      </c>
      <c r="Z35">
        <f t="shared" ref="Z35" si="52">Z34</f>
        <v>1031.5</v>
      </c>
      <c r="AD35">
        <f>AD34+0.1</f>
        <v>2007.1</v>
      </c>
      <c r="AE35">
        <f t="shared" ref="AE35" si="53">AE34</f>
        <v>18</v>
      </c>
      <c r="AF35">
        <f t="shared" ref="AF35" si="54">AF34</f>
        <v>4748.0457034234541</v>
      </c>
    </row>
    <row r="36" spans="1:32" x14ac:dyDescent="0.25">
      <c r="A36">
        <v>2007</v>
      </c>
      <c r="B36">
        <f>2063</f>
        <v>2063</v>
      </c>
    </row>
    <row r="38" spans="1:32" x14ac:dyDescent="0.25">
      <c r="B38" s="51" t="str">
        <f>B15</f>
        <v>12-24</v>
      </c>
      <c r="C38" s="51" t="str">
        <f t="shared" ref="C38:K38" si="55">C15</f>
        <v>24-36</v>
      </c>
      <c r="D38" s="51" t="str">
        <f t="shared" si="55"/>
        <v>36-48</v>
      </c>
      <c r="E38" s="51" t="str">
        <f t="shared" si="55"/>
        <v>48-60</v>
      </c>
      <c r="F38" s="51" t="str">
        <f t="shared" si="55"/>
        <v>60-72</v>
      </c>
      <c r="G38" s="51" t="str">
        <f t="shared" si="55"/>
        <v>72-84</v>
      </c>
      <c r="H38" s="51" t="str">
        <f t="shared" si="55"/>
        <v>84-96</v>
      </c>
      <c r="I38" s="51" t="str">
        <f t="shared" si="55"/>
        <v>96-108</v>
      </c>
      <c r="J38" s="51" t="str">
        <f t="shared" si="55"/>
        <v>108-120</v>
      </c>
      <c r="K38" s="51" t="str">
        <f t="shared" si="55"/>
        <v>120-Ult</v>
      </c>
    </row>
    <row r="39" spans="1:32" x14ac:dyDescent="0.25">
      <c r="B39">
        <f t="shared" ref="B39:J39" si="56">C3/B3</f>
        <v>1.6498403830806065</v>
      </c>
      <c r="C39">
        <f t="shared" si="56"/>
        <v>1.3190228564518081</v>
      </c>
      <c r="D39">
        <f t="shared" si="56"/>
        <v>1.0823324470523517</v>
      </c>
      <c r="E39">
        <f t="shared" si="56"/>
        <v>1.1468869123252858</v>
      </c>
      <c r="F39">
        <f t="shared" si="56"/>
        <v>1.1951399660240787</v>
      </c>
      <c r="G39">
        <f t="shared" si="56"/>
        <v>1.1129720042024598</v>
      </c>
      <c r="H39">
        <f t="shared" si="56"/>
        <v>1.0332611472041757</v>
      </c>
      <c r="I39">
        <f t="shared" si="56"/>
        <v>1.002901977644024</v>
      </c>
      <c r="J39">
        <f t="shared" si="56"/>
        <v>1.0092165898617511</v>
      </c>
    </row>
    <row r="40" spans="1:32" x14ac:dyDescent="0.25">
      <c r="B40">
        <f t="shared" ref="B40:I40" si="57">C4/B4</f>
        <v>40.424528301886795</v>
      </c>
      <c r="C40">
        <f t="shared" si="57"/>
        <v>1.2592765460910151</v>
      </c>
      <c r="D40">
        <f t="shared" si="57"/>
        <v>1.9766493699036323</v>
      </c>
      <c r="E40">
        <f t="shared" si="57"/>
        <v>1.2921432589536845</v>
      </c>
      <c r="F40">
        <f t="shared" si="57"/>
        <v>1.1318386300972283</v>
      </c>
      <c r="G40">
        <f t="shared" si="57"/>
        <v>0.9933970126290147</v>
      </c>
      <c r="H40">
        <f t="shared" si="57"/>
        <v>1.0434305627258647</v>
      </c>
      <c r="I40">
        <f t="shared" si="57"/>
        <v>1.0330880079163831</v>
      </c>
    </row>
    <row r="41" spans="1:32" x14ac:dyDescent="0.25">
      <c r="B41">
        <f t="shared" ref="B41:H41" si="58">C5/B5</f>
        <v>2.6369501466275658</v>
      </c>
      <c r="C41">
        <f t="shared" si="58"/>
        <v>1.5428158362989324</v>
      </c>
      <c r="D41">
        <f t="shared" si="58"/>
        <v>1.1634830245801198</v>
      </c>
      <c r="E41">
        <f t="shared" si="58"/>
        <v>1.1607087541044545</v>
      </c>
      <c r="F41">
        <f t="shared" si="58"/>
        <v>1.1856952228449427</v>
      </c>
      <c r="G41">
        <f t="shared" si="58"/>
        <v>1.0292158098496444</v>
      </c>
      <c r="H41">
        <f t="shared" si="58"/>
        <v>1.0263744915365438</v>
      </c>
    </row>
    <row r="42" spans="1:32" x14ac:dyDescent="0.25">
      <c r="B42">
        <f t="shared" ref="B42:G42" si="59">C6/B6</f>
        <v>2.0433244916003535</v>
      </c>
      <c r="C42" s="109">
        <f t="shared" si="59"/>
        <v>1.3644309822587624</v>
      </c>
      <c r="D42">
        <f t="shared" si="59"/>
        <v>1.3488519599137385</v>
      </c>
      <c r="E42">
        <f t="shared" si="59"/>
        <v>1.1015235587322487</v>
      </c>
      <c r="F42">
        <f t="shared" si="59"/>
        <v>1.1134685165421558</v>
      </c>
      <c r="G42">
        <f t="shared" si="59"/>
        <v>1.0377257217344631</v>
      </c>
    </row>
    <row r="43" spans="1:32" x14ac:dyDescent="0.25">
      <c r="B43">
        <f>C7/B7</f>
        <v>8.7591575091575091</v>
      </c>
      <c r="C43" s="109">
        <f>D7/C7</f>
        <v>1.6556194458964977</v>
      </c>
      <c r="D43">
        <f>E7/D7</f>
        <v>1.3999115938368274</v>
      </c>
      <c r="E43">
        <f>F7/E7</f>
        <v>1.1707790157427038</v>
      </c>
      <c r="F43">
        <f>G7/F7</f>
        <v>1.0086688499325756</v>
      </c>
    </row>
    <row r="44" spans="1:32" x14ac:dyDescent="0.25">
      <c r="B44">
        <f>C8/B8</f>
        <v>4.2597488433575679</v>
      </c>
      <c r="C44" s="109">
        <f>D8/C8</f>
        <v>1.8156710628394104</v>
      </c>
      <c r="D44">
        <f>E8/D8</f>
        <v>1.1053666039993164</v>
      </c>
      <c r="E44">
        <f>F8/E8</f>
        <v>1.2255121762659451</v>
      </c>
    </row>
    <row r="45" spans="1:32" x14ac:dyDescent="0.25">
      <c r="B45">
        <f>C9/B9</f>
        <v>7.217235188509874</v>
      </c>
      <c r="C45" s="109">
        <f>D9/C9</f>
        <v>2.7228855721393033</v>
      </c>
      <c r="D45">
        <f>E9/D9</f>
        <v>1.1249771606066143</v>
      </c>
    </row>
    <row r="46" spans="1:32" x14ac:dyDescent="0.25">
      <c r="B46">
        <f>C10/B10</f>
        <v>5.1421169504071056</v>
      </c>
      <c r="C46" s="109">
        <f>D10/C10</f>
        <v>1.8874334244997841</v>
      </c>
    </row>
    <row r="47" spans="1:32" x14ac:dyDescent="0.25">
      <c r="B47">
        <f>C11/B11</f>
        <v>1.7219917012448134</v>
      </c>
    </row>
  </sheetData>
  <phoneticPr fontId="12" type="noConversion"/>
  <pageMargins left="0.75" right="0.75" top="1" bottom="1" header="0.5" footer="0.5"/>
  <pageSetup scale="78" fitToHeight="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44"/>
  <sheetViews>
    <sheetView topLeftCell="A222" workbookViewId="0">
      <selection activeCell="A268" sqref="A268"/>
    </sheetView>
  </sheetViews>
  <sheetFormatPr defaultColWidth="9" defaultRowHeight="12.5" x14ac:dyDescent="0.25"/>
  <cols>
    <col min="1" max="16384" width="9" style="77"/>
  </cols>
  <sheetData>
    <row r="1" spans="1:11" x14ac:dyDescent="0.25">
      <c r="A1" s="78" t="s">
        <v>0</v>
      </c>
    </row>
    <row r="2" spans="1:11" x14ac:dyDescent="0.25">
      <c r="B2" s="78" t="s">
        <v>80</v>
      </c>
      <c r="C2" s="78" t="s">
        <v>81</v>
      </c>
      <c r="D2" s="78" t="s">
        <v>82</v>
      </c>
      <c r="E2" s="78" t="s">
        <v>83</v>
      </c>
      <c r="F2" s="78" t="s">
        <v>84</v>
      </c>
      <c r="G2" s="78" t="s">
        <v>85</v>
      </c>
      <c r="H2" s="78" t="s">
        <v>86</v>
      </c>
      <c r="I2" s="78" t="s">
        <v>87</v>
      </c>
      <c r="J2" s="78" t="s">
        <v>88</v>
      </c>
      <c r="K2" s="78" t="s">
        <v>89</v>
      </c>
    </row>
    <row r="3" spans="1:11" x14ac:dyDescent="0.25">
      <c r="A3" s="78" t="s">
        <v>90</v>
      </c>
      <c r="B3" s="77">
        <v>5012</v>
      </c>
      <c r="C3" s="77">
        <v>8269</v>
      </c>
      <c r="D3" s="77">
        <v>10907</v>
      </c>
      <c r="E3" s="77">
        <v>11805</v>
      </c>
      <c r="F3" s="77">
        <v>13539</v>
      </c>
      <c r="G3" s="77">
        <v>16181</v>
      </c>
      <c r="H3" s="77">
        <v>18009</v>
      </c>
      <c r="I3" s="77">
        <v>18608</v>
      </c>
      <c r="J3" s="77">
        <v>18662</v>
      </c>
      <c r="K3" s="77">
        <v>18834</v>
      </c>
    </row>
    <row r="4" spans="1:11" x14ac:dyDescent="0.25">
      <c r="A4" s="78" t="s">
        <v>91</v>
      </c>
      <c r="B4" s="77">
        <v>106</v>
      </c>
      <c r="C4" s="77">
        <v>4285</v>
      </c>
      <c r="D4" s="77">
        <v>5396</v>
      </c>
      <c r="E4" s="77">
        <v>10666</v>
      </c>
      <c r="F4" s="77">
        <v>13782</v>
      </c>
      <c r="G4" s="77">
        <v>15599</v>
      </c>
      <c r="H4" s="77">
        <v>15496</v>
      </c>
      <c r="I4" s="77">
        <v>16169</v>
      </c>
      <c r="J4" s="77">
        <v>16704</v>
      </c>
    </row>
    <row r="5" spans="1:11" x14ac:dyDescent="0.25">
      <c r="A5" s="78" t="s">
        <v>92</v>
      </c>
      <c r="B5" s="77">
        <v>3410</v>
      </c>
      <c r="C5" s="77">
        <v>8992</v>
      </c>
      <c r="D5" s="77">
        <v>13873</v>
      </c>
      <c r="E5" s="77">
        <v>16141</v>
      </c>
      <c r="F5" s="77">
        <v>18735</v>
      </c>
      <c r="G5" s="77">
        <v>22214</v>
      </c>
      <c r="H5" s="77">
        <v>22863</v>
      </c>
      <c r="I5" s="77">
        <v>23466</v>
      </c>
    </row>
    <row r="6" spans="1:11" x14ac:dyDescent="0.25">
      <c r="A6" s="78" t="s">
        <v>93</v>
      </c>
      <c r="B6" s="77">
        <v>5655</v>
      </c>
      <c r="C6" s="77">
        <v>11555</v>
      </c>
      <c r="D6" s="77">
        <v>15766</v>
      </c>
      <c r="E6" s="77">
        <v>21266</v>
      </c>
      <c r="F6" s="77">
        <v>23425</v>
      </c>
      <c r="G6" s="77">
        <v>26083</v>
      </c>
      <c r="H6" s="77">
        <v>27067</v>
      </c>
    </row>
    <row r="7" spans="1:11" x14ac:dyDescent="0.25">
      <c r="A7" s="78" t="s">
        <v>94</v>
      </c>
      <c r="B7" s="77">
        <v>1092</v>
      </c>
      <c r="C7" s="77">
        <v>9565</v>
      </c>
      <c r="D7" s="77">
        <v>15836</v>
      </c>
      <c r="E7" s="77">
        <v>22169</v>
      </c>
      <c r="F7" s="77">
        <v>25955</v>
      </c>
      <c r="G7" s="77">
        <v>26180</v>
      </c>
    </row>
    <row r="8" spans="1:11" x14ac:dyDescent="0.25">
      <c r="A8" s="78" t="s">
        <v>95</v>
      </c>
      <c r="B8" s="77">
        <v>1513</v>
      </c>
      <c r="C8" s="77">
        <v>6445</v>
      </c>
      <c r="D8" s="77">
        <v>11702</v>
      </c>
      <c r="E8" s="77">
        <v>12935</v>
      </c>
      <c r="F8" s="77">
        <v>15852</v>
      </c>
    </row>
    <row r="9" spans="1:11" x14ac:dyDescent="0.25">
      <c r="A9" s="78" t="s">
        <v>96</v>
      </c>
      <c r="B9" s="77">
        <v>557</v>
      </c>
      <c r="C9" s="77">
        <v>4020</v>
      </c>
      <c r="D9" s="77">
        <v>10946</v>
      </c>
      <c r="E9" s="77">
        <v>12314</v>
      </c>
    </row>
    <row r="10" spans="1:11" x14ac:dyDescent="0.25">
      <c r="A10" s="78" t="s">
        <v>97</v>
      </c>
      <c r="B10" s="77">
        <v>1351</v>
      </c>
      <c r="C10" s="77">
        <v>6947</v>
      </c>
      <c r="D10" s="77">
        <v>13112</v>
      </c>
    </row>
    <row r="11" spans="1:11" x14ac:dyDescent="0.25">
      <c r="A11" s="78" t="s">
        <v>98</v>
      </c>
      <c r="B11" s="77">
        <v>3133</v>
      </c>
      <c r="C11" s="77">
        <v>5395</v>
      </c>
    </row>
    <row r="12" spans="1:11" x14ac:dyDescent="0.25">
      <c r="A12" s="78" t="s">
        <v>99</v>
      </c>
      <c r="B12" s="77">
        <v>2063</v>
      </c>
    </row>
    <row r="14" spans="1:11" x14ac:dyDescent="0.25">
      <c r="A14" s="78" t="s">
        <v>1</v>
      </c>
    </row>
    <row r="15" spans="1:11" x14ac:dyDescent="0.25">
      <c r="B15" s="78" t="s">
        <v>100</v>
      </c>
      <c r="C15" s="78" t="s">
        <v>101</v>
      </c>
      <c r="D15" s="78" t="s">
        <v>102</v>
      </c>
      <c r="E15" s="78" t="s">
        <v>103</v>
      </c>
      <c r="F15" s="78" t="s">
        <v>104</v>
      </c>
      <c r="G15" s="78" t="s">
        <v>105</v>
      </c>
      <c r="H15" s="78" t="s">
        <v>106</v>
      </c>
      <c r="I15" s="78" t="s">
        <v>107</v>
      </c>
      <c r="J15" s="78" t="s">
        <v>108</v>
      </c>
    </row>
    <row r="16" spans="1:11" x14ac:dyDescent="0.25">
      <c r="A16" s="78" t="s">
        <v>90</v>
      </c>
      <c r="B16" s="77">
        <v>1.6498403830806065</v>
      </c>
      <c r="C16" s="77">
        <v>1.3190228564518081</v>
      </c>
      <c r="D16" s="77">
        <v>1.0823324470523517</v>
      </c>
      <c r="E16" s="77">
        <v>1.1468869123252858</v>
      </c>
      <c r="F16" s="77">
        <v>1.1951399660240787</v>
      </c>
      <c r="G16" s="77">
        <v>1.1129720042024598</v>
      </c>
      <c r="H16" s="77">
        <v>1.0332611472041757</v>
      </c>
      <c r="I16" s="77">
        <v>1.002901977644024</v>
      </c>
      <c r="J16" s="77">
        <v>1.0092165898617511</v>
      </c>
    </row>
    <row r="17" spans="1:11" x14ac:dyDescent="0.25">
      <c r="A17" s="78" t="s">
        <v>91</v>
      </c>
      <c r="B17" s="77">
        <v>40.424528301886795</v>
      </c>
      <c r="C17" s="77">
        <v>1.2592765460910151</v>
      </c>
      <c r="D17" s="77">
        <v>1.9766493699036323</v>
      </c>
      <c r="E17" s="77">
        <v>1.2921432589536845</v>
      </c>
      <c r="F17" s="77">
        <v>1.1318386300972283</v>
      </c>
      <c r="G17" s="77">
        <v>0.9933970126290147</v>
      </c>
      <c r="H17" s="77">
        <v>1.0434305627258647</v>
      </c>
      <c r="I17" s="77">
        <v>1.0330880079163831</v>
      </c>
    </row>
    <row r="18" spans="1:11" x14ac:dyDescent="0.25">
      <c r="A18" s="78" t="s">
        <v>92</v>
      </c>
      <c r="B18" s="77">
        <v>2.6369501466275658</v>
      </c>
      <c r="C18" s="77">
        <v>1.5428158362989324</v>
      </c>
      <c r="D18" s="77">
        <v>1.1634830245801198</v>
      </c>
      <c r="E18" s="77">
        <v>1.1607087541044545</v>
      </c>
      <c r="F18" s="77">
        <v>1.1856952228449427</v>
      </c>
      <c r="G18" s="77">
        <v>1.0292158098496444</v>
      </c>
      <c r="H18" s="77">
        <v>1.0263744915365438</v>
      </c>
    </row>
    <row r="19" spans="1:11" x14ac:dyDescent="0.25">
      <c r="A19" s="78" t="s">
        <v>93</v>
      </c>
      <c r="B19" s="77">
        <v>2.0433244916003535</v>
      </c>
      <c r="C19" s="77">
        <v>1.3644309822587624</v>
      </c>
      <c r="D19" s="77">
        <v>1.3488519599137385</v>
      </c>
      <c r="E19" s="77">
        <v>1.1015235587322487</v>
      </c>
      <c r="F19" s="77">
        <v>1.1134685165421558</v>
      </c>
      <c r="G19" s="77">
        <v>1.0377257217344631</v>
      </c>
    </row>
    <row r="20" spans="1:11" x14ac:dyDescent="0.25">
      <c r="A20" s="78" t="s">
        <v>94</v>
      </c>
      <c r="B20" s="77">
        <v>8.7591575091575091</v>
      </c>
      <c r="C20" s="77">
        <v>1.6556194458964977</v>
      </c>
      <c r="D20" s="77">
        <v>1.3999115938368274</v>
      </c>
      <c r="E20" s="77">
        <v>1.1707790157427038</v>
      </c>
      <c r="F20" s="77">
        <v>1.0086688499325756</v>
      </c>
    </row>
    <row r="21" spans="1:11" x14ac:dyDescent="0.25">
      <c r="A21" s="78" t="s">
        <v>95</v>
      </c>
      <c r="B21" s="77">
        <v>4.2597488433575679</v>
      </c>
      <c r="C21" s="77">
        <v>1.8156710628394104</v>
      </c>
      <c r="D21" s="77">
        <v>1.1053666039993164</v>
      </c>
      <c r="E21" s="77">
        <v>1.2255121762659451</v>
      </c>
    </row>
    <row r="22" spans="1:11" x14ac:dyDescent="0.25">
      <c r="A22" s="78" t="s">
        <v>96</v>
      </c>
      <c r="B22" s="77">
        <v>7.217235188509874</v>
      </c>
      <c r="C22" s="77">
        <v>2.7228855721393033</v>
      </c>
      <c r="D22" s="77">
        <v>1.1249771606066143</v>
      </c>
    </row>
    <row r="23" spans="1:11" x14ac:dyDescent="0.25">
      <c r="A23" s="78" t="s">
        <v>97</v>
      </c>
      <c r="B23" s="77">
        <v>5.1421169504071056</v>
      </c>
      <c r="C23" s="77">
        <v>1.8874334244997841</v>
      </c>
    </row>
    <row r="24" spans="1:11" x14ac:dyDescent="0.25">
      <c r="A24" s="78" t="s">
        <v>98</v>
      </c>
      <c r="B24" s="77">
        <v>1.7219917012448134</v>
      </c>
    </row>
    <row r="26" spans="1:11" x14ac:dyDescent="0.25">
      <c r="A26" s="78" t="s">
        <v>3</v>
      </c>
    </row>
    <row r="27" spans="1:11" x14ac:dyDescent="0.25">
      <c r="B27" s="78" t="s">
        <v>80</v>
      </c>
      <c r="C27" s="78" t="s">
        <v>81</v>
      </c>
      <c r="D27" s="78" t="s">
        <v>82</v>
      </c>
      <c r="E27" s="78" t="s">
        <v>83</v>
      </c>
      <c r="F27" s="78" t="s">
        <v>84</v>
      </c>
      <c r="G27" s="78" t="s">
        <v>85</v>
      </c>
      <c r="H27" s="78" t="s">
        <v>86</v>
      </c>
      <c r="I27" s="78" t="s">
        <v>87</v>
      </c>
      <c r="J27" s="78" t="s">
        <v>88</v>
      </c>
      <c r="K27" s="78" t="s">
        <v>89</v>
      </c>
    </row>
    <row r="28" spans="1:11" x14ac:dyDescent="0.25">
      <c r="A28" s="78" t="s">
        <v>124</v>
      </c>
      <c r="B28" s="78" t="s">
        <v>100</v>
      </c>
      <c r="C28" s="78" t="s">
        <v>101</v>
      </c>
      <c r="D28" s="78" t="s">
        <v>102</v>
      </c>
      <c r="E28" s="78" t="s">
        <v>103</v>
      </c>
      <c r="F28" s="78" t="s">
        <v>104</v>
      </c>
      <c r="G28" s="78" t="s">
        <v>105</v>
      </c>
      <c r="H28" s="78" t="s">
        <v>106</v>
      </c>
      <c r="I28" s="78" t="s">
        <v>107</v>
      </c>
      <c r="J28" s="78" t="s">
        <v>108</v>
      </c>
      <c r="K28" s="78" t="s">
        <v>125</v>
      </c>
    </row>
    <row r="29" spans="1:11" x14ac:dyDescent="0.25">
      <c r="A29" s="78" t="s">
        <v>126</v>
      </c>
      <c r="B29" s="77">
        <v>2.9993590000000001</v>
      </c>
      <c r="C29" s="77">
        <v>1.623523</v>
      </c>
      <c r="D29" s="77">
        <v>1.270888</v>
      </c>
      <c r="E29" s="77">
        <v>1.171675</v>
      </c>
      <c r="F29" s="77">
        <v>1.1133850000000001</v>
      </c>
      <c r="G29" s="77">
        <v>1.0419350000000001</v>
      </c>
      <c r="H29" s="77">
        <v>1.033264</v>
      </c>
      <c r="I29" s="77">
        <v>1.0169360000000001</v>
      </c>
      <c r="J29" s="77">
        <v>1.009217</v>
      </c>
      <c r="K29" s="77">
        <v>1</v>
      </c>
    </row>
    <row r="30" spans="1:11" x14ac:dyDescent="0.25">
      <c r="A30" s="78" t="s">
        <v>127</v>
      </c>
      <c r="B30" s="77">
        <v>8.9202340000000007</v>
      </c>
      <c r="C30" s="77">
        <v>2.9740470000000001</v>
      </c>
      <c r="D30" s="77">
        <v>1.8318479999999999</v>
      </c>
      <c r="E30" s="77">
        <v>1.441392</v>
      </c>
      <c r="F30" s="77">
        <v>1.2301979999999999</v>
      </c>
      <c r="G30" s="77">
        <v>1.1049169999999999</v>
      </c>
      <c r="H30" s="77">
        <v>1.0604480000000001</v>
      </c>
      <c r="I30" s="77">
        <v>1.0263089999999999</v>
      </c>
      <c r="J30" s="77">
        <v>1.009217</v>
      </c>
      <c r="K30" s="77">
        <v>1</v>
      </c>
    </row>
    <row r="31" spans="1:11" x14ac:dyDescent="0.25">
      <c r="A31" s="78" t="s">
        <v>116</v>
      </c>
      <c r="B31" s="77">
        <v>12</v>
      </c>
      <c r="C31" s="77">
        <v>24</v>
      </c>
      <c r="D31" s="77">
        <v>36</v>
      </c>
      <c r="E31" s="77">
        <v>48</v>
      </c>
      <c r="F31" s="77">
        <v>60</v>
      </c>
      <c r="G31" s="77">
        <v>72</v>
      </c>
      <c r="H31" s="77">
        <v>84</v>
      </c>
      <c r="I31" s="77">
        <v>96</v>
      </c>
      <c r="J31" s="77">
        <v>108</v>
      </c>
      <c r="K31" s="77">
        <v>120</v>
      </c>
    </row>
    <row r="32" spans="1:11" x14ac:dyDescent="0.25">
      <c r="A32" s="78" t="s">
        <v>128</v>
      </c>
      <c r="B32" s="77">
        <v>24</v>
      </c>
      <c r="C32" s="77">
        <v>36</v>
      </c>
      <c r="D32" s="77">
        <v>48</v>
      </c>
      <c r="E32" s="77">
        <v>60</v>
      </c>
      <c r="F32" s="77">
        <v>72</v>
      </c>
      <c r="G32" s="77">
        <v>84</v>
      </c>
      <c r="H32" s="77">
        <v>96</v>
      </c>
      <c r="I32" s="77">
        <v>108</v>
      </c>
      <c r="J32" s="77">
        <v>120</v>
      </c>
      <c r="K32" s="77" t="s">
        <v>129</v>
      </c>
    </row>
    <row r="33" spans="1:11" x14ac:dyDescent="0.25">
      <c r="A33" s="78" t="s">
        <v>130</v>
      </c>
      <c r="B33" s="77">
        <v>1</v>
      </c>
      <c r="C33" s="77">
        <v>2</v>
      </c>
      <c r="D33" s="77">
        <v>3</v>
      </c>
      <c r="E33" s="77">
        <v>4</v>
      </c>
      <c r="F33" s="77">
        <v>5</v>
      </c>
      <c r="G33" s="77">
        <v>6</v>
      </c>
      <c r="H33" s="77">
        <v>7</v>
      </c>
      <c r="I33" s="77">
        <v>8</v>
      </c>
      <c r="J33" s="77">
        <v>9</v>
      </c>
      <c r="K33" s="77">
        <v>10</v>
      </c>
    </row>
    <row r="34" spans="1:11" x14ac:dyDescent="0.25">
      <c r="A34" s="78" t="s">
        <v>131</v>
      </c>
      <c r="B34" s="77">
        <v>2</v>
      </c>
      <c r="C34" s="77">
        <v>3</v>
      </c>
      <c r="D34" s="77">
        <v>4</v>
      </c>
      <c r="E34" s="77">
        <v>5</v>
      </c>
      <c r="F34" s="77">
        <v>6</v>
      </c>
      <c r="G34" s="77">
        <v>7</v>
      </c>
      <c r="H34" s="77">
        <v>8</v>
      </c>
      <c r="I34" s="77">
        <v>9</v>
      </c>
      <c r="J34" s="77">
        <v>10</v>
      </c>
      <c r="K34" s="77">
        <v>10</v>
      </c>
    </row>
    <row r="35" spans="1:11" x14ac:dyDescent="0.25">
      <c r="A35" s="78" t="s">
        <v>134</v>
      </c>
      <c r="B35" s="77">
        <v>1</v>
      </c>
      <c r="C35" s="77">
        <v>1</v>
      </c>
      <c r="D35" s="77">
        <v>1</v>
      </c>
      <c r="E35" s="77">
        <v>1</v>
      </c>
      <c r="F35" s="77">
        <v>1</v>
      </c>
      <c r="G35" s="77">
        <v>1</v>
      </c>
      <c r="H35" s="77">
        <v>1</v>
      </c>
      <c r="I35" s="77">
        <v>1</v>
      </c>
      <c r="J35" s="77">
        <v>1</v>
      </c>
      <c r="K35" s="77">
        <v>0</v>
      </c>
    </row>
    <row r="36" spans="1:11" x14ac:dyDescent="0.25">
      <c r="A36" s="78" t="s">
        <v>135</v>
      </c>
      <c r="B36" s="77">
        <v>2.9993590000000001</v>
      </c>
      <c r="C36" s="77">
        <v>1.623523</v>
      </c>
      <c r="D36" s="77">
        <v>1.270888</v>
      </c>
      <c r="E36" s="77">
        <v>1.171675</v>
      </c>
      <c r="F36" s="77">
        <v>1.1133850000000001</v>
      </c>
      <c r="G36" s="77">
        <v>1.0419350000000001</v>
      </c>
      <c r="H36" s="77">
        <v>1.033264</v>
      </c>
      <c r="I36" s="77">
        <v>1.0169360000000001</v>
      </c>
      <c r="J36" s="77">
        <v>1.009217</v>
      </c>
      <c r="K36" s="77" t="s">
        <v>136</v>
      </c>
    </row>
    <row r="37" spans="1:11" x14ac:dyDescent="0.25">
      <c r="A37" s="78" t="s">
        <v>137</v>
      </c>
      <c r="B37" s="77">
        <v>1.1302032769999999</v>
      </c>
      <c r="C37" s="77">
        <v>0.13583611900000001</v>
      </c>
      <c r="D37" s="77">
        <v>9.0498216000000006E-2</v>
      </c>
      <c r="E37" s="77">
        <v>2.5389927E-2</v>
      </c>
      <c r="F37" s="77">
        <v>3.5376679000000001E-2</v>
      </c>
      <c r="G37" s="77">
        <v>2.2577812999999999E-2</v>
      </c>
      <c r="H37" s="77">
        <v>4.8819179999999998E-3</v>
      </c>
      <c r="I37" s="77">
        <v>1.5055851E-2</v>
      </c>
      <c r="J37" s="77" t="s">
        <v>136</v>
      </c>
      <c r="K37" s="77" t="s">
        <v>136</v>
      </c>
    </row>
    <row r="38" spans="1:11" x14ac:dyDescent="0.25">
      <c r="A38" s="78" t="s">
        <v>138</v>
      </c>
      <c r="B38" s="77">
        <v>166.98347000000001</v>
      </c>
      <c r="C38" s="77">
        <v>33.294538000000003</v>
      </c>
      <c r="D38" s="77">
        <v>26.295300000000001</v>
      </c>
      <c r="E38" s="77">
        <v>7.8249599999999999</v>
      </c>
      <c r="F38" s="77">
        <v>10.928818</v>
      </c>
      <c r="G38" s="77">
        <v>6.3890419999999999</v>
      </c>
      <c r="H38" s="77">
        <v>1.159062</v>
      </c>
      <c r="I38" s="77">
        <v>2.8077040000000002</v>
      </c>
      <c r="J38" s="77" t="s">
        <v>136</v>
      </c>
      <c r="K38" s="77" t="s">
        <v>136</v>
      </c>
    </row>
    <row r="39" spans="1:11" x14ac:dyDescent="0.25">
      <c r="A39" s="78" t="s">
        <v>123</v>
      </c>
      <c r="B39" s="77">
        <v>8</v>
      </c>
      <c r="C39" s="77">
        <v>7</v>
      </c>
      <c r="D39" s="77">
        <v>6</v>
      </c>
      <c r="E39" s="77">
        <v>5</v>
      </c>
      <c r="F39" s="77">
        <v>4</v>
      </c>
      <c r="G39" s="77">
        <v>3</v>
      </c>
      <c r="H39" s="77">
        <v>2</v>
      </c>
      <c r="I39" s="77">
        <v>1</v>
      </c>
      <c r="J39" s="77">
        <v>0</v>
      </c>
      <c r="K39" s="77" t="s">
        <v>136</v>
      </c>
    </row>
    <row r="40" spans="1:11" x14ac:dyDescent="0.25">
      <c r="A40" s="78" t="s">
        <v>139</v>
      </c>
      <c r="B40" s="78" t="s">
        <v>140</v>
      </c>
      <c r="C40" s="78" t="s">
        <v>141</v>
      </c>
      <c r="D40" s="78" t="s">
        <v>142</v>
      </c>
      <c r="E40" s="78" t="s">
        <v>143</v>
      </c>
      <c r="F40" s="78" t="s">
        <v>144</v>
      </c>
      <c r="G40" s="78" t="s">
        <v>145</v>
      </c>
      <c r="H40" s="78" t="s">
        <v>146</v>
      </c>
      <c r="I40" s="78" t="s">
        <v>147</v>
      </c>
      <c r="J40" s="78" t="s">
        <v>148</v>
      </c>
      <c r="K40" s="78" t="s">
        <v>136</v>
      </c>
    </row>
    <row r="41" spans="1:11" x14ac:dyDescent="0.25">
      <c r="A41" s="78" t="s">
        <v>32</v>
      </c>
      <c r="B41" s="77">
        <v>186.45927</v>
      </c>
      <c r="C41" s="77">
        <v>152.64519999999999</v>
      </c>
      <c r="D41" s="77">
        <v>133.98972000000001</v>
      </c>
      <c r="E41" s="77">
        <v>102.40038</v>
      </c>
      <c r="F41" s="77">
        <v>90.095969999999994</v>
      </c>
      <c r="G41" s="77">
        <v>68.561530000000005</v>
      </c>
      <c r="H41" s="77">
        <v>41.667140000000003</v>
      </c>
      <c r="I41" s="77">
        <v>31.941130000000001</v>
      </c>
      <c r="J41" s="77" t="s">
        <v>237</v>
      </c>
      <c r="K41" s="77" t="s">
        <v>136</v>
      </c>
    </row>
    <row r="42" spans="1:11" x14ac:dyDescent="0.25">
      <c r="A42" s="78" t="s">
        <v>33</v>
      </c>
      <c r="B42" s="77">
        <v>186.85372000000001</v>
      </c>
      <c r="C42" s="77">
        <v>152.80408</v>
      </c>
      <c r="D42" s="77">
        <v>133.88154</v>
      </c>
      <c r="E42" s="77">
        <v>101.98389</v>
      </c>
      <c r="F42" s="77">
        <v>89.314850000000007</v>
      </c>
      <c r="G42" s="77">
        <v>67.334119999999999</v>
      </c>
      <c r="H42" s="77">
        <v>39.864370000000001</v>
      </c>
      <c r="I42" s="77">
        <v>29.32742</v>
      </c>
      <c r="J42" s="77" t="s">
        <v>237</v>
      </c>
      <c r="K42" s="77" t="s">
        <v>136</v>
      </c>
    </row>
    <row r="43" spans="1:11" x14ac:dyDescent="0.25">
      <c r="A43" s="78" t="s">
        <v>149</v>
      </c>
      <c r="B43" s="77">
        <v>1.1302032769999999</v>
      </c>
      <c r="C43" s="77">
        <v>0.13583611900000001</v>
      </c>
      <c r="D43" s="77">
        <v>9.0498216000000006E-2</v>
      </c>
      <c r="E43" s="77">
        <v>2.5389927E-2</v>
      </c>
      <c r="F43" s="77">
        <v>3.5376679000000001E-2</v>
      </c>
      <c r="G43" s="77">
        <v>2.2577812999999999E-2</v>
      </c>
      <c r="H43" s="77">
        <v>4.8819179999999998E-3</v>
      </c>
      <c r="I43" s="77">
        <v>1.5055851E-2</v>
      </c>
      <c r="J43" s="77">
        <v>8.4845279999999999E-3</v>
      </c>
      <c r="K43" s="77" t="s">
        <v>136</v>
      </c>
    </row>
    <row r="44" spans="1:11" x14ac:dyDescent="0.25">
      <c r="A44" s="78" t="s">
        <v>150</v>
      </c>
      <c r="B44" s="77">
        <v>166.98347000000001</v>
      </c>
      <c r="C44" s="77">
        <v>33.294538000000003</v>
      </c>
      <c r="D44" s="77">
        <v>26.295300000000001</v>
      </c>
      <c r="E44" s="77">
        <v>7.8249599999999999</v>
      </c>
      <c r="F44" s="77">
        <v>10.928818</v>
      </c>
      <c r="G44" s="77">
        <v>6.3890419999999999</v>
      </c>
      <c r="H44" s="77">
        <v>1.159062</v>
      </c>
      <c r="I44" s="77">
        <v>2.8077040000000002</v>
      </c>
      <c r="J44" s="77">
        <v>1.159062</v>
      </c>
      <c r="K44" s="77" t="s">
        <v>136</v>
      </c>
    </row>
    <row r="45" spans="1:11" x14ac:dyDescent="0.25">
      <c r="A45" s="78" t="s">
        <v>151</v>
      </c>
      <c r="B45" s="77">
        <v>1.1302032769999999</v>
      </c>
      <c r="C45" s="77">
        <v>0.13583611900000001</v>
      </c>
      <c r="D45" s="77">
        <v>9.0498216000000006E-2</v>
      </c>
      <c r="E45" s="77">
        <v>2.5389927E-2</v>
      </c>
      <c r="F45" s="77">
        <v>3.5376679000000001E-2</v>
      </c>
      <c r="G45" s="77">
        <v>2.2577812999999999E-2</v>
      </c>
      <c r="H45" s="77">
        <v>4.8819179999999998E-3</v>
      </c>
      <c r="I45" s="77">
        <v>1.5055851E-2</v>
      </c>
      <c r="J45" s="77">
        <v>8.4845279999999999E-3</v>
      </c>
      <c r="K45" s="77">
        <v>0</v>
      </c>
    </row>
    <row r="46" spans="1:11" x14ac:dyDescent="0.25">
      <c r="A46" s="78" t="s">
        <v>152</v>
      </c>
      <c r="B46" s="80">
        <v>1.2773589999999999</v>
      </c>
      <c r="C46" s="80">
        <v>1.8451450000000001E-2</v>
      </c>
      <c r="D46" s="80">
        <v>8.1899269999999996E-3</v>
      </c>
      <c r="E46" s="80">
        <v>6.4464839999999997E-4</v>
      </c>
      <c r="F46" s="80">
        <v>1.251509E-3</v>
      </c>
      <c r="G46" s="80">
        <v>5.0975759999999999E-4</v>
      </c>
      <c r="H46" s="80">
        <v>2.3833119999999999E-5</v>
      </c>
      <c r="I46" s="80">
        <v>2.2667870000000001E-4</v>
      </c>
      <c r="J46" s="80">
        <v>7.1987220000000002E-5</v>
      </c>
      <c r="K46" s="80">
        <v>0</v>
      </c>
    </row>
    <row r="47" spans="1:11" x14ac:dyDescent="0.25">
      <c r="A47" s="78" t="s">
        <v>68</v>
      </c>
      <c r="B47" s="77">
        <v>166.98347000000001</v>
      </c>
      <c r="C47" s="77">
        <v>33.294538000000003</v>
      </c>
      <c r="D47" s="77">
        <v>26.295300000000001</v>
      </c>
      <c r="E47" s="77">
        <v>7.8249599999999999</v>
      </c>
      <c r="F47" s="77">
        <v>10.928818</v>
      </c>
      <c r="G47" s="77">
        <v>6.3890419999999999</v>
      </c>
      <c r="H47" s="77">
        <v>1.159062</v>
      </c>
      <c r="I47" s="77">
        <v>2.8077040000000002</v>
      </c>
      <c r="J47" s="77">
        <v>1.159062</v>
      </c>
      <c r="K47" s="77">
        <v>0</v>
      </c>
    </row>
    <row r="48" spans="1:11" x14ac:dyDescent="0.25">
      <c r="A48" s="78" t="s">
        <v>153</v>
      </c>
      <c r="B48" s="77">
        <v>27883.479394000002</v>
      </c>
      <c r="C48" s="77">
        <v>1108.526286</v>
      </c>
      <c r="D48" s="77">
        <v>691.44278499999996</v>
      </c>
      <c r="E48" s="77">
        <v>61.229995000000002</v>
      </c>
      <c r="F48" s="77">
        <v>119.439054</v>
      </c>
      <c r="G48" s="77">
        <v>40.819862999999998</v>
      </c>
      <c r="H48" s="77">
        <v>1.3434250000000001</v>
      </c>
      <c r="I48" s="77">
        <v>7.8832040000000001</v>
      </c>
      <c r="J48" s="77">
        <v>1.3434250000000001</v>
      </c>
      <c r="K48" s="77">
        <v>0</v>
      </c>
    </row>
    <row r="50" spans="1:13" x14ac:dyDescent="0.25">
      <c r="A50" s="78" t="s">
        <v>224</v>
      </c>
    </row>
    <row r="51" spans="1:13" x14ac:dyDescent="0.25">
      <c r="B51" s="78" t="s">
        <v>157</v>
      </c>
      <c r="C51" s="78" t="s">
        <v>156</v>
      </c>
    </row>
    <row r="52" spans="1:13" x14ac:dyDescent="0.25">
      <c r="A52" s="78" t="s">
        <v>225</v>
      </c>
      <c r="B52" s="79">
        <v>35796</v>
      </c>
      <c r="C52" s="79">
        <v>36160</v>
      </c>
    </row>
    <row r="53" spans="1:13" x14ac:dyDescent="0.25">
      <c r="A53" s="78" t="s">
        <v>226</v>
      </c>
      <c r="B53" s="79">
        <v>36161</v>
      </c>
      <c r="C53" s="79">
        <v>36525</v>
      </c>
    </row>
    <row r="54" spans="1:13" x14ac:dyDescent="0.25">
      <c r="A54" s="78" t="s">
        <v>227</v>
      </c>
      <c r="B54" s="79">
        <v>36526</v>
      </c>
      <c r="C54" s="79">
        <v>36891</v>
      </c>
    </row>
    <row r="55" spans="1:13" x14ac:dyDescent="0.25">
      <c r="A55" s="78" t="s">
        <v>228</v>
      </c>
      <c r="B55" s="79">
        <v>36892</v>
      </c>
      <c r="C55" s="79">
        <v>37256</v>
      </c>
    </row>
    <row r="56" spans="1:13" x14ac:dyDescent="0.25">
      <c r="A56" s="78" t="s">
        <v>229</v>
      </c>
      <c r="B56" s="79">
        <v>37257</v>
      </c>
      <c r="C56" s="79">
        <v>37621</v>
      </c>
    </row>
    <row r="57" spans="1:13" x14ac:dyDescent="0.25">
      <c r="A57" s="78" t="s">
        <v>230</v>
      </c>
      <c r="B57" s="79">
        <v>37622</v>
      </c>
      <c r="C57" s="79">
        <v>37986</v>
      </c>
    </row>
    <row r="58" spans="1:13" x14ac:dyDescent="0.25">
      <c r="A58" s="78" t="s">
        <v>231</v>
      </c>
      <c r="B58" s="79">
        <v>37987</v>
      </c>
      <c r="C58" s="79">
        <v>38352</v>
      </c>
    </row>
    <row r="59" spans="1:13" x14ac:dyDescent="0.25">
      <c r="A59" s="78" t="s">
        <v>232</v>
      </c>
      <c r="B59" s="79">
        <v>38353</v>
      </c>
      <c r="C59" s="79">
        <v>38717</v>
      </c>
    </row>
    <row r="60" spans="1:13" x14ac:dyDescent="0.25">
      <c r="A60" s="78" t="s">
        <v>233</v>
      </c>
      <c r="B60" s="79">
        <v>38718</v>
      </c>
      <c r="C60" s="79">
        <v>39082</v>
      </c>
    </row>
    <row r="61" spans="1:13" x14ac:dyDescent="0.25">
      <c r="A61" s="78" t="s">
        <v>234</v>
      </c>
      <c r="B61" s="79">
        <v>39083</v>
      </c>
      <c r="C61" s="79">
        <v>39447</v>
      </c>
    </row>
    <row r="63" spans="1:13" x14ac:dyDescent="0.25">
      <c r="A63" s="78" t="s">
        <v>154</v>
      </c>
    </row>
    <row r="64" spans="1:13" x14ac:dyDescent="0.25">
      <c r="B64" s="78" t="s">
        <v>115</v>
      </c>
      <c r="C64" s="78" t="s">
        <v>116</v>
      </c>
      <c r="D64" s="78" t="s">
        <v>155</v>
      </c>
      <c r="E64" s="78" t="s">
        <v>159</v>
      </c>
      <c r="F64" s="78" t="s">
        <v>158</v>
      </c>
      <c r="G64" s="78" t="s">
        <v>206</v>
      </c>
      <c r="H64" s="78" t="s">
        <v>207</v>
      </c>
      <c r="I64" s="78" t="s">
        <v>236</v>
      </c>
      <c r="J64" s="78" t="s">
        <v>235</v>
      </c>
      <c r="K64" s="78" t="s">
        <v>205</v>
      </c>
      <c r="L64" s="78" t="s">
        <v>126</v>
      </c>
      <c r="M64" s="78" t="s">
        <v>208</v>
      </c>
    </row>
    <row r="65" spans="1:13" x14ac:dyDescent="0.25">
      <c r="A65" s="78" t="s">
        <v>161</v>
      </c>
      <c r="B65" s="78" t="s">
        <v>90</v>
      </c>
      <c r="C65" s="77">
        <v>120</v>
      </c>
      <c r="D65" s="77">
        <v>18834</v>
      </c>
      <c r="E65" s="79">
        <v>39447</v>
      </c>
      <c r="F65" s="77">
        <v>114</v>
      </c>
      <c r="G65" s="77" t="s">
        <v>136</v>
      </c>
      <c r="H65" s="77" t="s">
        <v>136</v>
      </c>
      <c r="I65" s="77" t="s">
        <v>136</v>
      </c>
      <c r="J65" s="77" t="s">
        <v>136</v>
      </c>
      <c r="K65" s="77">
        <v>172</v>
      </c>
      <c r="L65" s="77" t="s">
        <v>136</v>
      </c>
      <c r="M65" s="78" t="s">
        <v>214</v>
      </c>
    </row>
    <row r="66" spans="1:13" x14ac:dyDescent="0.25">
      <c r="A66" s="78" t="s">
        <v>162</v>
      </c>
      <c r="B66" s="78" t="s">
        <v>91</v>
      </c>
      <c r="C66" s="77">
        <v>108</v>
      </c>
      <c r="D66" s="77">
        <v>16704</v>
      </c>
      <c r="E66" s="79">
        <v>39447</v>
      </c>
      <c r="F66" s="77">
        <v>102</v>
      </c>
      <c r="G66" s="77" t="s">
        <v>136</v>
      </c>
      <c r="H66" s="77" t="s">
        <v>136</v>
      </c>
      <c r="I66" s="77" t="s">
        <v>136</v>
      </c>
      <c r="J66" s="77" t="s">
        <v>136</v>
      </c>
      <c r="K66" s="77">
        <v>535</v>
      </c>
      <c r="L66" s="77" t="s">
        <v>136</v>
      </c>
      <c r="M66" s="78" t="s">
        <v>215</v>
      </c>
    </row>
    <row r="67" spans="1:13" x14ac:dyDescent="0.25">
      <c r="A67" s="78" t="s">
        <v>163</v>
      </c>
      <c r="B67" s="78" t="s">
        <v>92</v>
      </c>
      <c r="C67" s="77">
        <v>96</v>
      </c>
      <c r="D67" s="77">
        <v>23466</v>
      </c>
      <c r="E67" s="79">
        <v>39447</v>
      </c>
      <c r="F67" s="77">
        <v>90</v>
      </c>
      <c r="G67" s="77" t="s">
        <v>136</v>
      </c>
      <c r="H67" s="77" t="s">
        <v>136</v>
      </c>
      <c r="I67" s="77" t="s">
        <v>136</v>
      </c>
      <c r="J67" s="77" t="s">
        <v>136</v>
      </c>
      <c r="K67" s="77">
        <v>603</v>
      </c>
      <c r="L67" s="77" t="s">
        <v>136</v>
      </c>
      <c r="M67" s="78" t="s">
        <v>216</v>
      </c>
    </row>
    <row r="68" spans="1:13" x14ac:dyDescent="0.25">
      <c r="A68" s="78" t="s">
        <v>164</v>
      </c>
      <c r="B68" s="78" t="s">
        <v>93</v>
      </c>
      <c r="C68" s="77">
        <v>84</v>
      </c>
      <c r="D68" s="77">
        <v>27067</v>
      </c>
      <c r="E68" s="79">
        <v>39447</v>
      </c>
      <c r="F68" s="77">
        <v>78</v>
      </c>
      <c r="G68" s="77" t="s">
        <v>136</v>
      </c>
      <c r="H68" s="77" t="s">
        <v>136</v>
      </c>
      <c r="I68" s="77" t="s">
        <v>136</v>
      </c>
      <c r="J68" s="77" t="s">
        <v>136</v>
      </c>
      <c r="K68" s="77">
        <v>984</v>
      </c>
      <c r="L68" s="77" t="s">
        <v>136</v>
      </c>
      <c r="M68" s="78" t="s">
        <v>217</v>
      </c>
    </row>
    <row r="69" spans="1:13" x14ac:dyDescent="0.25">
      <c r="A69" s="78" t="s">
        <v>165</v>
      </c>
      <c r="B69" s="78" t="s">
        <v>94</v>
      </c>
      <c r="C69" s="77">
        <v>72</v>
      </c>
      <c r="D69" s="77">
        <v>26180</v>
      </c>
      <c r="E69" s="79">
        <v>39447</v>
      </c>
      <c r="F69" s="77">
        <v>66</v>
      </c>
      <c r="G69" s="77" t="s">
        <v>136</v>
      </c>
      <c r="H69" s="77" t="s">
        <v>136</v>
      </c>
      <c r="I69" s="77" t="s">
        <v>136</v>
      </c>
      <c r="J69" s="77" t="s">
        <v>136</v>
      </c>
      <c r="K69" s="77">
        <v>225</v>
      </c>
      <c r="L69" s="77" t="s">
        <v>136</v>
      </c>
      <c r="M69" s="78" t="s">
        <v>218</v>
      </c>
    </row>
    <row r="70" spans="1:13" x14ac:dyDescent="0.25">
      <c r="A70" s="78" t="s">
        <v>166</v>
      </c>
      <c r="B70" s="78" t="s">
        <v>95</v>
      </c>
      <c r="C70" s="77">
        <v>60</v>
      </c>
      <c r="D70" s="77">
        <v>15852</v>
      </c>
      <c r="E70" s="79">
        <v>39447</v>
      </c>
      <c r="F70" s="77">
        <v>54</v>
      </c>
      <c r="G70" s="77" t="s">
        <v>136</v>
      </c>
      <c r="H70" s="77" t="s">
        <v>136</v>
      </c>
      <c r="I70" s="77" t="s">
        <v>136</v>
      </c>
      <c r="J70" s="77" t="s">
        <v>136</v>
      </c>
      <c r="K70" s="77">
        <v>2917</v>
      </c>
      <c r="L70" s="77" t="s">
        <v>136</v>
      </c>
      <c r="M70" s="78" t="s">
        <v>219</v>
      </c>
    </row>
    <row r="71" spans="1:13" x14ac:dyDescent="0.25">
      <c r="A71" s="78" t="s">
        <v>167</v>
      </c>
      <c r="B71" s="78" t="s">
        <v>96</v>
      </c>
      <c r="C71" s="77">
        <v>48</v>
      </c>
      <c r="D71" s="77">
        <v>12314</v>
      </c>
      <c r="E71" s="79">
        <v>39447</v>
      </c>
      <c r="F71" s="77">
        <v>42</v>
      </c>
      <c r="G71" s="77" t="s">
        <v>136</v>
      </c>
      <c r="H71" s="77" t="s">
        <v>136</v>
      </c>
      <c r="I71" s="77" t="s">
        <v>136</v>
      </c>
      <c r="J71" s="77" t="s">
        <v>136</v>
      </c>
      <c r="K71" s="77">
        <v>1368</v>
      </c>
      <c r="L71" s="77" t="s">
        <v>136</v>
      </c>
      <c r="M71" s="78" t="s">
        <v>220</v>
      </c>
    </row>
    <row r="72" spans="1:13" x14ac:dyDescent="0.25">
      <c r="A72" s="78" t="s">
        <v>168</v>
      </c>
      <c r="B72" s="78" t="s">
        <v>97</v>
      </c>
      <c r="C72" s="77">
        <v>36</v>
      </c>
      <c r="D72" s="77">
        <v>13112</v>
      </c>
      <c r="E72" s="79">
        <v>39447</v>
      </c>
      <c r="F72" s="77">
        <v>30</v>
      </c>
      <c r="G72" s="77" t="s">
        <v>136</v>
      </c>
      <c r="H72" s="77" t="s">
        <v>136</v>
      </c>
      <c r="I72" s="77" t="s">
        <v>136</v>
      </c>
      <c r="J72" s="77" t="s">
        <v>136</v>
      </c>
      <c r="K72" s="77">
        <v>6165</v>
      </c>
      <c r="L72" s="77" t="s">
        <v>136</v>
      </c>
      <c r="M72" s="78" t="s">
        <v>221</v>
      </c>
    </row>
    <row r="73" spans="1:13" x14ac:dyDescent="0.25">
      <c r="A73" s="78" t="s">
        <v>169</v>
      </c>
      <c r="B73" s="78" t="s">
        <v>98</v>
      </c>
      <c r="C73" s="77">
        <v>24</v>
      </c>
      <c r="D73" s="77">
        <v>5395</v>
      </c>
      <c r="E73" s="79">
        <v>39447</v>
      </c>
      <c r="F73" s="77">
        <v>18</v>
      </c>
      <c r="G73" s="77" t="s">
        <v>136</v>
      </c>
      <c r="H73" s="77" t="s">
        <v>136</v>
      </c>
      <c r="I73" s="77" t="s">
        <v>136</v>
      </c>
      <c r="J73" s="77" t="s">
        <v>136</v>
      </c>
      <c r="K73" s="77">
        <v>2262</v>
      </c>
      <c r="L73" s="77" t="s">
        <v>136</v>
      </c>
      <c r="M73" s="78" t="s">
        <v>222</v>
      </c>
    </row>
    <row r="74" spans="1:13" x14ac:dyDescent="0.25">
      <c r="A74" s="78" t="s">
        <v>170</v>
      </c>
      <c r="B74" s="78" t="s">
        <v>99</v>
      </c>
      <c r="C74" s="77">
        <v>12</v>
      </c>
      <c r="D74" s="77">
        <v>2063</v>
      </c>
      <c r="E74" s="79">
        <v>39447</v>
      </c>
      <c r="F74" s="77">
        <v>6</v>
      </c>
      <c r="G74" s="77" t="s">
        <v>136</v>
      </c>
      <c r="H74" s="77" t="s">
        <v>136</v>
      </c>
      <c r="I74" s="77" t="s">
        <v>136</v>
      </c>
      <c r="J74" s="77" t="s">
        <v>136</v>
      </c>
      <c r="K74" s="77">
        <v>2063</v>
      </c>
      <c r="L74" s="77" t="s">
        <v>136</v>
      </c>
      <c r="M74" s="78" t="s">
        <v>223</v>
      </c>
    </row>
    <row r="76" spans="1:13" x14ac:dyDescent="0.25">
      <c r="A76" s="78" t="s">
        <v>171</v>
      </c>
    </row>
    <row r="77" spans="1:13" x14ac:dyDescent="0.25">
      <c r="B77" s="78" t="s">
        <v>81</v>
      </c>
      <c r="C77" s="78" t="s">
        <v>82</v>
      </c>
      <c r="D77" s="78" t="s">
        <v>83</v>
      </c>
      <c r="E77" s="78" t="s">
        <v>84</v>
      </c>
      <c r="F77" s="78" t="s">
        <v>85</v>
      </c>
      <c r="G77" s="78" t="s">
        <v>86</v>
      </c>
      <c r="H77" s="78" t="s">
        <v>87</v>
      </c>
      <c r="I77" s="78" t="s">
        <v>88</v>
      </c>
      <c r="J77" s="78" t="s">
        <v>89</v>
      </c>
      <c r="K77" s="78" t="s">
        <v>129</v>
      </c>
    </row>
    <row r="78" spans="1:13" x14ac:dyDescent="0.25">
      <c r="A78" s="78" t="s">
        <v>90</v>
      </c>
      <c r="K78" s="77">
        <v>18834</v>
      </c>
    </row>
    <row r="79" spans="1:13" x14ac:dyDescent="0.25">
      <c r="A79" s="78" t="s">
        <v>91</v>
      </c>
      <c r="J79" s="77">
        <v>16857.953917050691</v>
      </c>
      <c r="K79" s="77">
        <v>16857.953917050691</v>
      </c>
    </row>
    <row r="80" spans="1:13" x14ac:dyDescent="0.25">
      <c r="A80" s="78" t="s">
        <v>92</v>
      </c>
      <c r="I80" s="77">
        <v>23863.431463323461</v>
      </c>
      <c r="J80" s="77">
        <v>24083.37092381492</v>
      </c>
      <c r="K80" s="77">
        <v>24083.37092381492</v>
      </c>
    </row>
    <row r="81" spans="1:11" x14ac:dyDescent="0.25">
      <c r="A81" s="78" t="s">
        <v>93</v>
      </c>
      <c r="H81" s="77">
        <v>27967.344610417254</v>
      </c>
      <c r="I81" s="77">
        <v>28441.013011243544</v>
      </c>
      <c r="J81" s="77">
        <v>28703.142163420904</v>
      </c>
      <c r="K81" s="77">
        <v>28703.142163420904</v>
      </c>
    </row>
    <row r="82" spans="1:11" x14ac:dyDescent="0.25">
      <c r="A82" s="78" t="s">
        <v>94</v>
      </c>
      <c r="G82" s="77">
        <v>27277.848820510259</v>
      </c>
      <c r="H82" s="77">
        <v>28185.207012009985</v>
      </c>
      <c r="I82" s="77">
        <v>28662.565235263111</v>
      </c>
      <c r="J82" s="77">
        <v>28926.736343422217</v>
      </c>
      <c r="K82" s="77">
        <v>28926.736343422217</v>
      </c>
    </row>
    <row r="83" spans="1:11" x14ac:dyDescent="0.25">
      <c r="A83" s="78" t="s">
        <v>95</v>
      </c>
      <c r="F83" s="77">
        <v>17649.377216144851</v>
      </c>
      <c r="G83" s="77">
        <v>18389.497459058726</v>
      </c>
      <c r="H83" s="77">
        <v>19001.197496947865</v>
      </c>
      <c r="I83" s="77">
        <v>19323.010917475865</v>
      </c>
      <c r="J83" s="77">
        <v>19501.10318399638</v>
      </c>
      <c r="K83" s="77">
        <v>19501.10318399638</v>
      </c>
    </row>
    <row r="84" spans="1:11" x14ac:dyDescent="0.25">
      <c r="A84" s="78" t="s">
        <v>96</v>
      </c>
      <c r="E84" s="77">
        <v>14428.001431850247</v>
      </c>
      <c r="F84" s="77">
        <v>16063.918732387274</v>
      </c>
      <c r="G84" s="77">
        <v>16737.553347861834</v>
      </c>
      <c r="H84" s="77">
        <v>17294.303853951122</v>
      </c>
      <c r="I84" s="77">
        <v>17587.20850271258</v>
      </c>
      <c r="J84" s="77">
        <v>17749.302590295185</v>
      </c>
      <c r="K84" s="77">
        <v>17749.302590295185</v>
      </c>
    </row>
    <row r="85" spans="1:11" x14ac:dyDescent="0.25">
      <c r="A85" s="78" t="s">
        <v>97</v>
      </c>
      <c r="D85" s="77">
        <v>16663.884964347475</v>
      </c>
      <c r="E85" s="77">
        <v>19524.651301428712</v>
      </c>
      <c r="F85" s="77">
        <v>21738.451667462075</v>
      </c>
      <c r="G85" s="77">
        <v>22650.0457668831</v>
      </c>
      <c r="H85" s="77">
        <v>23403.466782581825</v>
      </c>
      <c r="I85" s="77">
        <v>23799.839153256144</v>
      </c>
      <c r="J85" s="77">
        <v>24019.192509507353</v>
      </c>
      <c r="K85" s="77">
        <v>24019.192509507353</v>
      </c>
    </row>
    <row r="86" spans="1:11" x14ac:dyDescent="0.25">
      <c r="A86" s="78" t="s">
        <v>98</v>
      </c>
      <c r="C86" s="77">
        <v>8758.9052564998838</v>
      </c>
      <c r="D86" s="77">
        <v>11131.588591209007</v>
      </c>
      <c r="E86" s="77">
        <v>13042.599978295551</v>
      </c>
      <c r="F86" s="77">
        <v>14521.433692671009</v>
      </c>
      <c r="G86" s="77">
        <v>15130.384756521918</v>
      </c>
      <c r="H86" s="77">
        <v>15633.675123724561</v>
      </c>
      <c r="I86" s="77">
        <v>15898.454565535923</v>
      </c>
      <c r="J86" s="77">
        <v>16044.984100702153</v>
      </c>
      <c r="K86" s="77">
        <v>16044.984100702153</v>
      </c>
    </row>
    <row r="87" spans="1:11" x14ac:dyDescent="0.25">
      <c r="A87" s="78" t="s">
        <v>99</v>
      </c>
      <c r="B87" s="77">
        <v>6187.6768977048887</v>
      </c>
      <c r="C87" s="77">
        <v>10045.834236298469</v>
      </c>
      <c r="D87" s="77">
        <v>12767.131336529987</v>
      </c>
      <c r="E87" s="77">
        <v>14958.923924319863</v>
      </c>
      <c r="F87" s="77">
        <v>16655.039811250008</v>
      </c>
      <c r="G87" s="77">
        <v>17353.462875128243</v>
      </c>
      <c r="H87" s="77">
        <v>17930.700720907149</v>
      </c>
      <c r="I87" s="77">
        <v>18234.383693119082</v>
      </c>
      <c r="J87" s="77">
        <v>18402.442529000364</v>
      </c>
      <c r="K87" s="77">
        <v>18402.442529000364</v>
      </c>
    </row>
    <row r="88" spans="1:11" x14ac:dyDescent="0.25">
      <c r="A88" s="78" t="s">
        <v>172</v>
      </c>
      <c r="B88" s="77">
        <v>6187.6768977048887</v>
      </c>
      <c r="C88" s="77">
        <v>18804.739492798355</v>
      </c>
      <c r="D88" s="77">
        <v>40562.60489208647</v>
      </c>
      <c r="E88" s="77">
        <v>61954.176635894371</v>
      </c>
      <c r="F88" s="77">
        <v>86628.221119915223</v>
      </c>
      <c r="G88" s="77">
        <v>117538.79302596409</v>
      </c>
      <c r="H88" s="77">
        <v>149415.89560053975</v>
      </c>
      <c r="I88" s="77">
        <v>175809.9065419297</v>
      </c>
      <c r="J88" s="77">
        <v>194288.22826121017</v>
      </c>
      <c r="K88" s="77">
        <v>213122.22826121017</v>
      </c>
    </row>
    <row r="90" spans="1:11" x14ac:dyDescent="0.25">
      <c r="A90" s="78" t="s">
        <v>117</v>
      </c>
    </row>
    <row r="91" spans="1:11" x14ac:dyDescent="0.25">
      <c r="B91" s="78" t="s">
        <v>81</v>
      </c>
      <c r="C91" s="78" t="s">
        <v>82</v>
      </c>
      <c r="D91" s="78" t="s">
        <v>83</v>
      </c>
      <c r="E91" s="78" t="s">
        <v>84</v>
      </c>
      <c r="F91" s="78" t="s">
        <v>85</v>
      </c>
      <c r="G91" s="78" t="s">
        <v>86</v>
      </c>
      <c r="H91" s="78" t="s">
        <v>87</v>
      </c>
      <c r="I91" s="78" t="s">
        <v>88</v>
      </c>
      <c r="J91" s="78" t="s">
        <v>89</v>
      </c>
      <c r="K91" s="78" t="s">
        <v>129</v>
      </c>
    </row>
    <row r="92" spans="1:11" x14ac:dyDescent="0.25">
      <c r="A92" s="78" t="s">
        <v>90</v>
      </c>
      <c r="K92" s="77">
        <v>0</v>
      </c>
    </row>
    <row r="93" spans="1:11" x14ac:dyDescent="0.25">
      <c r="A93" s="78" t="s">
        <v>91</v>
      </c>
      <c r="J93" s="77">
        <v>141.72555846285073</v>
      </c>
      <c r="K93" s="77">
        <v>141.72555846285073</v>
      </c>
    </row>
    <row r="94" spans="1:11" x14ac:dyDescent="0.25">
      <c r="A94" s="78" t="s">
        <v>92</v>
      </c>
      <c r="I94" s="77">
        <v>353.3006068866672</v>
      </c>
      <c r="J94" s="77">
        <v>410.04371036413369</v>
      </c>
      <c r="K94" s="77">
        <v>410.04371036413369</v>
      </c>
    </row>
    <row r="95" spans="1:11" x14ac:dyDescent="0.25">
      <c r="A95" s="78" t="s">
        <v>93</v>
      </c>
      <c r="H95" s="77">
        <v>132.13887293912734</v>
      </c>
      <c r="I95" s="77">
        <v>441.99872817202851</v>
      </c>
      <c r="J95" s="77">
        <v>507.1730694280015</v>
      </c>
      <c r="K95" s="77">
        <v>507.1730694280015</v>
      </c>
    </row>
    <row r="96" spans="1:11" x14ac:dyDescent="0.25">
      <c r="A96" s="78" t="s">
        <v>94</v>
      </c>
      <c r="G96" s="77">
        <v>591.08714548236583</v>
      </c>
      <c r="H96" s="77">
        <v>625.1049542799957</v>
      </c>
      <c r="I96" s="77">
        <v>764.37412229919937</v>
      </c>
      <c r="J96" s="77">
        <v>808.86956465415824</v>
      </c>
      <c r="K96" s="77">
        <v>808.86956465415824</v>
      </c>
    </row>
    <row r="97" spans="1:11" x14ac:dyDescent="0.25">
      <c r="A97" s="78" t="s">
        <v>95</v>
      </c>
      <c r="F97" s="77">
        <v>560.79111847418187</v>
      </c>
      <c r="G97" s="77">
        <v>707.36522266909685</v>
      </c>
      <c r="H97" s="77">
        <v>736.39576767820802</v>
      </c>
      <c r="I97" s="77">
        <v>801.72757037557426</v>
      </c>
      <c r="J97" s="77">
        <v>825.58749223366942</v>
      </c>
      <c r="K97" s="77">
        <v>825.58749223366942</v>
      </c>
    </row>
    <row r="98" spans="1:11" x14ac:dyDescent="0.25">
      <c r="A98" s="78" t="s">
        <v>96</v>
      </c>
      <c r="E98" s="77">
        <v>312.65156547010997</v>
      </c>
      <c r="F98" s="77">
        <v>617.9160585496312</v>
      </c>
      <c r="G98" s="77">
        <v>739.08863656724259</v>
      </c>
      <c r="H98" s="77">
        <v>768.04085365323135</v>
      </c>
      <c r="I98" s="77">
        <v>823.38865226840801</v>
      </c>
      <c r="J98" s="77">
        <v>844.29778499338454</v>
      </c>
      <c r="K98" s="77">
        <v>844.29778499338454</v>
      </c>
    </row>
    <row r="99" spans="1:11" x14ac:dyDescent="0.25">
      <c r="A99" s="78" t="s">
        <v>97</v>
      </c>
      <c r="D99" s="77">
        <v>1186.6126075926547</v>
      </c>
      <c r="E99" s="77">
        <v>1453.5877870156919</v>
      </c>
      <c r="F99" s="77">
        <v>1760.3868810804097</v>
      </c>
      <c r="G99" s="77">
        <v>1899.1551197634078</v>
      </c>
      <c r="H99" s="77">
        <v>1965.4625940843518</v>
      </c>
      <c r="I99" s="77">
        <v>2029.7873368931903</v>
      </c>
      <c r="J99" s="77">
        <v>2058.4956803723799</v>
      </c>
      <c r="K99" s="77">
        <v>2058.4956803723799</v>
      </c>
    </row>
    <row r="100" spans="1:11" x14ac:dyDescent="0.25">
      <c r="A100" s="78" t="s">
        <v>98</v>
      </c>
      <c r="C100" s="77">
        <v>732.83586181940825</v>
      </c>
      <c r="D100" s="77">
        <v>1224.7995481041996</v>
      </c>
      <c r="E100" s="77">
        <v>1462.9637515371464</v>
      </c>
      <c r="F100" s="77">
        <v>1693.7229634103344</v>
      </c>
      <c r="G100" s="77">
        <v>1795.3533561637439</v>
      </c>
      <c r="H100" s="77">
        <v>1856.5638798962725</v>
      </c>
      <c r="I100" s="77">
        <v>1902.8286122801733</v>
      </c>
      <c r="J100" s="77">
        <v>1925.165591191784</v>
      </c>
      <c r="K100" s="77">
        <v>1925.165591191784</v>
      </c>
    </row>
    <row r="101" spans="1:11" x14ac:dyDescent="0.25">
      <c r="A101" s="78" t="s">
        <v>99</v>
      </c>
      <c r="B101" s="77">
        <v>2331.6093612046311</v>
      </c>
      <c r="C101" s="77">
        <v>3890.5240795290756</v>
      </c>
      <c r="D101" s="77">
        <v>5039.6209055564923</v>
      </c>
      <c r="E101" s="77">
        <v>5915.0710570341589</v>
      </c>
      <c r="F101" s="77">
        <v>6610.2912117739634</v>
      </c>
      <c r="G101" s="77">
        <v>6899.3632828196778</v>
      </c>
      <c r="H101" s="77">
        <v>7129.4435588831902</v>
      </c>
      <c r="I101" s="77">
        <v>7256.0095357445489</v>
      </c>
      <c r="J101" s="77">
        <v>7324.7780156917306</v>
      </c>
      <c r="K101" s="77">
        <v>7324.7780156917306</v>
      </c>
    </row>
    <row r="102" spans="1:11" x14ac:dyDescent="0.25">
      <c r="A102" s="78" t="s">
        <v>172</v>
      </c>
      <c r="B102" s="77">
        <v>2331.6093612046311</v>
      </c>
      <c r="C102" s="77">
        <v>4111.5857982625294</v>
      </c>
      <c r="D102" s="77">
        <v>5982.123150903848</v>
      </c>
      <c r="E102" s="77">
        <v>7138.1352362985754</v>
      </c>
      <c r="F102" s="77">
        <v>8414.4390561149739</v>
      </c>
      <c r="G102" s="77">
        <v>9131.7349385580274</v>
      </c>
      <c r="H102" s="77">
        <v>9461.9664236846074</v>
      </c>
      <c r="I102" s="77">
        <v>9969.0719406155949</v>
      </c>
      <c r="J102" s="77">
        <v>10193.03129853159</v>
      </c>
      <c r="K102" s="77">
        <v>10193.03129853159</v>
      </c>
    </row>
    <row r="104" spans="1:11" x14ac:dyDescent="0.25">
      <c r="A104" s="78" t="s">
        <v>118</v>
      </c>
    </row>
    <row r="105" spans="1:11" x14ac:dyDescent="0.25">
      <c r="B105" s="78" t="s">
        <v>81</v>
      </c>
      <c r="C105" s="78" t="s">
        <v>82</v>
      </c>
      <c r="D105" s="78" t="s">
        <v>83</v>
      </c>
      <c r="E105" s="78" t="s">
        <v>84</v>
      </c>
      <c r="F105" s="78" t="s">
        <v>85</v>
      </c>
      <c r="G105" s="78" t="s">
        <v>86</v>
      </c>
      <c r="H105" s="78" t="s">
        <v>87</v>
      </c>
      <c r="I105" s="78" t="s">
        <v>88</v>
      </c>
      <c r="J105" s="78" t="s">
        <v>89</v>
      </c>
      <c r="K105" s="78" t="s">
        <v>129</v>
      </c>
    </row>
    <row r="106" spans="1:11" x14ac:dyDescent="0.25">
      <c r="A106" s="78" t="s">
        <v>90</v>
      </c>
      <c r="K106" s="77">
        <v>0</v>
      </c>
    </row>
    <row r="107" spans="1:11" x14ac:dyDescent="0.25">
      <c r="A107" s="78" t="s">
        <v>91</v>
      </c>
      <c r="J107" s="77">
        <v>149.80179898049101</v>
      </c>
      <c r="K107" s="77">
        <v>149.80179898049101</v>
      </c>
    </row>
    <row r="108" spans="1:11" x14ac:dyDescent="0.25">
      <c r="A108" s="78" t="s">
        <v>92</v>
      </c>
      <c r="I108" s="77">
        <v>430.10145124902755</v>
      </c>
      <c r="J108" s="77">
        <v>469.54405236571989</v>
      </c>
      <c r="K108" s="77">
        <v>469.54405236571989</v>
      </c>
    </row>
    <row r="109" spans="1:11" x14ac:dyDescent="0.25">
      <c r="A109" s="78" t="s">
        <v>93</v>
      </c>
      <c r="H109" s="77">
        <v>190.6895305937324</v>
      </c>
      <c r="I109" s="77">
        <v>508.01270442638861</v>
      </c>
      <c r="J109" s="77">
        <v>548.69334742686362</v>
      </c>
      <c r="K109" s="77">
        <v>548.69334742686362</v>
      </c>
    </row>
    <row r="110" spans="1:11" x14ac:dyDescent="0.25">
      <c r="A110" s="78" t="s">
        <v>94</v>
      </c>
      <c r="G110" s="77">
        <v>1033.76206406291</v>
      </c>
      <c r="H110" s="77">
        <v>1085.1669573582938</v>
      </c>
      <c r="I110" s="77">
        <v>1200.0013370881347</v>
      </c>
      <c r="J110" s="77">
        <v>1226.8558957141379</v>
      </c>
      <c r="K110" s="77">
        <v>1226.8558957141379</v>
      </c>
    </row>
    <row r="111" spans="1:11" x14ac:dyDescent="0.25">
      <c r="A111" s="78" t="s">
        <v>95</v>
      </c>
      <c r="F111" s="77">
        <v>1375.989783342761</v>
      </c>
      <c r="G111" s="77">
        <v>1666.1081095451748</v>
      </c>
      <c r="H111" s="77">
        <v>1728.6891800230844</v>
      </c>
      <c r="I111" s="77">
        <v>1800.0662780703879</v>
      </c>
      <c r="J111" s="77">
        <v>1823.7874806917234</v>
      </c>
      <c r="K111" s="77">
        <v>1823.7874806917234</v>
      </c>
    </row>
    <row r="112" spans="1:11" x14ac:dyDescent="0.25">
      <c r="A112" s="78" t="s">
        <v>96</v>
      </c>
      <c r="E112" s="77">
        <v>868.32376636707136</v>
      </c>
      <c r="F112" s="77">
        <v>1630.3151909476851</v>
      </c>
      <c r="G112" s="77">
        <v>1881.8201417933269</v>
      </c>
      <c r="H112" s="77">
        <v>1950.1897054041813</v>
      </c>
      <c r="I112" s="77">
        <v>2017.2982788118838</v>
      </c>
      <c r="J112" s="77">
        <v>2041.6852887846355</v>
      </c>
      <c r="K112" s="77">
        <v>2041.6852887846355</v>
      </c>
    </row>
    <row r="113" spans="1:11" x14ac:dyDescent="0.25">
      <c r="A113" s="78" t="s">
        <v>97</v>
      </c>
      <c r="D113" s="77">
        <v>3011.0127517788969</v>
      </c>
      <c r="E113" s="77">
        <v>3669.6866841223264</v>
      </c>
      <c r="F113" s="77">
        <v>4361.8290357106653</v>
      </c>
      <c r="G113" s="77">
        <v>4641.3391558860749</v>
      </c>
      <c r="H113" s="77">
        <v>4798.8980172133979</v>
      </c>
      <c r="I113" s="77">
        <v>4899.0404243220955</v>
      </c>
      <c r="J113" s="77">
        <v>4947.4252346020321</v>
      </c>
      <c r="K113" s="77">
        <v>4947.4252346020321</v>
      </c>
    </row>
    <row r="114" spans="1:11" x14ac:dyDescent="0.25">
      <c r="A114" s="78" t="s">
        <v>98</v>
      </c>
      <c r="C114" s="77">
        <v>2445.5059422719805</v>
      </c>
      <c r="D114" s="77">
        <v>3964.3063433360298</v>
      </c>
      <c r="E114" s="77">
        <v>4717.6764554170941</v>
      </c>
      <c r="F114" s="77">
        <v>5398.841910615427</v>
      </c>
      <c r="G114" s="77">
        <v>5677.6837168837601</v>
      </c>
      <c r="H114" s="77">
        <v>5868.2758111311941</v>
      </c>
      <c r="I114" s="77">
        <v>5977.9807723113108</v>
      </c>
      <c r="J114" s="77">
        <v>6034.8472170039477</v>
      </c>
      <c r="K114" s="77">
        <v>6034.8472170039477</v>
      </c>
    </row>
    <row r="115" spans="1:11" x14ac:dyDescent="0.25">
      <c r="A115" s="78" t="s">
        <v>99</v>
      </c>
      <c r="B115" s="77">
        <v>7584.4326083044625</v>
      </c>
      <c r="C115" s="77">
        <v>12588.941893329324</v>
      </c>
      <c r="D115" s="77">
        <v>16214.761564776769</v>
      </c>
      <c r="E115" s="77">
        <v>19018.987263812953</v>
      </c>
      <c r="F115" s="77">
        <v>21217.598549962269</v>
      </c>
      <c r="G115" s="77">
        <v>22122.721771871064</v>
      </c>
      <c r="H115" s="77">
        <v>22859.112052964654</v>
      </c>
      <c r="I115" s="77">
        <v>23249.305074057596</v>
      </c>
      <c r="J115" s="77">
        <v>23464.10638948001</v>
      </c>
      <c r="K115" s="77">
        <v>23464.10638948001</v>
      </c>
    </row>
    <row r="116" spans="1:11" x14ac:dyDescent="0.25">
      <c r="A116" s="78" t="s">
        <v>172</v>
      </c>
      <c r="B116" s="77">
        <v>7584.4326083044625</v>
      </c>
      <c r="C116" s="77">
        <v>12824.272194058798</v>
      </c>
      <c r="D116" s="77">
        <v>16961.733849396158</v>
      </c>
      <c r="E116" s="77">
        <v>19954.922555648736</v>
      </c>
      <c r="F116" s="77">
        <v>22425.673016559518</v>
      </c>
      <c r="G116" s="77">
        <v>23464.414917666134</v>
      </c>
      <c r="H116" s="77">
        <v>24248.930760256826</v>
      </c>
      <c r="I116" s="77">
        <v>24687.240346912979</v>
      </c>
      <c r="J116" s="77">
        <v>24919.962231291807</v>
      </c>
      <c r="K116" s="77">
        <v>24919.962231291807</v>
      </c>
    </row>
    <row r="118" spans="1:11" x14ac:dyDescent="0.25">
      <c r="A118" s="78" t="s">
        <v>119</v>
      </c>
    </row>
    <row r="119" spans="1:11" x14ac:dyDescent="0.25">
      <c r="B119" s="78" t="s">
        <v>81</v>
      </c>
      <c r="C119" s="78" t="s">
        <v>82</v>
      </c>
      <c r="D119" s="78" t="s">
        <v>83</v>
      </c>
      <c r="E119" s="78" t="s">
        <v>84</v>
      </c>
      <c r="F119" s="78" t="s">
        <v>85</v>
      </c>
      <c r="G119" s="78" t="s">
        <v>86</v>
      </c>
      <c r="H119" s="78" t="s">
        <v>87</v>
      </c>
      <c r="I119" s="78" t="s">
        <v>88</v>
      </c>
      <c r="J119" s="78" t="s">
        <v>89</v>
      </c>
      <c r="K119" s="78" t="s">
        <v>129</v>
      </c>
    </row>
    <row r="120" spans="1:11" x14ac:dyDescent="0.25">
      <c r="A120" s="78" t="s">
        <v>90</v>
      </c>
      <c r="K120" s="77">
        <v>0</v>
      </c>
    </row>
    <row r="121" spans="1:11" x14ac:dyDescent="0.25">
      <c r="A121" s="78" t="s">
        <v>91</v>
      </c>
      <c r="J121" s="77">
        <v>206.22005940111248</v>
      </c>
      <c r="K121" s="77">
        <v>206.22005940111248</v>
      </c>
    </row>
    <row r="122" spans="1:11" x14ac:dyDescent="0.25">
      <c r="A122" s="78" t="s">
        <v>92</v>
      </c>
      <c r="I122" s="77">
        <v>556.60450698229795</v>
      </c>
      <c r="J122" s="77">
        <v>623.38387974121326</v>
      </c>
      <c r="K122" s="77">
        <v>623.38387974121326</v>
      </c>
    </row>
    <row r="123" spans="1:11" x14ac:dyDescent="0.25">
      <c r="A123" s="78" t="s">
        <v>93</v>
      </c>
      <c r="H123" s="77">
        <v>231.99823020807906</v>
      </c>
      <c r="I123" s="77">
        <v>673.37937566003905</v>
      </c>
      <c r="J123" s="77">
        <v>747.18733384842471</v>
      </c>
      <c r="K123" s="77">
        <v>747.18733384842471</v>
      </c>
    </row>
    <row r="124" spans="1:11" x14ac:dyDescent="0.25">
      <c r="A124" s="78" t="s">
        <v>94</v>
      </c>
      <c r="G124" s="77">
        <v>1190.8182139395162</v>
      </c>
      <c r="H124" s="77">
        <v>1252.3352303627221</v>
      </c>
      <c r="I124" s="77">
        <v>1422.7687822882474</v>
      </c>
      <c r="J124" s="77">
        <v>1469.5051416964648</v>
      </c>
      <c r="K124" s="77">
        <v>1469.5051416964648</v>
      </c>
    </row>
    <row r="125" spans="1:11" x14ac:dyDescent="0.25">
      <c r="A125" s="78" t="s">
        <v>95</v>
      </c>
      <c r="F125" s="77">
        <v>1485.8783807644495</v>
      </c>
      <c r="G125" s="77">
        <v>1810.0502177933897</v>
      </c>
      <c r="H125" s="77">
        <v>1879.0010664667705</v>
      </c>
      <c r="I125" s="77">
        <v>1970.5343697957924</v>
      </c>
      <c r="J125" s="77">
        <v>2001.9479219151888</v>
      </c>
      <c r="K125" s="77">
        <v>2001.9479219151888</v>
      </c>
    </row>
    <row r="126" spans="1:11" x14ac:dyDescent="0.25">
      <c r="A126" s="78" t="s">
        <v>96</v>
      </c>
      <c r="E126" s="77">
        <v>922.89607466323469</v>
      </c>
      <c r="F126" s="77">
        <v>1743.4872747594973</v>
      </c>
      <c r="G126" s="77">
        <v>2021.7564291382587</v>
      </c>
      <c r="H126" s="77">
        <v>2095.9786830845469</v>
      </c>
      <c r="I126" s="77">
        <v>2178.8669574762416</v>
      </c>
      <c r="J126" s="77">
        <v>2209.3704008572977</v>
      </c>
      <c r="K126" s="77">
        <v>2209.3704008572977</v>
      </c>
    </row>
    <row r="127" spans="1:11" x14ac:dyDescent="0.25">
      <c r="A127" s="78" t="s">
        <v>97</v>
      </c>
      <c r="D127" s="77">
        <v>3236.3941774562882</v>
      </c>
      <c r="E127" s="77">
        <v>3947.08979048943</v>
      </c>
      <c r="F127" s="77">
        <v>4703.6703230401517</v>
      </c>
      <c r="G127" s="77">
        <v>5014.8598513702082</v>
      </c>
      <c r="H127" s="77">
        <v>5185.794576374914</v>
      </c>
      <c r="I127" s="77">
        <v>5302.8891853549012</v>
      </c>
      <c r="J127" s="77">
        <v>5358.5838537890504</v>
      </c>
      <c r="K127" s="77">
        <v>5358.5838537890513</v>
      </c>
    </row>
    <row r="128" spans="1:11" x14ac:dyDescent="0.25">
      <c r="A128" s="78" t="s">
        <v>98</v>
      </c>
      <c r="C128" s="77">
        <v>2552.9488271518803</v>
      </c>
      <c r="D128" s="77">
        <v>4149.1997682505644</v>
      </c>
      <c r="E128" s="77">
        <v>4939.3050195658543</v>
      </c>
      <c r="F128" s="77">
        <v>5658.2852042470531</v>
      </c>
      <c r="G128" s="77">
        <v>5954.7784226161939</v>
      </c>
      <c r="H128" s="77">
        <v>6154.956574635029</v>
      </c>
      <c r="I128" s="77">
        <v>6273.5166248154483</v>
      </c>
      <c r="J128" s="77">
        <v>6334.4805221966781</v>
      </c>
      <c r="K128" s="77">
        <v>6334.4805221966781</v>
      </c>
    </row>
    <row r="129" spans="1:14" x14ac:dyDescent="0.25">
      <c r="A129" s="78" t="s">
        <v>99</v>
      </c>
      <c r="B129" s="77">
        <v>7934.7350430350916</v>
      </c>
      <c r="C129" s="77">
        <v>13176.40450225393</v>
      </c>
      <c r="D129" s="77">
        <v>16979.878429314034</v>
      </c>
      <c r="E129" s="77">
        <v>19917.578722094775</v>
      </c>
      <c r="F129" s="77">
        <v>22223.46593427355</v>
      </c>
      <c r="G129" s="77">
        <v>23173.606372421582</v>
      </c>
      <c r="H129" s="77">
        <v>23945.10324281971</v>
      </c>
      <c r="I129" s="77">
        <v>24355.284042881049</v>
      </c>
      <c r="J129" s="77">
        <v>24580.81897813817</v>
      </c>
      <c r="K129" s="77">
        <v>24580.81897813817</v>
      </c>
    </row>
    <row r="130" spans="1:14" x14ac:dyDescent="0.25">
      <c r="A130" s="78" t="s">
        <v>172</v>
      </c>
      <c r="B130" s="77">
        <v>7934.7350430350916</v>
      </c>
      <c r="C130" s="77">
        <v>13467.260117922418</v>
      </c>
      <c r="D130" s="77">
        <v>17985.72246450865</v>
      </c>
      <c r="E130" s="77">
        <v>21193.204308306613</v>
      </c>
      <c r="F130" s="77">
        <v>23952.319196159664</v>
      </c>
      <c r="G130" s="77">
        <v>25178.708275375731</v>
      </c>
      <c r="H130" s="77">
        <v>26029.588003244779</v>
      </c>
      <c r="I130" s="77">
        <v>26624.09118267546</v>
      </c>
      <c r="J130" s="77">
        <v>26924.011674745925</v>
      </c>
      <c r="K130" s="77">
        <v>26924.011674745925</v>
      </c>
    </row>
    <row r="132" spans="1:14" x14ac:dyDescent="0.25">
      <c r="A132" s="78" t="s">
        <v>173</v>
      </c>
    </row>
    <row r="133" spans="1:14" x14ac:dyDescent="0.25">
      <c r="A133" s="78" t="s">
        <v>115</v>
      </c>
      <c r="B133" s="78" t="s">
        <v>116</v>
      </c>
      <c r="C133" s="78" t="s">
        <v>174</v>
      </c>
      <c r="D133" s="78" t="s">
        <v>175</v>
      </c>
      <c r="E133" s="78" t="s">
        <v>112</v>
      </c>
      <c r="F133" s="78" t="s">
        <v>113</v>
      </c>
      <c r="G133" s="78" t="s">
        <v>176</v>
      </c>
      <c r="H133" s="78" t="s">
        <v>177</v>
      </c>
      <c r="I133" s="78" t="s">
        <v>178</v>
      </c>
      <c r="J133" s="78" t="s">
        <v>179</v>
      </c>
      <c r="K133" s="78" t="s">
        <v>180</v>
      </c>
      <c r="L133" s="78" t="s">
        <v>181</v>
      </c>
      <c r="M133" s="78" t="s">
        <v>182</v>
      </c>
      <c r="N133" s="78" t="s">
        <v>183</v>
      </c>
    </row>
    <row r="134" spans="1:14" x14ac:dyDescent="0.25">
      <c r="A134" s="78" t="s">
        <v>184</v>
      </c>
      <c r="B134" s="77">
        <v>120</v>
      </c>
      <c r="C134" s="77">
        <v>18834</v>
      </c>
      <c r="D134" s="77">
        <v>18834</v>
      </c>
      <c r="E134" s="77">
        <v>0</v>
      </c>
      <c r="F134" s="77">
        <v>0</v>
      </c>
      <c r="G134" s="77">
        <v>0</v>
      </c>
      <c r="H134" s="77">
        <v>1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</row>
    <row r="135" spans="1:14" x14ac:dyDescent="0.25">
      <c r="A135" s="78" t="s">
        <v>185</v>
      </c>
      <c r="B135" s="77">
        <v>108</v>
      </c>
      <c r="C135" s="77">
        <v>16704</v>
      </c>
      <c r="D135" s="77">
        <v>16857.95</v>
      </c>
      <c r="E135" s="77">
        <v>141.72559999999999</v>
      </c>
      <c r="F135" s="77">
        <v>149.80179999999999</v>
      </c>
      <c r="G135" s="77">
        <v>206.2201</v>
      </c>
      <c r="H135" s="77">
        <v>1.009217</v>
      </c>
      <c r="I135" s="77">
        <v>8.4845279999999999E-3</v>
      </c>
      <c r="J135" s="77">
        <v>8.9680200000000002E-3</v>
      </c>
      <c r="K135" s="77">
        <v>1.234555E-2</v>
      </c>
      <c r="L135" s="77">
        <v>8.4070440000000007E-3</v>
      </c>
      <c r="M135" s="77">
        <v>8.8861200000000008E-3</v>
      </c>
      <c r="N135" s="77">
        <v>1.22328E-2</v>
      </c>
    </row>
    <row r="136" spans="1:14" x14ac:dyDescent="0.25">
      <c r="A136" s="78" t="s">
        <v>186</v>
      </c>
      <c r="B136" s="77">
        <v>96</v>
      </c>
      <c r="C136" s="77">
        <v>23466</v>
      </c>
      <c r="D136" s="77">
        <v>24083.37</v>
      </c>
      <c r="E136" s="77">
        <v>410.0437</v>
      </c>
      <c r="F136" s="77">
        <v>469.54410000000001</v>
      </c>
      <c r="G136" s="77">
        <v>623.38390000000004</v>
      </c>
      <c r="H136" s="77">
        <v>1.0263089999999999</v>
      </c>
      <c r="I136" s="77">
        <v>1.7473949999999999E-2</v>
      </c>
      <c r="J136" s="77">
        <v>2.0009550000000001E-2</v>
      </c>
      <c r="K136" s="77">
        <v>2.6565410000000001E-2</v>
      </c>
      <c r="L136" s="77">
        <v>1.7026010000000001E-2</v>
      </c>
      <c r="M136" s="77">
        <v>1.9496610000000001E-2</v>
      </c>
      <c r="N136" s="77">
        <v>2.588441E-2</v>
      </c>
    </row>
    <row r="137" spans="1:14" x14ac:dyDescent="0.25">
      <c r="A137" s="78" t="s">
        <v>187</v>
      </c>
      <c r="B137" s="77">
        <v>84</v>
      </c>
      <c r="C137" s="77">
        <v>27067</v>
      </c>
      <c r="D137" s="77">
        <v>28703.14</v>
      </c>
      <c r="E137" s="77">
        <v>507.17309999999998</v>
      </c>
      <c r="F137" s="77">
        <v>548.69330000000002</v>
      </c>
      <c r="G137" s="77">
        <v>747.18730000000005</v>
      </c>
      <c r="H137" s="77">
        <v>1.0604480000000001</v>
      </c>
      <c r="I137" s="77">
        <v>1.8737691000000001E-2</v>
      </c>
      <c r="J137" s="77">
        <v>2.0271669999999999E-2</v>
      </c>
      <c r="K137" s="77">
        <v>2.76051E-2</v>
      </c>
      <c r="L137" s="77">
        <v>1.7669601E-2</v>
      </c>
      <c r="M137" s="77">
        <v>1.911614E-2</v>
      </c>
      <c r="N137" s="77">
        <v>2.6031550000000001E-2</v>
      </c>
    </row>
    <row r="138" spans="1:14" x14ac:dyDescent="0.25">
      <c r="A138" s="78" t="s">
        <v>188</v>
      </c>
      <c r="B138" s="77">
        <v>72</v>
      </c>
      <c r="C138" s="77">
        <v>26180</v>
      </c>
      <c r="D138" s="77">
        <v>28926.74</v>
      </c>
      <c r="E138" s="77">
        <v>808.86959999999999</v>
      </c>
      <c r="F138" s="77">
        <v>1226.8559</v>
      </c>
      <c r="G138" s="77">
        <v>1469.5051000000001</v>
      </c>
      <c r="H138" s="77">
        <v>1.1049169999999999</v>
      </c>
      <c r="I138" s="77">
        <v>3.0896468999999999E-2</v>
      </c>
      <c r="J138" s="77">
        <v>4.6862330000000001E-2</v>
      </c>
      <c r="K138" s="77">
        <v>5.613083E-2</v>
      </c>
      <c r="L138" s="77">
        <v>2.7962697000000002E-2</v>
      </c>
      <c r="M138" s="77">
        <v>4.2412520000000002E-2</v>
      </c>
      <c r="N138" s="77">
        <v>5.0800930000000001E-2</v>
      </c>
    </row>
    <row r="139" spans="1:14" x14ac:dyDescent="0.25">
      <c r="A139" s="78" t="s">
        <v>189</v>
      </c>
      <c r="B139" s="77">
        <v>60</v>
      </c>
      <c r="C139" s="77">
        <v>15852</v>
      </c>
      <c r="D139" s="77">
        <v>19501.099999999999</v>
      </c>
      <c r="E139" s="77">
        <v>825.58749999999998</v>
      </c>
      <c r="F139" s="77">
        <v>1823.7874999999999</v>
      </c>
      <c r="G139" s="77">
        <v>2001.9478999999999</v>
      </c>
      <c r="H139" s="77">
        <v>1.2301979999999999</v>
      </c>
      <c r="I139" s="77">
        <v>5.2080966999999999E-2</v>
      </c>
      <c r="J139" s="77">
        <v>0.11505094</v>
      </c>
      <c r="K139" s="77">
        <v>0.12628992999999999</v>
      </c>
      <c r="L139" s="77">
        <v>4.2335425000000003E-2</v>
      </c>
      <c r="M139" s="77">
        <v>9.3522270000000005E-2</v>
      </c>
      <c r="N139" s="77">
        <v>0.10265819</v>
      </c>
    </row>
    <row r="140" spans="1:14" x14ac:dyDescent="0.25">
      <c r="A140" s="78" t="s">
        <v>190</v>
      </c>
      <c r="B140" s="77">
        <v>48</v>
      </c>
      <c r="C140" s="77">
        <v>12314</v>
      </c>
      <c r="D140" s="77">
        <v>17749.3</v>
      </c>
      <c r="E140" s="77">
        <v>844.29780000000005</v>
      </c>
      <c r="F140" s="77">
        <v>2041.6853000000001</v>
      </c>
      <c r="G140" s="77">
        <v>2209.3703999999998</v>
      </c>
      <c r="H140" s="77">
        <v>1.441392</v>
      </c>
      <c r="I140" s="77">
        <v>6.8564055999999998E-2</v>
      </c>
      <c r="J140" s="77">
        <v>0.16580196</v>
      </c>
      <c r="K140" s="77">
        <v>0.17941939000000001</v>
      </c>
      <c r="L140" s="77">
        <v>4.7567941000000002E-2</v>
      </c>
      <c r="M140" s="77">
        <v>0.11502904</v>
      </c>
      <c r="N140" s="77">
        <v>0.12447646</v>
      </c>
    </row>
    <row r="141" spans="1:14" x14ac:dyDescent="0.25">
      <c r="A141" s="78" t="s">
        <v>191</v>
      </c>
      <c r="B141" s="77">
        <v>36</v>
      </c>
      <c r="C141" s="77">
        <v>13112</v>
      </c>
      <c r="D141" s="77">
        <v>24019.19</v>
      </c>
      <c r="E141" s="77">
        <v>2058.4956999999999</v>
      </c>
      <c r="F141" s="77">
        <v>4947.4251999999997</v>
      </c>
      <c r="G141" s="77">
        <v>5358.5838999999996</v>
      </c>
      <c r="H141" s="77">
        <v>1.8318479999999999</v>
      </c>
      <c r="I141" s="77">
        <v>0.15699326399999999</v>
      </c>
      <c r="J141" s="77">
        <v>0.37732040999999999</v>
      </c>
      <c r="K141" s="77">
        <v>0.40867784000000001</v>
      </c>
      <c r="L141" s="77">
        <v>8.5702117999999994E-2</v>
      </c>
      <c r="M141" s="77">
        <v>0.20597799999999999</v>
      </c>
      <c r="N141" s="77">
        <v>0.22309592</v>
      </c>
    </row>
    <row r="142" spans="1:14" x14ac:dyDescent="0.25">
      <c r="A142" s="78" t="s">
        <v>192</v>
      </c>
      <c r="B142" s="77">
        <v>24</v>
      </c>
      <c r="C142" s="77">
        <v>5395</v>
      </c>
      <c r="D142" s="77">
        <v>16044.98</v>
      </c>
      <c r="E142" s="77">
        <v>1925.1656</v>
      </c>
      <c r="F142" s="77">
        <v>6034.8472000000002</v>
      </c>
      <c r="G142" s="77">
        <v>6334.4804999999997</v>
      </c>
      <c r="H142" s="77">
        <v>2.9740470000000001</v>
      </c>
      <c r="I142" s="77">
        <v>0.35684255599999998</v>
      </c>
      <c r="J142" s="77">
        <v>1.11860004</v>
      </c>
      <c r="K142" s="77">
        <v>1.17413911</v>
      </c>
      <c r="L142" s="77">
        <v>0.119985509</v>
      </c>
      <c r="M142" s="77">
        <v>0.37612048999999997</v>
      </c>
      <c r="N142" s="77">
        <v>0.39479505999999998</v>
      </c>
    </row>
    <row r="143" spans="1:14" x14ac:dyDescent="0.25">
      <c r="A143" s="78" t="s">
        <v>193</v>
      </c>
      <c r="B143" s="77">
        <v>12</v>
      </c>
      <c r="C143" s="77">
        <v>2063</v>
      </c>
      <c r="D143" s="77">
        <v>18402.439999999999</v>
      </c>
      <c r="E143" s="77">
        <v>7324.7780000000002</v>
      </c>
      <c r="F143" s="77">
        <v>23464.106400000001</v>
      </c>
      <c r="G143" s="77">
        <v>24580.819</v>
      </c>
      <c r="H143" s="77">
        <v>8.9202340000000007</v>
      </c>
      <c r="I143" s="77">
        <v>3.5505467839999998</v>
      </c>
      <c r="J143" s="77">
        <v>11.373779150000001</v>
      </c>
      <c r="K143" s="77">
        <v>11.915084329999999</v>
      </c>
      <c r="L143" s="77">
        <v>0.39803292400000001</v>
      </c>
      <c r="M143" s="77">
        <v>1.27505391</v>
      </c>
      <c r="N143" s="77">
        <v>1.3357367600000001</v>
      </c>
    </row>
    <row r="144" spans="1:14" x14ac:dyDescent="0.25">
      <c r="A144" s="78" t="s">
        <v>172</v>
      </c>
      <c r="B144" s="77">
        <v>66</v>
      </c>
      <c r="C144" s="77">
        <v>160987</v>
      </c>
      <c r="D144" s="77">
        <v>213122.23</v>
      </c>
      <c r="E144" s="77">
        <v>10193.031300000001</v>
      </c>
      <c r="F144" s="77">
        <v>24919.962200000002</v>
      </c>
      <c r="G144" s="77">
        <v>26924.011699999999</v>
      </c>
      <c r="H144" s="77">
        <v>1.323847</v>
      </c>
      <c r="I144" s="77">
        <v>6.3315865999999998E-2</v>
      </c>
      <c r="J144" s="77">
        <v>0.15479487</v>
      </c>
      <c r="K144" s="77">
        <v>0.16724338999999999</v>
      </c>
      <c r="L144" s="77">
        <v>4.7827161999999999E-2</v>
      </c>
      <c r="M144" s="77">
        <v>0.11692803</v>
      </c>
      <c r="N144" s="77">
        <v>0.12633132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opLeftCell="A105" workbookViewId="0">
      <selection activeCell="A268" sqref="A268"/>
    </sheetView>
  </sheetViews>
  <sheetFormatPr defaultColWidth="9" defaultRowHeight="12.5" x14ac:dyDescent="0.25"/>
  <cols>
    <col min="1" max="16384" width="9" style="81"/>
  </cols>
  <sheetData>
    <row r="1" spans="1:11" x14ac:dyDescent="0.25">
      <c r="A1" s="82" t="s">
        <v>0</v>
      </c>
    </row>
    <row r="2" spans="1:11" x14ac:dyDescent="0.25">
      <c r="B2" s="82" t="s">
        <v>80</v>
      </c>
      <c r="C2" s="82" t="s">
        <v>81</v>
      </c>
      <c r="D2" s="82" t="s">
        <v>82</v>
      </c>
      <c r="E2" s="82" t="s">
        <v>83</v>
      </c>
      <c r="F2" s="82" t="s">
        <v>84</v>
      </c>
      <c r="G2" s="82" t="s">
        <v>85</v>
      </c>
      <c r="H2" s="82" t="s">
        <v>86</v>
      </c>
      <c r="I2" s="82" t="s">
        <v>87</v>
      </c>
      <c r="J2" s="82" t="s">
        <v>88</v>
      </c>
      <c r="K2" s="82" t="s">
        <v>89</v>
      </c>
    </row>
    <row r="3" spans="1:11" x14ac:dyDescent="0.25">
      <c r="A3" s="82" t="s">
        <v>90</v>
      </c>
      <c r="B3" s="81">
        <v>5012</v>
      </c>
      <c r="C3" s="81">
        <v>8269</v>
      </c>
      <c r="D3" s="81">
        <v>10907</v>
      </c>
      <c r="E3" s="81">
        <v>11805</v>
      </c>
      <c r="F3" s="81">
        <v>13539</v>
      </c>
      <c r="G3" s="81">
        <v>16181</v>
      </c>
      <c r="H3" s="81">
        <v>18009</v>
      </c>
      <c r="I3" s="81">
        <v>18608</v>
      </c>
      <c r="J3" s="81">
        <v>18662</v>
      </c>
      <c r="K3" s="81">
        <v>18834</v>
      </c>
    </row>
    <row r="4" spans="1:11" x14ac:dyDescent="0.25">
      <c r="A4" s="82" t="s">
        <v>91</v>
      </c>
      <c r="B4" s="81">
        <v>106</v>
      </c>
      <c r="C4" s="81">
        <v>4285</v>
      </c>
      <c r="D4" s="81">
        <v>5396</v>
      </c>
      <c r="E4" s="81">
        <v>10666</v>
      </c>
      <c r="F4" s="81">
        <v>13782</v>
      </c>
      <c r="G4" s="81">
        <v>15599</v>
      </c>
      <c r="H4" s="81">
        <v>15496</v>
      </c>
      <c r="I4" s="81">
        <v>16169</v>
      </c>
      <c r="J4" s="81">
        <v>16704</v>
      </c>
    </row>
    <row r="5" spans="1:11" x14ac:dyDescent="0.25">
      <c r="A5" s="82" t="s">
        <v>92</v>
      </c>
      <c r="B5" s="81">
        <v>3410</v>
      </c>
      <c r="C5" s="81">
        <v>8992</v>
      </c>
      <c r="D5" s="81">
        <v>13873</v>
      </c>
      <c r="E5" s="81">
        <v>16141</v>
      </c>
      <c r="F5" s="81">
        <v>18735</v>
      </c>
      <c r="G5" s="81">
        <v>22214</v>
      </c>
      <c r="H5" s="81">
        <v>22863</v>
      </c>
      <c r="I5" s="81">
        <v>23466</v>
      </c>
    </row>
    <row r="6" spans="1:11" x14ac:dyDescent="0.25">
      <c r="A6" s="82" t="s">
        <v>93</v>
      </c>
      <c r="B6" s="81">
        <v>5655</v>
      </c>
      <c r="C6" s="81">
        <v>11555</v>
      </c>
      <c r="D6" s="81">
        <v>15766</v>
      </c>
      <c r="E6" s="81">
        <v>21266</v>
      </c>
      <c r="F6" s="81">
        <v>23425</v>
      </c>
      <c r="G6" s="81">
        <v>26083</v>
      </c>
      <c r="H6" s="81">
        <v>27067</v>
      </c>
    </row>
    <row r="7" spans="1:11" x14ac:dyDescent="0.25">
      <c r="A7" s="82" t="s">
        <v>94</v>
      </c>
      <c r="B7" s="81">
        <v>1092</v>
      </c>
      <c r="C7" s="81">
        <v>9565</v>
      </c>
      <c r="D7" s="81">
        <v>15836</v>
      </c>
      <c r="E7" s="81">
        <v>22169</v>
      </c>
      <c r="F7" s="81">
        <v>25955</v>
      </c>
      <c r="G7" s="81">
        <v>26180</v>
      </c>
    </row>
    <row r="8" spans="1:11" x14ac:dyDescent="0.25">
      <c r="A8" s="82" t="s">
        <v>95</v>
      </c>
      <c r="B8" s="81">
        <v>1513</v>
      </c>
      <c r="C8" s="81">
        <v>6445</v>
      </c>
      <c r="D8" s="81">
        <v>11702</v>
      </c>
      <c r="E8" s="81">
        <v>12935</v>
      </c>
      <c r="F8" s="81">
        <v>15852</v>
      </c>
    </row>
    <row r="9" spans="1:11" x14ac:dyDescent="0.25">
      <c r="A9" s="82" t="s">
        <v>96</v>
      </c>
      <c r="B9" s="81">
        <v>557</v>
      </c>
      <c r="C9" s="81">
        <v>4020</v>
      </c>
      <c r="D9" s="81">
        <v>10946</v>
      </c>
      <c r="E9" s="81">
        <v>12314</v>
      </c>
    </row>
    <row r="10" spans="1:11" x14ac:dyDescent="0.25">
      <c r="A10" s="82" t="s">
        <v>97</v>
      </c>
      <c r="B10" s="81">
        <v>1351</v>
      </c>
      <c r="C10" s="81">
        <v>6947</v>
      </c>
      <c r="D10" s="81">
        <v>13112</v>
      </c>
    </row>
    <row r="11" spans="1:11" x14ac:dyDescent="0.25">
      <c r="A11" s="82" t="s">
        <v>98</v>
      </c>
      <c r="B11" s="81">
        <v>3133</v>
      </c>
      <c r="C11" s="81">
        <v>5395</v>
      </c>
    </row>
    <row r="12" spans="1:11" x14ac:dyDescent="0.25">
      <c r="A12" s="82" t="s">
        <v>99</v>
      </c>
      <c r="B12" s="81">
        <v>2063</v>
      </c>
    </row>
    <row r="14" spans="1:11" x14ac:dyDescent="0.25">
      <c r="A14" s="82" t="s">
        <v>1</v>
      </c>
    </row>
    <row r="15" spans="1:11" x14ac:dyDescent="0.25">
      <c r="B15" s="82" t="s">
        <v>100</v>
      </c>
      <c r="C15" s="82" t="s">
        <v>101</v>
      </c>
      <c r="D15" s="82" t="s">
        <v>102</v>
      </c>
      <c r="E15" s="82" t="s">
        <v>103</v>
      </c>
      <c r="F15" s="82" t="s">
        <v>104</v>
      </c>
      <c r="G15" s="82" t="s">
        <v>105</v>
      </c>
      <c r="H15" s="82" t="s">
        <v>106</v>
      </c>
      <c r="I15" s="82" t="s">
        <v>107</v>
      </c>
      <c r="J15" s="82" t="s">
        <v>108</v>
      </c>
    </row>
    <row r="16" spans="1:11" x14ac:dyDescent="0.25">
      <c r="A16" s="82" t="s">
        <v>90</v>
      </c>
      <c r="B16" s="81">
        <v>1.6498403830806065</v>
      </c>
      <c r="C16" s="81">
        <v>1.3190228564518081</v>
      </c>
      <c r="D16" s="81">
        <v>1.0823324470523517</v>
      </c>
      <c r="E16" s="81">
        <v>1.1468869123252858</v>
      </c>
      <c r="F16" s="81">
        <v>1.1951399660240787</v>
      </c>
      <c r="G16" s="81">
        <v>1.1129720042024598</v>
      </c>
      <c r="H16" s="81">
        <v>1.0332611472041757</v>
      </c>
      <c r="I16" s="81">
        <v>1.002901977644024</v>
      </c>
      <c r="J16" s="81">
        <v>1.0092165898617511</v>
      </c>
    </row>
    <row r="17" spans="1:11" x14ac:dyDescent="0.25">
      <c r="A17" s="82" t="s">
        <v>91</v>
      </c>
      <c r="B17" s="81">
        <v>40.424528301886795</v>
      </c>
      <c r="C17" s="81">
        <v>1.2592765460910151</v>
      </c>
      <c r="D17" s="81">
        <v>1.9766493699036323</v>
      </c>
      <c r="E17" s="81">
        <v>1.2921432589536845</v>
      </c>
      <c r="F17" s="81">
        <v>1.1318386300972283</v>
      </c>
      <c r="G17" s="81">
        <v>0.9933970126290147</v>
      </c>
      <c r="H17" s="81">
        <v>1.0434305627258647</v>
      </c>
      <c r="I17" s="81">
        <v>1.0330880079163831</v>
      </c>
    </row>
    <row r="18" spans="1:11" x14ac:dyDescent="0.25">
      <c r="A18" s="82" t="s">
        <v>92</v>
      </c>
      <c r="B18" s="81">
        <v>2.6369501466275658</v>
      </c>
      <c r="C18" s="81">
        <v>1.5428158362989324</v>
      </c>
      <c r="D18" s="81">
        <v>1.1634830245801198</v>
      </c>
      <c r="E18" s="81">
        <v>1.1607087541044545</v>
      </c>
      <c r="F18" s="81">
        <v>1.1856952228449427</v>
      </c>
      <c r="G18" s="81">
        <v>1.0292158098496444</v>
      </c>
      <c r="H18" s="81">
        <v>1.0263744915365438</v>
      </c>
    </row>
    <row r="19" spans="1:11" x14ac:dyDescent="0.25">
      <c r="A19" s="82" t="s">
        <v>93</v>
      </c>
      <c r="B19" s="81">
        <v>2.0433244916003535</v>
      </c>
      <c r="C19" s="81">
        <v>1.3644309822587624</v>
      </c>
      <c r="D19" s="81">
        <v>1.3488519599137385</v>
      </c>
      <c r="E19" s="81">
        <v>1.1015235587322487</v>
      </c>
      <c r="F19" s="81">
        <v>1.1134685165421558</v>
      </c>
      <c r="G19" s="81">
        <v>1.0377257217344631</v>
      </c>
    </row>
    <row r="20" spans="1:11" x14ac:dyDescent="0.25">
      <c r="A20" s="82" t="s">
        <v>94</v>
      </c>
      <c r="B20" s="81">
        <v>8.7591575091575091</v>
      </c>
      <c r="C20" s="81">
        <v>1.6556194458964977</v>
      </c>
      <c r="D20" s="81">
        <v>1.3999115938368274</v>
      </c>
      <c r="E20" s="81">
        <v>1.1707790157427038</v>
      </c>
      <c r="F20" s="81">
        <v>1.0086688499325756</v>
      </c>
    </row>
    <row r="21" spans="1:11" x14ac:dyDescent="0.25">
      <c r="A21" s="82" t="s">
        <v>95</v>
      </c>
      <c r="B21" s="81">
        <v>4.2597488433575679</v>
      </c>
      <c r="C21" s="81">
        <v>1.8156710628394104</v>
      </c>
      <c r="D21" s="81">
        <v>1.1053666039993164</v>
      </c>
      <c r="E21" s="81">
        <v>1.2255121762659451</v>
      </c>
    </row>
    <row r="22" spans="1:11" x14ac:dyDescent="0.25">
      <c r="A22" s="82" t="s">
        <v>96</v>
      </c>
      <c r="B22" s="81">
        <v>7.217235188509874</v>
      </c>
      <c r="C22" s="81">
        <v>2.7228855721393033</v>
      </c>
      <c r="D22" s="81">
        <v>1.1249771606066143</v>
      </c>
    </row>
    <row r="23" spans="1:11" x14ac:dyDescent="0.25">
      <c r="A23" s="82" t="s">
        <v>97</v>
      </c>
      <c r="B23" s="81">
        <v>5.1421169504071056</v>
      </c>
      <c r="C23" s="81">
        <v>1.8874334244997841</v>
      </c>
    </row>
    <row r="24" spans="1:11" x14ac:dyDescent="0.25">
      <c r="A24" s="82" t="s">
        <v>98</v>
      </c>
      <c r="B24" s="81">
        <v>1.7219917012448134</v>
      </c>
    </row>
    <row r="26" spans="1:11" x14ac:dyDescent="0.25">
      <c r="A26" s="82" t="s">
        <v>3</v>
      </c>
    </row>
    <row r="27" spans="1:11" x14ac:dyDescent="0.25">
      <c r="B27" s="82" t="s">
        <v>80</v>
      </c>
      <c r="C27" s="82" t="s">
        <v>81</v>
      </c>
      <c r="D27" s="82" t="s">
        <v>82</v>
      </c>
      <c r="E27" s="82" t="s">
        <v>83</v>
      </c>
      <c r="F27" s="82" t="s">
        <v>84</v>
      </c>
      <c r="G27" s="82" t="s">
        <v>85</v>
      </c>
      <c r="H27" s="82" t="s">
        <v>86</v>
      </c>
      <c r="I27" s="82" t="s">
        <v>87</v>
      </c>
      <c r="J27" s="82" t="s">
        <v>88</v>
      </c>
      <c r="K27" s="82" t="s">
        <v>89</v>
      </c>
    </row>
    <row r="28" spans="1:11" x14ac:dyDescent="0.25">
      <c r="A28" s="82" t="s">
        <v>124</v>
      </c>
      <c r="B28" s="82" t="s">
        <v>100</v>
      </c>
      <c r="C28" s="82" t="s">
        <v>101</v>
      </c>
      <c r="D28" s="82" t="s">
        <v>102</v>
      </c>
      <c r="E28" s="82" t="s">
        <v>103</v>
      </c>
      <c r="F28" s="82" t="s">
        <v>104</v>
      </c>
      <c r="G28" s="82" t="s">
        <v>105</v>
      </c>
      <c r="H28" s="82" t="s">
        <v>106</v>
      </c>
      <c r="I28" s="82" t="s">
        <v>107</v>
      </c>
      <c r="J28" s="82" t="s">
        <v>108</v>
      </c>
      <c r="K28" s="82" t="s">
        <v>125</v>
      </c>
    </row>
    <row r="29" spans="1:11" x14ac:dyDescent="0.25">
      <c r="A29" s="82" t="s">
        <v>126</v>
      </c>
      <c r="B29" s="81">
        <v>2.9993590000000001</v>
      </c>
      <c r="C29" s="81">
        <v>1.623523</v>
      </c>
      <c r="D29" s="81">
        <v>1.270888</v>
      </c>
      <c r="E29" s="81">
        <v>1.171675</v>
      </c>
      <c r="F29" s="81">
        <v>1.1133850000000001</v>
      </c>
      <c r="G29" s="81">
        <v>1.0419350000000001</v>
      </c>
      <c r="H29" s="81">
        <v>1.033264</v>
      </c>
      <c r="I29" s="81">
        <v>1.0169360000000001</v>
      </c>
      <c r="J29" s="81">
        <v>1.009217</v>
      </c>
      <c r="K29" s="81">
        <v>1</v>
      </c>
    </row>
    <row r="30" spans="1:11" x14ac:dyDescent="0.25">
      <c r="A30" s="82" t="s">
        <v>127</v>
      </c>
      <c r="B30" s="81">
        <v>8.9202340000000007</v>
      </c>
      <c r="C30" s="81">
        <v>2.9740470000000001</v>
      </c>
      <c r="D30" s="81">
        <v>1.8318479999999999</v>
      </c>
      <c r="E30" s="81">
        <v>1.441392</v>
      </c>
      <c r="F30" s="81">
        <v>1.2301979999999999</v>
      </c>
      <c r="G30" s="81">
        <v>1.1049169999999999</v>
      </c>
      <c r="H30" s="81">
        <v>1.0604480000000001</v>
      </c>
      <c r="I30" s="81">
        <v>1.0263089999999999</v>
      </c>
      <c r="J30" s="81">
        <v>1.009217</v>
      </c>
      <c r="K30" s="81">
        <v>1</v>
      </c>
    </row>
    <row r="31" spans="1:11" x14ac:dyDescent="0.25">
      <c r="A31" s="82" t="s">
        <v>116</v>
      </c>
      <c r="B31" s="81">
        <v>12</v>
      </c>
      <c r="C31" s="81">
        <v>24</v>
      </c>
      <c r="D31" s="81">
        <v>36</v>
      </c>
      <c r="E31" s="81">
        <v>48</v>
      </c>
      <c r="F31" s="81">
        <v>60</v>
      </c>
      <c r="G31" s="81">
        <v>72</v>
      </c>
      <c r="H31" s="81">
        <v>84</v>
      </c>
      <c r="I31" s="81">
        <v>96</v>
      </c>
      <c r="J31" s="81">
        <v>108</v>
      </c>
      <c r="K31" s="81">
        <v>120</v>
      </c>
    </row>
    <row r="32" spans="1:11" x14ac:dyDescent="0.25">
      <c r="A32" s="82" t="s">
        <v>128</v>
      </c>
      <c r="B32" s="81">
        <v>24</v>
      </c>
      <c r="C32" s="81">
        <v>36</v>
      </c>
      <c r="D32" s="81">
        <v>48</v>
      </c>
      <c r="E32" s="81">
        <v>60</v>
      </c>
      <c r="F32" s="81">
        <v>72</v>
      </c>
      <c r="G32" s="81">
        <v>84</v>
      </c>
      <c r="H32" s="81">
        <v>96</v>
      </c>
      <c r="I32" s="81">
        <v>108</v>
      </c>
      <c r="J32" s="81">
        <v>120</v>
      </c>
      <c r="K32" s="81" t="s">
        <v>129</v>
      </c>
    </row>
    <row r="33" spans="1:11" x14ac:dyDescent="0.25">
      <c r="A33" s="82" t="s">
        <v>130</v>
      </c>
      <c r="B33" s="81">
        <v>1</v>
      </c>
      <c r="C33" s="81">
        <v>2</v>
      </c>
      <c r="D33" s="81">
        <v>3</v>
      </c>
      <c r="E33" s="81">
        <v>4</v>
      </c>
      <c r="F33" s="81">
        <v>5</v>
      </c>
      <c r="G33" s="81">
        <v>6</v>
      </c>
      <c r="H33" s="81">
        <v>7</v>
      </c>
      <c r="I33" s="81">
        <v>8</v>
      </c>
      <c r="J33" s="81">
        <v>9</v>
      </c>
      <c r="K33" s="81">
        <v>10</v>
      </c>
    </row>
    <row r="34" spans="1:11" x14ac:dyDescent="0.25">
      <c r="A34" s="82" t="s">
        <v>131</v>
      </c>
      <c r="B34" s="81">
        <v>2</v>
      </c>
      <c r="C34" s="81">
        <v>3</v>
      </c>
      <c r="D34" s="81">
        <v>4</v>
      </c>
      <c r="E34" s="81">
        <v>5</v>
      </c>
      <c r="F34" s="81">
        <v>6</v>
      </c>
      <c r="G34" s="81">
        <v>7</v>
      </c>
      <c r="H34" s="81">
        <v>8</v>
      </c>
      <c r="I34" s="81">
        <v>9</v>
      </c>
      <c r="J34" s="81">
        <v>10</v>
      </c>
      <c r="K34" s="81">
        <v>10</v>
      </c>
    </row>
    <row r="35" spans="1:11" x14ac:dyDescent="0.25">
      <c r="A35" s="82" t="s">
        <v>134</v>
      </c>
      <c r="B35" s="81">
        <v>1</v>
      </c>
      <c r="C35" s="81">
        <v>1</v>
      </c>
      <c r="D35" s="81">
        <v>1</v>
      </c>
      <c r="E35" s="81">
        <v>1</v>
      </c>
      <c r="F35" s="81">
        <v>1</v>
      </c>
      <c r="G35" s="81">
        <v>1</v>
      </c>
      <c r="H35" s="81">
        <v>1</v>
      </c>
      <c r="I35" s="81">
        <v>1</v>
      </c>
      <c r="J35" s="81">
        <v>1</v>
      </c>
      <c r="K35" s="81">
        <v>0</v>
      </c>
    </row>
    <row r="36" spans="1:11" x14ac:dyDescent="0.25">
      <c r="A36" s="82" t="s">
        <v>135</v>
      </c>
      <c r="B36" s="81">
        <v>2.9993590000000001</v>
      </c>
      <c r="C36" s="81">
        <v>1.623523</v>
      </c>
      <c r="D36" s="81">
        <v>1.270888</v>
      </c>
      <c r="E36" s="81">
        <v>1.171675</v>
      </c>
      <c r="F36" s="81">
        <v>1.1133850000000001</v>
      </c>
      <c r="G36" s="81">
        <v>1.0419350000000001</v>
      </c>
      <c r="H36" s="81">
        <v>1.033264</v>
      </c>
      <c r="I36" s="81">
        <v>1.0169360000000001</v>
      </c>
      <c r="J36" s="81">
        <v>1.009217</v>
      </c>
      <c r="K36" s="81" t="s">
        <v>136</v>
      </c>
    </row>
    <row r="37" spans="1:11" x14ac:dyDescent="0.25">
      <c r="A37" s="82" t="s">
        <v>137</v>
      </c>
      <c r="B37" s="81">
        <v>1.1302032769999999</v>
      </c>
      <c r="C37" s="81">
        <v>0.13583611900000001</v>
      </c>
      <c r="D37" s="81">
        <v>9.0498216000000006E-2</v>
      </c>
      <c r="E37" s="81">
        <v>2.5389927E-2</v>
      </c>
      <c r="F37" s="81">
        <v>3.5376679000000001E-2</v>
      </c>
      <c r="G37" s="81">
        <v>2.2577812999999999E-2</v>
      </c>
      <c r="H37" s="81">
        <v>4.8819179999999998E-3</v>
      </c>
      <c r="I37" s="81">
        <v>1.5055851E-2</v>
      </c>
      <c r="J37" s="81" t="s">
        <v>136</v>
      </c>
      <c r="K37" s="81" t="s">
        <v>136</v>
      </c>
    </row>
    <row r="38" spans="1:11" x14ac:dyDescent="0.25">
      <c r="A38" s="82" t="s">
        <v>138</v>
      </c>
      <c r="B38" s="81">
        <v>166.98347000000001</v>
      </c>
      <c r="C38" s="81">
        <v>33.294538000000003</v>
      </c>
      <c r="D38" s="81">
        <v>26.295300000000001</v>
      </c>
      <c r="E38" s="81">
        <v>7.8249599999999999</v>
      </c>
      <c r="F38" s="81">
        <v>10.928818</v>
      </c>
      <c r="G38" s="81">
        <v>6.3890419999999999</v>
      </c>
      <c r="H38" s="81">
        <v>1.159062</v>
      </c>
      <c r="I38" s="81">
        <v>2.8077040000000002</v>
      </c>
      <c r="J38" s="81" t="s">
        <v>136</v>
      </c>
      <c r="K38" s="81" t="s">
        <v>136</v>
      </c>
    </row>
    <row r="39" spans="1:11" x14ac:dyDescent="0.25">
      <c r="A39" s="82" t="s">
        <v>123</v>
      </c>
      <c r="B39" s="81">
        <v>8</v>
      </c>
      <c r="C39" s="81">
        <v>7</v>
      </c>
      <c r="D39" s="81">
        <v>6</v>
      </c>
      <c r="E39" s="81">
        <v>5</v>
      </c>
      <c r="F39" s="81">
        <v>4</v>
      </c>
      <c r="G39" s="81">
        <v>3</v>
      </c>
      <c r="H39" s="81">
        <v>2</v>
      </c>
      <c r="I39" s="81">
        <v>1</v>
      </c>
      <c r="J39" s="81">
        <v>0</v>
      </c>
      <c r="K39" s="81" t="s">
        <v>136</v>
      </c>
    </row>
    <row r="40" spans="1:11" x14ac:dyDescent="0.25">
      <c r="A40" s="82" t="s">
        <v>139</v>
      </c>
      <c r="B40" s="82" t="s">
        <v>140</v>
      </c>
      <c r="C40" s="82" t="s">
        <v>141</v>
      </c>
      <c r="D40" s="82" t="s">
        <v>142</v>
      </c>
      <c r="E40" s="82" t="s">
        <v>143</v>
      </c>
      <c r="F40" s="82" t="s">
        <v>144</v>
      </c>
      <c r="G40" s="82" t="s">
        <v>145</v>
      </c>
      <c r="H40" s="82" t="s">
        <v>146</v>
      </c>
      <c r="I40" s="82" t="s">
        <v>147</v>
      </c>
      <c r="J40" s="82" t="s">
        <v>148</v>
      </c>
      <c r="K40" s="82" t="s">
        <v>136</v>
      </c>
    </row>
    <row r="41" spans="1:11" x14ac:dyDescent="0.25">
      <c r="A41" s="82" t="s">
        <v>32</v>
      </c>
      <c r="B41" s="81">
        <v>186.45927</v>
      </c>
      <c r="C41" s="81">
        <v>152.64519999999999</v>
      </c>
      <c r="D41" s="81">
        <v>133.98972000000001</v>
      </c>
      <c r="E41" s="81">
        <v>102.40038</v>
      </c>
      <c r="F41" s="81">
        <v>90.095969999999994</v>
      </c>
      <c r="G41" s="81">
        <v>68.561530000000005</v>
      </c>
      <c r="H41" s="81">
        <v>41.667140000000003</v>
      </c>
      <c r="I41" s="81">
        <v>31.941130000000001</v>
      </c>
      <c r="J41" s="81" t="s">
        <v>237</v>
      </c>
      <c r="K41" s="81" t="s">
        <v>136</v>
      </c>
    </row>
    <row r="42" spans="1:11" x14ac:dyDescent="0.25">
      <c r="A42" s="82" t="s">
        <v>33</v>
      </c>
      <c r="B42" s="81">
        <v>186.85372000000001</v>
      </c>
      <c r="C42" s="81">
        <v>152.80408</v>
      </c>
      <c r="D42" s="81">
        <v>133.88154</v>
      </c>
      <c r="E42" s="81">
        <v>101.98389</v>
      </c>
      <c r="F42" s="81">
        <v>89.314850000000007</v>
      </c>
      <c r="G42" s="81">
        <v>67.334119999999999</v>
      </c>
      <c r="H42" s="81">
        <v>39.864370000000001</v>
      </c>
      <c r="I42" s="81">
        <v>29.32742</v>
      </c>
      <c r="J42" s="81" t="s">
        <v>237</v>
      </c>
      <c r="K42" s="81" t="s">
        <v>136</v>
      </c>
    </row>
    <row r="43" spans="1:11" x14ac:dyDescent="0.25">
      <c r="A43" s="82" t="s">
        <v>149</v>
      </c>
      <c r="B43" s="81">
        <v>1.1302032769999999</v>
      </c>
      <c r="C43" s="81">
        <v>0.13583611900000001</v>
      </c>
      <c r="D43" s="81">
        <v>9.0498216000000006E-2</v>
      </c>
      <c r="E43" s="81">
        <v>2.5389927E-2</v>
      </c>
      <c r="F43" s="81">
        <v>3.5376679000000001E-2</v>
      </c>
      <c r="G43" s="81">
        <v>2.2577812999999999E-2</v>
      </c>
      <c r="H43" s="81">
        <v>4.8819179999999998E-3</v>
      </c>
      <c r="I43" s="81">
        <v>1.5055851E-2</v>
      </c>
      <c r="J43" s="81">
        <v>8.4845279999999999E-3</v>
      </c>
      <c r="K43" s="81" t="s">
        <v>136</v>
      </c>
    </row>
    <row r="44" spans="1:11" x14ac:dyDescent="0.25">
      <c r="A44" s="82" t="s">
        <v>150</v>
      </c>
      <c r="B44" s="81">
        <v>166.98347000000001</v>
      </c>
      <c r="C44" s="81">
        <v>33.294538000000003</v>
      </c>
      <c r="D44" s="81">
        <v>26.295300000000001</v>
      </c>
      <c r="E44" s="81">
        <v>7.8249599999999999</v>
      </c>
      <c r="F44" s="81">
        <v>10.928818</v>
      </c>
      <c r="G44" s="81">
        <v>6.3890419999999999</v>
      </c>
      <c r="H44" s="81">
        <v>1.159062</v>
      </c>
      <c r="I44" s="81">
        <v>2.8077040000000002</v>
      </c>
      <c r="J44" s="81">
        <v>1.159062</v>
      </c>
      <c r="K44" s="81" t="s">
        <v>136</v>
      </c>
    </row>
    <row r="45" spans="1:11" x14ac:dyDescent="0.25">
      <c r="A45" s="82" t="s">
        <v>151</v>
      </c>
      <c r="B45" s="81">
        <v>1.1302032769999999</v>
      </c>
      <c r="C45" s="81">
        <v>0.13583611900000001</v>
      </c>
      <c r="D45" s="81">
        <v>9.0498216000000006E-2</v>
      </c>
      <c r="E45" s="81">
        <v>2.5389927E-2</v>
      </c>
      <c r="F45" s="81">
        <v>3.5376679000000001E-2</v>
      </c>
      <c r="G45" s="81">
        <v>2.2577812999999999E-2</v>
      </c>
      <c r="H45" s="81">
        <v>4.8819179999999998E-3</v>
      </c>
      <c r="I45" s="81">
        <v>1.5055851E-2</v>
      </c>
      <c r="J45" s="81">
        <v>8.4845279999999999E-3</v>
      </c>
      <c r="K45" s="81">
        <v>0</v>
      </c>
    </row>
    <row r="46" spans="1:11" x14ac:dyDescent="0.25">
      <c r="A46" s="82" t="s">
        <v>152</v>
      </c>
      <c r="B46" s="84">
        <v>1.2773589999999999</v>
      </c>
      <c r="C46" s="84">
        <v>1.8451450000000001E-2</v>
      </c>
      <c r="D46" s="84">
        <v>8.1899269999999996E-3</v>
      </c>
      <c r="E46" s="84">
        <v>6.4464839999999997E-4</v>
      </c>
      <c r="F46" s="84">
        <v>1.251509E-3</v>
      </c>
      <c r="G46" s="84">
        <v>5.0975759999999999E-4</v>
      </c>
      <c r="H46" s="84">
        <v>2.3833119999999999E-5</v>
      </c>
      <c r="I46" s="84">
        <v>2.2667870000000001E-4</v>
      </c>
      <c r="J46" s="84">
        <v>7.1987220000000002E-5</v>
      </c>
      <c r="K46" s="84">
        <v>0</v>
      </c>
    </row>
    <row r="47" spans="1:11" x14ac:dyDescent="0.25">
      <c r="A47" s="82" t="s">
        <v>68</v>
      </c>
      <c r="B47" s="81">
        <v>166.98347000000001</v>
      </c>
      <c r="C47" s="81">
        <v>33.294538000000003</v>
      </c>
      <c r="D47" s="81">
        <v>26.295300000000001</v>
      </c>
      <c r="E47" s="81">
        <v>7.8249599999999999</v>
      </c>
      <c r="F47" s="81">
        <v>10.928818</v>
      </c>
      <c r="G47" s="81">
        <v>6.3890419999999999</v>
      </c>
      <c r="H47" s="81">
        <v>1.159062</v>
      </c>
      <c r="I47" s="81">
        <v>2.8077040000000002</v>
      </c>
      <c r="J47" s="81">
        <v>1.159062</v>
      </c>
      <c r="K47" s="81">
        <v>0</v>
      </c>
    </row>
    <row r="48" spans="1:11" x14ac:dyDescent="0.25">
      <c r="A48" s="82" t="s">
        <v>153</v>
      </c>
      <c r="B48" s="81">
        <v>27883.479394000002</v>
      </c>
      <c r="C48" s="81">
        <v>1108.526286</v>
      </c>
      <c r="D48" s="81">
        <v>691.44278499999996</v>
      </c>
      <c r="E48" s="81">
        <v>61.229995000000002</v>
      </c>
      <c r="F48" s="81">
        <v>119.439054</v>
      </c>
      <c r="G48" s="81">
        <v>40.819862999999998</v>
      </c>
      <c r="H48" s="81">
        <v>1.3434250000000001</v>
      </c>
      <c r="I48" s="81">
        <v>7.8832040000000001</v>
      </c>
      <c r="J48" s="81">
        <v>1.3434250000000001</v>
      </c>
      <c r="K48" s="81">
        <v>0</v>
      </c>
    </row>
    <row r="50" spans="1:13" x14ac:dyDescent="0.25">
      <c r="A50" s="82" t="s">
        <v>224</v>
      </c>
    </row>
    <row r="51" spans="1:13" x14ac:dyDescent="0.25">
      <c r="B51" s="82" t="s">
        <v>157</v>
      </c>
      <c r="C51" s="82" t="s">
        <v>156</v>
      </c>
    </row>
    <row r="52" spans="1:13" x14ac:dyDescent="0.25">
      <c r="A52" s="82" t="s">
        <v>225</v>
      </c>
      <c r="B52" s="83">
        <v>35796</v>
      </c>
      <c r="C52" s="83">
        <v>36160</v>
      </c>
    </row>
    <row r="53" spans="1:13" x14ac:dyDescent="0.25">
      <c r="A53" s="82" t="s">
        <v>226</v>
      </c>
      <c r="B53" s="83">
        <v>36161</v>
      </c>
      <c r="C53" s="83">
        <v>36525</v>
      </c>
    </row>
    <row r="54" spans="1:13" x14ac:dyDescent="0.25">
      <c r="A54" s="82" t="s">
        <v>227</v>
      </c>
      <c r="B54" s="83">
        <v>36526</v>
      </c>
      <c r="C54" s="83">
        <v>36891</v>
      </c>
    </row>
    <row r="55" spans="1:13" x14ac:dyDescent="0.25">
      <c r="A55" s="82" t="s">
        <v>228</v>
      </c>
      <c r="B55" s="83">
        <v>36892</v>
      </c>
      <c r="C55" s="83">
        <v>37256</v>
      </c>
    </row>
    <row r="56" spans="1:13" x14ac:dyDescent="0.25">
      <c r="A56" s="82" t="s">
        <v>229</v>
      </c>
      <c r="B56" s="83">
        <v>37257</v>
      </c>
      <c r="C56" s="83">
        <v>37621</v>
      </c>
    </row>
    <row r="57" spans="1:13" x14ac:dyDescent="0.25">
      <c r="A57" s="82" t="s">
        <v>230</v>
      </c>
      <c r="B57" s="83">
        <v>37622</v>
      </c>
      <c r="C57" s="83">
        <v>37986</v>
      </c>
    </row>
    <row r="58" spans="1:13" x14ac:dyDescent="0.25">
      <c r="A58" s="82" t="s">
        <v>231</v>
      </c>
      <c r="B58" s="83">
        <v>37987</v>
      </c>
      <c r="C58" s="83">
        <v>38352</v>
      </c>
    </row>
    <row r="59" spans="1:13" x14ac:dyDescent="0.25">
      <c r="A59" s="82" t="s">
        <v>232</v>
      </c>
      <c r="B59" s="83">
        <v>38353</v>
      </c>
      <c r="C59" s="83">
        <v>38717</v>
      </c>
    </row>
    <row r="60" spans="1:13" x14ac:dyDescent="0.25">
      <c r="A60" s="82" t="s">
        <v>233</v>
      </c>
      <c r="B60" s="83">
        <v>38718</v>
      </c>
      <c r="C60" s="83">
        <v>39082</v>
      </c>
    </row>
    <row r="61" spans="1:13" x14ac:dyDescent="0.25">
      <c r="A61" s="82" t="s">
        <v>234</v>
      </c>
      <c r="B61" s="83">
        <v>39083</v>
      </c>
      <c r="C61" s="83">
        <v>39447</v>
      </c>
    </row>
    <row r="63" spans="1:13" x14ac:dyDescent="0.25">
      <c r="A63" s="82" t="s">
        <v>154</v>
      </c>
    </row>
    <row r="64" spans="1:13" x14ac:dyDescent="0.25">
      <c r="B64" s="82" t="s">
        <v>115</v>
      </c>
      <c r="C64" s="82" t="s">
        <v>116</v>
      </c>
      <c r="D64" s="82" t="s">
        <v>155</v>
      </c>
      <c r="E64" s="82" t="s">
        <v>159</v>
      </c>
      <c r="F64" s="82" t="s">
        <v>158</v>
      </c>
      <c r="G64" s="82" t="s">
        <v>206</v>
      </c>
      <c r="H64" s="82" t="s">
        <v>207</v>
      </c>
      <c r="I64" s="82" t="s">
        <v>236</v>
      </c>
      <c r="J64" s="82" t="s">
        <v>235</v>
      </c>
      <c r="K64" s="82" t="s">
        <v>205</v>
      </c>
      <c r="L64" s="82" t="s">
        <v>126</v>
      </c>
      <c r="M64" s="82" t="s">
        <v>208</v>
      </c>
    </row>
    <row r="65" spans="1:13" x14ac:dyDescent="0.25">
      <c r="A65" s="82" t="s">
        <v>161</v>
      </c>
      <c r="B65" s="82" t="s">
        <v>90</v>
      </c>
      <c r="C65" s="81">
        <v>120</v>
      </c>
      <c r="D65" s="81">
        <v>18834</v>
      </c>
      <c r="E65" s="83">
        <v>39447</v>
      </c>
      <c r="F65" s="81">
        <v>114</v>
      </c>
      <c r="G65" s="81" t="s">
        <v>136</v>
      </c>
      <c r="H65" s="81" t="s">
        <v>136</v>
      </c>
      <c r="I65" s="81" t="s">
        <v>136</v>
      </c>
      <c r="J65" s="81" t="s">
        <v>136</v>
      </c>
      <c r="K65" s="81">
        <v>172</v>
      </c>
      <c r="L65" s="81" t="s">
        <v>136</v>
      </c>
      <c r="M65" s="82" t="s">
        <v>214</v>
      </c>
    </row>
    <row r="66" spans="1:13" x14ac:dyDescent="0.25">
      <c r="A66" s="82" t="s">
        <v>162</v>
      </c>
      <c r="B66" s="82" t="s">
        <v>91</v>
      </c>
      <c r="C66" s="81">
        <v>108</v>
      </c>
      <c r="D66" s="81">
        <v>16704</v>
      </c>
      <c r="E66" s="83">
        <v>39447</v>
      </c>
      <c r="F66" s="81">
        <v>102</v>
      </c>
      <c r="G66" s="81" t="s">
        <v>136</v>
      </c>
      <c r="H66" s="81" t="s">
        <v>136</v>
      </c>
      <c r="I66" s="81" t="s">
        <v>136</v>
      </c>
      <c r="J66" s="81" t="s">
        <v>136</v>
      </c>
      <c r="K66" s="81">
        <v>535</v>
      </c>
      <c r="L66" s="81" t="s">
        <v>136</v>
      </c>
      <c r="M66" s="82" t="s">
        <v>215</v>
      </c>
    </row>
    <row r="67" spans="1:13" x14ac:dyDescent="0.25">
      <c r="A67" s="82" t="s">
        <v>163</v>
      </c>
      <c r="B67" s="82" t="s">
        <v>92</v>
      </c>
      <c r="C67" s="81">
        <v>96</v>
      </c>
      <c r="D67" s="81">
        <v>23466</v>
      </c>
      <c r="E67" s="83">
        <v>39447</v>
      </c>
      <c r="F67" s="81">
        <v>90</v>
      </c>
      <c r="G67" s="81" t="s">
        <v>136</v>
      </c>
      <c r="H67" s="81" t="s">
        <v>136</v>
      </c>
      <c r="I67" s="81" t="s">
        <v>136</v>
      </c>
      <c r="J67" s="81" t="s">
        <v>136</v>
      </c>
      <c r="K67" s="81">
        <v>603</v>
      </c>
      <c r="L67" s="81" t="s">
        <v>136</v>
      </c>
      <c r="M67" s="82" t="s">
        <v>216</v>
      </c>
    </row>
    <row r="68" spans="1:13" x14ac:dyDescent="0.25">
      <c r="A68" s="82" t="s">
        <v>164</v>
      </c>
      <c r="B68" s="82" t="s">
        <v>93</v>
      </c>
      <c r="C68" s="81">
        <v>84</v>
      </c>
      <c r="D68" s="81">
        <v>27067</v>
      </c>
      <c r="E68" s="83">
        <v>39447</v>
      </c>
      <c r="F68" s="81">
        <v>78</v>
      </c>
      <c r="G68" s="81" t="s">
        <v>136</v>
      </c>
      <c r="H68" s="81" t="s">
        <v>136</v>
      </c>
      <c r="I68" s="81" t="s">
        <v>136</v>
      </c>
      <c r="J68" s="81" t="s">
        <v>136</v>
      </c>
      <c r="K68" s="81">
        <v>984</v>
      </c>
      <c r="L68" s="81" t="s">
        <v>136</v>
      </c>
      <c r="M68" s="82" t="s">
        <v>217</v>
      </c>
    </row>
    <row r="69" spans="1:13" x14ac:dyDescent="0.25">
      <c r="A69" s="82" t="s">
        <v>165</v>
      </c>
      <c r="B69" s="82" t="s">
        <v>94</v>
      </c>
      <c r="C69" s="81">
        <v>72</v>
      </c>
      <c r="D69" s="81">
        <v>26180</v>
      </c>
      <c r="E69" s="83">
        <v>39447</v>
      </c>
      <c r="F69" s="81">
        <v>66</v>
      </c>
      <c r="G69" s="81" t="s">
        <v>136</v>
      </c>
      <c r="H69" s="81" t="s">
        <v>136</v>
      </c>
      <c r="I69" s="81" t="s">
        <v>136</v>
      </c>
      <c r="J69" s="81" t="s">
        <v>136</v>
      </c>
      <c r="K69" s="81">
        <v>225</v>
      </c>
      <c r="L69" s="81" t="s">
        <v>136</v>
      </c>
      <c r="M69" s="82" t="s">
        <v>218</v>
      </c>
    </row>
    <row r="70" spans="1:13" x14ac:dyDescent="0.25">
      <c r="A70" s="82" t="s">
        <v>166</v>
      </c>
      <c r="B70" s="82" t="s">
        <v>95</v>
      </c>
      <c r="C70" s="81">
        <v>60</v>
      </c>
      <c r="D70" s="81">
        <v>15852</v>
      </c>
      <c r="E70" s="83">
        <v>39447</v>
      </c>
      <c r="F70" s="81">
        <v>54</v>
      </c>
      <c r="G70" s="81" t="s">
        <v>136</v>
      </c>
      <c r="H70" s="81" t="s">
        <v>136</v>
      </c>
      <c r="I70" s="81" t="s">
        <v>136</v>
      </c>
      <c r="J70" s="81" t="s">
        <v>136</v>
      </c>
      <c r="K70" s="81">
        <v>2917</v>
      </c>
      <c r="L70" s="81" t="s">
        <v>136</v>
      </c>
      <c r="M70" s="82" t="s">
        <v>219</v>
      </c>
    </row>
    <row r="71" spans="1:13" x14ac:dyDescent="0.25">
      <c r="A71" s="82" t="s">
        <v>167</v>
      </c>
      <c r="B71" s="82" t="s">
        <v>96</v>
      </c>
      <c r="C71" s="81">
        <v>48</v>
      </c>
      <c r="D71" s="81">
        <v>12314</v>
      </c>
      <c r="E71" s="83">
        <v>39447</v>
      </c>
      <c r="F71" s="81">
        <v>42</v>
      </c>
      <c r="G71" s="81" t="s">
        <v>136</v>
      </c>
      <c r="H71" s="81" t="s">
        <v>136</v>
      </c>
      <c r="I71" s="81" t="s">
        <v>136</v>
      </c>
      <c r="J71" s="81" t="s">
        <v>136</v>
      </c>
      <c r="K71" s="81">
        <v>1368</v>
      </c>
      <c r="L71" s="81" t="s">
        <v>136</v>
      </c>
      <c r="M71" s="82" t="s">
        <v>220</v>
      </c>
    </row>
    <row r="72" spans="1:13" x14ac:dyDescent="0.25">
      <c r="A72" s="82" t="s">
        <v>168</v>
      </c>
      <c r="B72" s="82" t="s">
        <v>97</v>
      </c>
      <c r="C72" s="81">
        <v>36</v>
      </c>
      <c r="D72" s="81">
        <v>13112</v>
      </c>
      <c r="E72" s="83">
        <v>39447</v>
      </c>
      <c r="F72" s="81">
        <v>30</v>
      </c>
      <c r="G72" s="81" t="s">
        <v>136</v>
      </c>
      <c r="H72" s="81" t="s">
        <v>136</v>
      </c>
      <c r="I72" s="81" t="s">
        <v>136</v>
      </c>
      <c r="J72" s="81" t="s">
        <v>136</v>
      </c>
      <c r="K72" s="81">
        <v>6165</v>
      </c>
      <c r="L72" s="81" t="s">
        <v>136</v>
      </c>
      <c r="M72" s="82" t="s">
        <v>221</v>
      </c>
    </row>
    <row r="73" spans="1:13" x14ac:dyDescent="0.25">
      <c r="A73" s="82" t="s">
        <v>169</v>
      </c>
      <c r="B73" s="82" t="s">
        <v>98</v>
      </c>
      <c r="C73" s="81">
        <v>24</v>
      </c>
      <c r="D73" s="81">
        <v>5395</v>
      </c>
      <c r="E73" s="83">
        <v>39447</v>
      </c>
      <c r="F73" s="81">
        <v>18</v>
      </c>
      <c r="G73" s="81" t="s">
        <v>136</v>
      </c>
      <c r="H73" s="81" t="s">
        <v>136</v>
      </c>
      <c r="I73" s="81" t="s">
        <v>136</v>
      </c>
      <c r="J73" s="81" t="s">
        <v>136</v>
      </c>
      <c r="K73" s="81">
        <v>2262</v>
      </c>
      <c r="L73" s="81" t="s">
        <v>136</v>
      </c>
      <c r="M73" s="82" t="s">
        <v>222</v>
      </c>
    </row>
    <row r="74" spans="1:13" x14ac:dyDescent="0.25">
      <c r="A74" s="82" t="s">
        <v>170</v>
      </c>
      <c r="B74" s="82" t="s">
        <v>99</v>
      </c>
      <c r="C74" s="81">
        <v>12</v>
      </c>
      <c r="D74" s="81">
        <v>2063</v>
      </c>
      <c r="E74" s="83">
        <v>39447</v>
      </c>
      <c r="F74" s="81">
        <v>6</v>
      </c>
      <c r="G74" s="81" t="s">
        <v>136</v>
      </c>
      <c r="H74" s="81" t="s">
        <v>136</v>
      </c>
      <c r="I74" s="81" t="s">
        <v>136</v>
      </c>
      <c r="J74" s="81" t="s">
        <v>136</v>
      </c>
      <c r="K74" s="81">
        <v>2063</v>
      </c>
      <c r="L74" s="81" t="s">
        <v>136</v>
      </c>
      <c r="M74" s="82" t="s">
        <v>223</v>
      </c>
    </row>
    <row r="76" spans="1:13" x14ac:dyDescent="0.25">
      <c r="A76" s="82" t="s">
        <v>171</v>
      </c>
    </row>
    <row r="77" spans="1:13" x14ac:dyDescent="0.25">
      <c r="B77" s="82" t="s">
        <v>81</v>
      </c>
      <c r="C77" s="82" t="s">
        <v>82</v>
      </c>
      <c r="D77" s="82" t="s">
        <v>83</v>
      </c>
      <c r="E77" s="82" t="s">
        <v>84</v>
      </c>
      <c r="F77" s="82" t="s">
        <v>85</v>
      </c>
      <c r="G77" s="82" t="s">
        <v>86</v>
      </c>
      <c r="H77" s="82" t="s">
        <v>87</v>
      </c>
      <c r="I77" s="82" t="s">
        <v>88</v>
      </c>
      <c r="J77" s="82" t="s">
        <v>89</v>
      </c>
      <c r="K77" s="82" t="s">
        <v>129</v>
      </c>
    </row>
    <row r="78" spans="1:13" x14ac:dyDescent="0.25">
      <c r="A78" s="82" t="s">
        <v>90</v>
      </c>
      <c r="K78" s="81">
        <v>18834</v>
      </c>
    </row>
    <row r="79" spans="1:13" x14ac:dyDescent="0.25">
      <c r="A79" s="82" t="s">
        <v>91</v>
      </c>
      <c r="J79" s="81">
        <v>16857.953917050691</v>
      </c>
      <c r="K79" s="81">
        <v>16857.953917050691</v>
      </c>
    </row>
    <row r="80" spans="1:13" x14ac:dyDescent="0.25">
      <c r="A80" s="82" t="s">
        <v>92</v>
      </c>
      <c r="I80" s="81">
        <v>23863.431463323461</v>
      </c>
      <c r="J80" s="81">
        <v>24083.37092381492</v>
      </c>
      <c r="K80" s="81">
        <v>24083.37092381492</v>
      </c>
    </row>
    <row r="81" spans="1:11" x14ac:dyDescent="0.25">
      <c r="A81" s="82" t="s">
        <v>93</v>
      </c>
      <c r="H81" s="81">
        <v>27967.344610417254</v>
      </c>
      <c r="I81" s="81">
        <v>28441.013011243544</v>
      </c>
      <c r="J81" s="81">
        <v>28703.142163420904</v>
      </c>
      <c r="K81" s="81">
        <v>28703.142163420904</v>
      </c>
    </row>
    <row r="82" spans="1:11" x14ac:dyDescent="0.25">
      <c r="A82" s="82" t="s">
        <v>94</v>
      </c>
      <c r="G82" s="81">
        <v>27277.848820510259</v>
      </c>
      <c r="H82" s="81">
        <v>28185.207012009985</v>
      </c>
      <c r="I82" s="81">
        <v>28662.565235263111</v>
      </c>
      <c r="J82" s="81">
        <v>28926.736343422217</v>
      </c>
      <c r="K82" s="81">
        <v>28926.736343422217</v>
      </c>
    </row>
    <row r="83" spans="1:11" x14ac:dyDescent="0.25">
      <c r="A83" s="82" t="s">
        <v>95</v>
      </c>
      <c r="F83" s="81">
        <v>17649.377216144851</v>
      </c>
      <c r="G83" s="81">
        <v>18389.497459058726</v>
      </c>
      <c r="H83" s="81">
        <v>19001.197496947865</v>
      </c>
      <c r="I83" s="81">
        <v>19323.010917475865</v>
      </c>
      <c r="J83" s="81">
        <v>19501.10318399638</v>
      </c>
      <c r="K83" s="81">
        <v>19501.10318399638</v>
      </c>
    </row>
    <row r="84" spans="1:11" x14ac:dyDescent="0.25">
      <c r="A84" s="82" t="s">
        <v>96</v>
      </c>
      <c r="E84" s="81">
        <v>14428.001431850247</v>
      </c>
      <c r="F84" s="81">
        <v>16063.918732387274</v>
      </c>
      <c r="G84" s="81">
        <v>16737.553347861834</v>
      </c>
      <c r="H84" s="81">
        <v>17294.303853951122</v>
      </c>
      <c r="I84" s="81">
        <v>17587.20850271258</v>
      </c>
      <c r="J84" s="81">
        <v>17749.302590295185</v>
      </c>
      <c r="K84" s="81">
        <v>17749.302590295185</v>
      </c>
    </row>
    <row r="85" spans="1:11" x14ac:dyDescent="0.25">
      <c r="A85" s="82" t="s">
        <v>97</v>
      </c>
      <c r="D85" s="81">
        <v>16663.884964347475</v>
      </c>
      <c r="E85" s="81">
        <v>19524.651301428712</v>
      </c>
      <c r="F85" s="81">
        <v>21738.451667462075</v>
      </c>
      <c r="G85" s="81">
        <v>22650.0457668831</v>
      </c>
      <c r="H85" s="81">
        <v>23403.466782581825</v>
      </c>
      <c r="I85" s="81">
        <v>23799.839153256144</v>
      </c>
      <c r="J85" s="81">
        <v>24019.192509507353</v>
      </c>
      <c r="K85" s="81">
        <v>24019.192509507353</v>
      </c>
    </row>
    <row r="86" spans="1:11" x14ac:dyDescent="0.25">
      <c r="A86" s="82" t="s">
        <v>98</v>
      </c>
      <c r="C86" s="81">
        <v>8758.9052564998838</v>
      </c>
      <c r="D86" s="81">
        <v>11131.588591209007</v>
      </c>
      <c r="E86" s="81">
        <v>13042.599978295551</v>
      </c>
      <c r="F86" s="81">
        <v>14521.433692671009</v>
      </c>
      <c r="G86" s="81">
        <v>15130.384756521918</v>
      </c>
      <c r="H86" s="81">
        <v>15633.675123724561</v>
      </c>
      <c r="I86" s="81">
        <v>15898.454565535923</v>
      </c>
      <c r="J86" s="81">
        <v>16044.984100702153</v>
      </c>
      <c r="K86" s="81">
        <v>16044.984100702153</v>
      </c>
    </row>
    <row r="87" spans="1:11" x14ac:dyDescent="0.25">
      <c r="A87" s="82" t="s">
        <v>99</v>
      </c>
      <c r="B87" s="81">
        <v>6187.6768977048887</v>
      </c>
      <c r="C87" s="81">
        <v>10045.834236298469</v>
      </c>
      <c r="D87" s="81">
        <v>12767.131336529987</v>
      </c>
      <c r="E87" s="81">
        <v>14958.923924319863</v>
      </c>
      <c r="F87" s="81">
        <v>16655.039811250008</v>
      </c>
      <c r="G87" s="81">
        <v>17353.462875128243</v>
      </c>
      <c r="H87" s="81">
        <v>17930.700720907149</v>
      </c>
      <c r="I87" s="81">
        <v>18234.383693119082</v>
      </c>
      <c r="J87" s="81">
        <v>18402.442529000364</v>
      </c>
      <c r="K87" s="81">
        <v>18402.442529000364</v>
      </c>
    </row>
    <row r="88" spans="1:11" x14ac:dyDescent="0.25">
      <c r="A88" s="82" t="s">
        <v>172</v>
      </c>
      <c r="B88" s="81">
        <v>6187.6768977048887</v>
      </c>
      <c r="C88" s="81">
        <v>18804.739492798355</v>
      </c>
      <c r="D88" s="81">
        <v>40562.60489208647</v>
      </c>
      <c r="E88" s="81">
        <v>61954.176635894371</v>
      </c>
      <c r="F88" s="81">
        <v>86628.221119915223</v>
      </c>
      <c r="G88" s="81">
        <v>117538.79302596409</v>
      </c>
      <c r="H88" s="81">
        <v>149415.89560053975</v>
      </c>
      <c r="I88" s="81">
        <v>175809.9065419297</v>
      </c>
      <c r="J88" s="81">
        <v>194288.22826121017</v>
      </c>
      <c r="K88" s="81">
        <v>213122.22826121017</v>
      </c>
    </row>
    <row r="90" spans="1:11" x14ac:dyDescent="0.25">
      <c r="A90" s="82" t="s">
        <v>117</v>
      </c>
    </row>
    <row r="91" spans="1:11" x14ac:dyDescent="0.25">
      <c r="B91" s="82" t="s">
        <v>81</v>
      </c>
      <c r="C91" s="82" t="s">
        <v>82</v>
      </c>
      <c r="D91" s="82" t="s">
        <v>83</v>
      </c>
      <c r="E91" s="82" t="s">
        <v>84</v>
      </c>
      <c r="F91" s="82" t="s">
        <v>85</v>
      </c>
      <c r="G91" s="82" t="s">
        <v>86</v>
      </c>
      <c r="H91" s="82" t="s">
        <v>87</v>
      </c>
      <c r="I91" s="82" t="s">
        <v>88</v>
      </c>
      <c r="J91" s="82" t="s">
        <v>89</v>
      </c>
      <c r="K91" s="82" t="s">
        <v>129</v>
      </c>
    </row>
    <row r="92" spans="1:11" x14ac:dyDescent="0.25">
      <c r="A92" s="82" t="s">
        <v>90</v>
      </c>
      <c r="K92" s="81">
        <v>0</v>
      </c>
    </row>
    <row r="93" spans="1:11" x14ac:dyDescent="0.25">
      <c r="A93" s="82" t="s">
        <v>91</v>
      </c>
      <c r="J93" s="81">
        <v>141.72555846285073</v>
      </c>
      <c r="K93" s="81">
        <v>141.72555846285073</v>
      </c>
    </row>
    <row r="94" spans="1:11" x14ac:dyDescent="0.25">
      <c r="A94" s="82" t="s">
        <v>92</v>
      </c>
      <c r="I94" s="81">
        <v>353.3006068866672</v>
      </c>
      <c r="J94" s="81">
        <v>410.04371036413369</v>
      </c>
      <c r="K94" s="81">
        <v>410.04371036413369</v>
      </c>
    </row>
    <row r="95" spans="1:11" x14ac:dyDescent="0.25">
      <c r="A95" s="82" t="s">
        <v>93</v>
      </c>
      <c r="H95" s="81">
        <v>132.13887293912734</v>
      </c>
      <c r="I95" s="81">
        <v>441.99872817202851</v>
      </c>
      <c r="J95" s="81">
        <v>507.1730694280015</v>
      </c>
      <c r="K95" s="81">
        <v>507.1730694280015</v>
      </c>
    </row>
    <row r="96" spans="1:11" x14ac:dyDescent="0.25">
      <c r="A96" s="82" t="s">
        <v>94</v>
      </c>
      <c r="G96" s="81">
        <v>591.08714548236583</v>
      </c>
      <c r="H96" s="81">
        <v>625.1049542799957</v>
      </c>
      <c r="I96" s="81">
        <v>764.37412229919937</v>
      </c>
      <c r="J96" s="81">
        <v>808.86956465415824</v>
      </c>
      <c r="K96" s="81">
        <v>808.86956465415824</v>
      </c>
    </row>
    <row r="97" spans="1:11" x14ac:dyDescent="0.25">
      <c r="A97" s="82" t="s">
        <v>95</v>
      </c>
      <c r="F97" s="81">
        <v>560.79111847418187</v>
      </c>
      <c r="G97" s="81">
        <v>707.36522266909685</v>
      </c>
      <c r="H97" s="81">
        <v>736.39576767820802</v>
      </c>
      <c r="I97" s="81">
        <v>801.72757037557426</v>
      </c>
      <c r="J97" s="81">
        <v>825.58749223366942</v>
      </c>
      <c r="K97" s="81">
        <v>825.58749223366942</v>
      </c>
    </row>
    <row r="98" spans="1:11" x14ac:dyDescent="0.25">
      <c r="A98" s="82" t="s">
        <v>96</v>
      </c>
      <c r="E98" s="81">
        <v>312.65156547010997</v>
      </c>
      <c r="F98" s="81">
        <v>617.9160585496312</v>
      </c>
      <c r="G98" s="81">
        <v>739.08863656724259</v>
      </c>
      <c r="H98" s="81">
        <v>768.04085365323135</v>
      </c>
      <c r="I98" s="81">
        <v>823.38865226840801</v>
      </c>
      <c r="J98" s="81">
        <v>844.29778499338454</v>
      </c>
      <c r="K98" s="81">
        <v>844.29778499338454</v>
      </c>
    </row>
    <row r="99" spans="1:11" x14ac:dyDescent="0.25">
      <c r="A99" s="82" t="s">
        <v>97</v>
      </c>
      <c r="D99" s="81">
        <v>1186.6126075926547</v>
      </c>
      <c r="E99" s="81">
        <v>1453.5877870156919</v>
      </c>
      <c r="F99" s="81">
        <v>1760.3868810804097</v>
      </c>
      <c r="G99" s="81">
        <v>1899.1551197634078</v>
      </c>
      <c r="H99" s="81">
        <v>1965.4625940843518</v>
      </c>
      <c r="I99" s="81">
        <v>2029.7873368931903</v>
      </c>
      <c r="J99" s="81">
        <v>2058.4956803723799</v>
      </c>
      <c r="K99" s="81">
        <v>2058.4956803723799</v>
      </c>
    </row>
    <row r="100" spans="1:11" x14ac:dyDescent="0.25">
      <c r="A100" s="82" t="s">
        <v>98</v>
      </c>
      <c r="C100" s="81">
        <v>732.83586181940825</v>
      </c>
      <c r="D100" s="81">
        <v>1224.7995481041996</v>
      </c>
      <c r="E100" s="81">
        <v>1462.9637515371464</v>
      </c>
      <c r="F100" s="81">
        <v>1693.7229634103344</v>
      </c>
      <c r="G100" s="81">
        <v>1795.3533561637439</v>
      </c>
      <c r="H100" s="81">
        <v>1856.5638798962725</v>
      </c>
      <c r="I100" s="81">
        <v>1902.8286122801733</v>
      </c>
      <c r="J100" s="81">
        <v>1925.165591191784</v>
      </c>
      <c r="K100" s="81">
        <v>1925.165591191784</v>
      </c>
    </row>
    <row r="101" spans="1:11" x14ac:dyDescent="0.25">
      <c r="A101" s="82" t="s">
        <v>99</v>
      </c>
      <c r="B101" s="81">
        <v>2331.6093612046311</v>
      </c>
      <c r="C101" s="81">
        <v>3890.5240795290756</v>
      </c>
      <c r="D101" s="81">
        <v>5039.6209055564923</v>
      </c>
      <c r="E101" s="81">
        <v>5915.0710570341589</v>
      </c>
      <c r="F101" s="81">
        <v>6610.2912117739634</v>
      </c>
      <c r="G101" s="81">
        <v>6899.3632828196778</v>
      </c>
      <c r="H101" s="81">
        <v>7129.4435588831902</v>
      </c>
      <c r="I101" s="81">
        <v>7256.0095357445489</v>
      </c>
      <c r="J101" s="81">
        <v>7324.7780156917306</v>
      </c>
      <c r="K101" s="81">
        <v>7324.7780156917306</v>
      </c>
    </row>
    <row r="102" spans="1:11" x14ac:dyDescent="0.25">
      <c r="A102" s="82" t="s">
        <v>172</v>
      </c>
      <c r="B102" s="81">
        <v>2331.6093612046311</v>
      </c>
      <c r="C102" s="81">
        <v>4111.5857982625294</v>
      </c>
      <c r="D102" s="81">
        <v>5982.123150903848</v>
      </c>
      <c r="E102" s="81">
        <v>7138.1352362985754</v>
      </c>
      <c r="F102" s="81">
        <v>8414.4390561149739</v>
      </c>
      <c r="G102" s="81">
        <v>9131.7349385580274</v>
      </c>
      <c r="H102" s="81">
        <v>9461.9664236846074</v>
      </c>
      <c r="I102" s="81">
        <v>9969.0719406155949</v>
      </c>
      <c r="J102" s="81">
        <v>10193.03129853159</v>
      </c>
      <c r="K102" s="81">
        <v>10193.03129853159</v>
      </c>
    </row>
    <row r="104" spans="1:11" x14ac:dyDescent="0.25">
      <c r="A104" s="82" t="s">
        <v>118</v>
      </c>
    </row>
    <row r="105" spans="1:11" x14ac:dyDescent="0.25">
      <c r="B105" s="82" t="s">
        <v>81</v>
      </c>
      <c r="C105" s="82" t="s">
        <v>82</v>
      </c>
      <c r="D105" s="82" t="s">
        <v>83</v>
      </c>
      <c r="E105" s="82" t="s">
        <v>84</v>
      </c>
      <c r="F105" s="82" t="s">
        <v>85</v>
      </c>
      <c r="G105" s="82" t="s">
        <v>86</v>
      </c>
      <c r="H105" s="82" t="s">
        <v>87</v>
      </c>
      <c r="I105" s="82" t="s">
        <v>88</v>
      </c>
      <c r="J105" s="82" t="s">
        <v>89</v>
      </c>
      <c r="K105" s="82" t="s">
        <v>129</v>
      </c>
    </row>
    <row r="106" spans="1:11" x14ac:dyDescent="0.25">
      <c r="A106" s="82" t="s">
        <v>90</v>
      </c>
      <c r="K106" s="81">
        <v>0</v>
      </c>
    </row>
    <row r="107" spans="1:11" x14ac:dyDescent="0.25">
      <c r="A107" s="82" t="s">
        <v>91</v>
      </c>
      <c r="J107" s="81">
        <v>149.80179898049101</v>
      </c>
      <c r="K107" s="81">
        <v>149.80179898049101</v>
      </c>
    </row>
    <row r="108" spans="1:11" x14ac:dyDescent="0.25">
      <c r="A108" s="82" t="s">
        <v>92</v>
      </c>
      <c r="I108" s="81">
        <v>430.10145124902755</v>
      </c>
      <c r="J108" s="81">
        <v>469.54405236571989</v>
      </c>
      <c r="K108" s="81">
        <v>469.54405236571989</v>
      </c>
    </row>
    <row r="109" spans="1:11" x14ac:dyDescent="0.25">
      <c r="A109" s="82" t="s">
        <v>93</v>
      </c>
      <c r="H109" s="81">
        <v>190.6895305937324</v>
      </c>
      <c r="I109" s="81">
        <v>508.01270442638861</v>
      </c>
      <c r="J109" s="81">
        <v>548.69334742686362</v>
      </c>
      <c r="K109" s="81">
        <v>548.69334742686362</v>
      </c>
    </row>
    <row r="110" spans="1:11" x14ac:dyDescent="0.25">
      <c r="A110" s="82" t="s">
        <v>94</v>
      </c>
      <c r="G110" s="81">
        <v>1033.76206406291</v>
      </c>
      <c r="H110" s="81">
        <v>1085.1669573582938</v>
      </c>
      <c r="I110" s="81">
        <v>1200.0013370881347</v>
      </c>
      <c r="J110" s="81">
        <v>1226.8558957141379</v>
      </c>
      <c r="K110" s="81">
        <v>1226.8558957141379</v>
      </c>
    </row>
    <row r="111" spans="1:11" x14ac:dyDescent="0.25">
      <c r="A111" s="82" t="s">
        <v>95</v>
      </c>
      <c r="F111" s="81">
        <v>1375.989783342761</v>
      </c>
      <c r="G111" s="81">
        <v>1666.1081095451748</v>
      </c>
      <c r="H111" s="81">
        <v>1728.6891800230844</v>
      </c>
      <c r="I111" s="81">
        <v>1800.0662780703879</v>
      </c>
      <c r="J111" s="81">
        <v>1823.7874806917234</v>
      </c>
      <c r="K111" s="81">
        <v>1823.7874806917234</v>
      </c>
    </row>
    <row r="112" spans="1:11" x14ac:dyDescent="0.25">
      <c r="A112" s="82" t="s">
        <v>96</v>
      </c>
      <c r="E112" s="81">
        <v>868.32376636707136</v>
      </c>
      <c r="F112" s="81">
        <v>1630.3151909476851</v>
      </c>
      <c r="G112" s="81">
        <v>1881.8201417933269</v>
      </c>
      <c r="H112" s="81">
        <v>1950.1897054041813</v>
      </c>
      <c r="I112" s="81">
        <v>2017.2982788118838</v>
      </c>
      <c r="J112" s="81">
        <v>2041.6852887846355</v>
      </c>
      <c r="K112" s="81">
        <v>2041.6852887846355</v>
      </c>
    </row>
    <row r="113" spans="1:11" x14ac:dyDescent="0.25">
      <c r="A113" s="82" t="s">
        <v>97</v>
      </c>
      <c r="D113" s="81">
        <v>3011.0127517788969</v>
      </c>
      <c r="E113" s="81">
        <v>3669.6866841223264</v>
      </c>
      <c r="F113" s="81">
        <v>4361.8290357106653</v>
      </c>
      <c r="G113" s="81">
        <v>4641.3391558860749</v>
      </c>
      <c r="H113" s="81">
        <v>4798.8980172133979</v>
      </c>
      <c r="I113" s="81">
        <v>4899.0404243220955</v>
      </c>
      <c r="J113" s="81">
        <v>4947.4252346020321</v>
      </c>
      <c r="K113" s="81">
        <v>4947.4252346020321</v>
      </c>
    </row>
    <row r="114" spans="1:11" x14ac:dyDescent="0.25">
      <c r="A114" s="82" t="s">
        <v>98</v>
      </c>
      <c r="C114" s="81">
        <v>2445.5059422719805</v>
      </c>
      <c r="D114" s="81">
        <v>3964.3063433360298</v>
      </c>
      <c r="E114" s="81">
        <v>4717.6764554170941</v>
      </c>
      <c r="F114" s="81">
        <v>5398.841910615427</v>
      </c>
      <c r="G114" s="81">
        <v>5677.6837168837601</v>
      </c>
      <c r="H114" s="81">
        <v>5868.2758111311941</v>
      </c>
      <c r="I114" s="81">
        <v>5977.9807723113108</v>
      </c>
      <c r="J114" s="81">
        <v>6034.8472170039477</v>
      </c>
      <c r="K114" s="81">
        <v>6034.8472170039477</v>
      </c>
    </row>
    <row r="115" spans="1:11" x14ac:dyDescent="0.25">
      <c r="A115" s="82" t="s">
        <v>99</v>
      </c>
      <c r="B115" s="81">
        <v>7584.4326083044625</v>
      </c>
      <c r="C115" s="81">
        <v>12588.941893329324</v>
      </c>
      <c r="D115" s="81">
        <v>16214.761564776769</v>
      </c>
      <c r="E115" s="81">
        <v>19018.987263812953</v>
      </c>
      <c r="F115" s="81">
        <v>21217.598549962269</v>
      </c>
      <c r="G115" s="81">
        <v>22122.721771871064</v>
      </c>
      <c r="H115" s="81">
        <v>22859.112052964654</v>
      </c>
      <c r="I115" s="81">
        <v>23249.305074057596</v>
      </c>
      <c r="J115" s="81">
        <v>23464.10638948001</v>
      </c>
      <c r="K115" s="81">
        <v>23464.10638948001</v>
      </c>
    </row>
    <row r="116" spans="1:11" x14ac:dyDescent="0.25">
      <c r="A116" s="82" t="s">
        <v>172</v>
      </c>
      <c r="B116" s="81">
        <v>7584.4326083044625</v>
      </c>
      <c r="C116" s="81">
        <v>12824.272194058798</v>
      </c>
      <c r="D116" s="81">
        <v>16961.733849396158</v>
      </c>
      <c r="E116" s="81">
        <v>19954.922555648736</v>
      </c>
      <c r="F116" s="81">
        <v>22425.673016559518</v>
      </c>
      <c r="G116" s="81">
        <v>23464.414917666134</v>
      </c>
      <c r="H116" s="81">
        <v>24248.930760256826</v>
      </c>
      <c r="I116" s="81">
        <v>24687.240346912979</v>
      </c>
      <c r="J116" s="81">
        <v>24919.962231291807</v>
      </c>
      <c r="K116" s="81">
        <v>24919.962231291807</v>
      </c>
    </row>
    <row r="118" spans="1:11" x14ac:dyDescent="0.25">
      <c r="A118" s="82" t="s">
        <v>119</v>
      </c>
    </row>
    <row r="119" spans="1:11" x14ac:dyDescent="0.25">
      <c r="B119" s="82" t="s">
        <v>81</v>
      </c>
      <c r="C119" s="82" t="s">
        <v>82</v>
      </c>
      <c r="D119" s="82" t="s">
        <v>83</v>
      </c>
      <c r="E119" s="82" t="s">
        <v>84</v>
      </c>
      <c r="F119" s="82" t="s">
        <v>85</v>
      </c>
      <c r="G119" s="82" t="s">
        <v>86</v>
      </c>
      <c r="H119" s="82" t="s">
        <v>87</v>
      </c>
      <c r="I119" s="82" t="s">
        <v>88</v>
      </c>
      <c r="J119" s="82" t="s">
        <v>89</v>
      </c>
      <c r="K119" s="82" t="s">
        <v>129</v>
      </c>
    </row>
    <row r="120" spans="1:11" x14ac:dyDescent="0.25">
      <c r="A120" s="82" t="s">
        <v>90</v>
      </c>
      <c r="K120" s="81">
        <v>0</v>
      </c>
    </row>
    <row r="121" spans="1:11" x14ac:dyDescent="0.25">
      <c r="A121" s="82" t="s">
        <v>91</v>
      </c>
      <c r="J121" s="81">
        <v>206.22005940111248</v>
      </c>
      <c r="K121" s="81">
        <v>206.22005940111248</v>
      </c>
    </row>
    <row r="122" spans="1:11" x14ac:dyDescent="0.25">
      <c r="A122" s="82" t="s">
        <v>92</v>
      </c>
      <c r="I122" s="81">
        <v>556.60450698229795</v>
      </c>
      <c r="J122" s="81">
        <v>623.38387974121326</v>
      </c>
      <c r="K122" s="81">
        <v>623.38387974121326</v>
      </c>
    </row>
    <row r="123" spans="1:11" x14ac:dyDescent="0.25">
      <c r="A123" s="82" t="s">
        <v>93</v>
      </c>
      <c r="H123" s="81">
        <v>231.99823020807906</v>
      </c>
      <c r="I123" s="81">
        <v>673.37937566003905</v>
      </c>
      <c r="J123" s="81">
        <v>747.18733384842471</v>
      </c>
      <c r="K123" s="81">
        <v>747.18733384842471</v>
      </c>
    </row>
    <row r="124" spans="1:11" x14ac:dyDescent="0.25">
      <c r="A124" s="82" t="s">
        <v>94</v>
      </c>
      <c r="G124" s="81">
        <v>1190.8182139395162</v>
      </c>
      <c r="H124" s="81">
        <v>1252.3352303627221</v>
      </c>
      <c r="I124" s="81">
        <v>1422.7687822882474</v>
      </c>
      <c r="J124" s="81">
        <v>1469.5051416964648</v>
      </c>
      <c r="K124" s="81">
        <v>1469.5051416964648</v>
      </c>
    </row>
    <row r="125" spans="1:11" x14ac:dyDescent="0.25">
      <c r="A125" s="82" t="s">
        <v>95</v>
      </c>
      <c r="F125" s="81">
        <v>1485.8783807644495</v>
      </c>
      <c r="G125" s="81">
        <v>1810.0502177933897</v>
      </c>
      <c r="H125" s="81">
        <v>1879.0010664667705</v>
      </c>
      <c r="I125" s="81">
        <v>1970.5343697957924</v>
      </c>
      <c r="J125" s="81">
        <v>2001.9479219151888</v>
      </c>
      <c r="K125" s="81">
        <v>2001.9479219151888</v>
      </c>
    </row>
    <row r="126" spans="1:11" x14ac:dyDescent="0.25">
      <c r="A126" s="82" t="s">
        <v>96</v>
      </c>
      <c r="E126" s="81">
        <v>922.89607466323469</v>
      </c>
      <c r="F126" s="81">
        <v>1743.4872747594973</v>
      </c>
      <c r="G126" s="81">
        <v>2021.7564291382587</v>
      </c>
      <c r="H126" s="81">
        <v>2095.9786830845469</v>
      </c>
      <c r="I126" s="81">
        <v>2178.8669574762416</v>
      </c>
      <c r="J126" s="81">
        <v>2209.3704008572977</v>
      </c>
      <c r="K126" s="81">
        <v>2209.3704008572977</v>
      </c>
    </row>
    <row r="127" spans="1:11" x14ac:dyDescent="0.25">
      <c r="A127" s="82" t="s">
        <v>97</v>
      </c>
      <c r="D127" s="81">
        <v>3236.3941774562882</v>
      </c>
      <c r="E127" s="81">
        <v>3947.08979048943</v>
      </c>
      <c r="F127" s="81">
        <v>4703.6703230401517</v>
      </c>
      <c r="G127" s="81">
        <v>5014.8598513702082</v>
      </c>
      <c r="H127" s="81">
        <v>5185.794576374914</v>
      </c>
      <c r="I127" s="81">
        <v>5302.8891853549012</v>
      </c>
      <c r="J127" s="81">
        <v>5358.5838537890504</v>
      </c>
      <c r="K127" s="81">
        <v>5358.5838537890513</v>
      </c>
    </row>
    <row r="128" spans="1:11" x14ac:dyDescent="0.25">
      <c r="A128" s="82" t="s">
        <v>98</v>
      </c>
      <c r="C128" s="81">
        <v>2552.9488271518803</v>
      </c>
      <c r="D128" s="81">
        <v>4149.1997682505644</v>
      </c>
      <c r="E128" s="81">
        <v>4939.3050195658543</v>
      </c>
      <c r="F128" s="81">
        <v>5658.2852042470531</v>
      </c>
      <c r="G128" s="81">
        <v>5954.7784226161939</v>
      </c>
      <c r="H128" s="81">
        <v>6154.956574635029</v>
      </c>
      <c r="I128" s="81">
        <v>6273.5166248154483</v>
      </c>
      <c r="J128" s="81">
        <v>6334.4805221966781</v>
      </c>
      <c r="K128" s="81">
        <v>6334.4805221966781</v>
      </c>
    </row>
    <row r="129" spans="1:14" x14ac:dyDescent="0.25">
      <c r="A129" s="82" t="s">
        <v>99</v>
      </c>
      <c r="B129" s="81">
        <v>7934.7350430350916</v>
      </c>
      <c r="C129" s="81">
        <v>13176.40450225393</v>
      </c>
      <c r="D129" s="81">
        <v>16979.878429314034</v>
      </c>
      <c r="E129" s="81">
        <v>19917.578722094775</v>
      </c>
      <c r="F129" s="81">
        <v>22223.46593427355</v>
      </c>
      <c r="G129" s="81">
        <v>23173.606372421582</v>
      </c>
      <c r="H129" s="81">
        <v>23945.10324281971</v>
      </c>
      <c r="I129" s="81">
        <v>24355.284042881049</v>
      </c>
      <c r="J129" s="81">
        <v>24580.81897813817</v>
      </c>
      <c r="K129" s="81">
        <v>24580.81897813817</v>
      </c>
    </row>
    <row r="130" spans="1:14" x14ac:dyDescent="0.25">
      <c r="A130" s="82" t="s">
        <v>172</v>
      </c>
      <c r="B130" s="81">
        <v>7934.7350430350916</v>
      </c>
      <c r="C130" s="81">
        <v>13467.260117922418</v>
      </c>
      <c r="D130" s="81">
        <v>17985.72246450865</v>
      </c>
      <c r="E130" s="81">
        <v>21193.204308306613</v>
      </c>
      <c r="F130" s="81">
        <v>23952.319196159664</v>
      </c>
      <c r="G130" s="81">
        <v>25178.708275375731</v>
      </c>
      <c r="H130" s="81">
        <v>26029.588003244779</v>
      </c>
      <c r="I130" s="81">
        <v>26624.09118267546</v>
      </c>
      <c r="J130" s="81">
        <v>26924.011674745925</v>
      </c>
      <c r="K130" s="81">
        <v>26924.011674745925</v>
      </c>
    </row>
    <row r="132" spans="1:14" x14ac:dyDescent="0.25">
      <c r="A132" s="82" t="s">
        <v>173</v>
      </c>
    </row>
    <row r="133" spans="1:14" x14ac:dyDescent="0.25">
      <c r="A133" s="82" t="s">
        <v>115</v>
      </c>
      <c r="B133" s="82" t="s">
        <v>116</v>
      </c>
      <c r="C133" s="82" t="s">
        <v>174</v>
      </c>
      <c r="D133" s="82" t="s">
        <v>175</v>
      </c>
      <c r="E133" s="82" t="s">
        <v>112</v>
      </c>
      <c r="F133" s="82" t="s">
        <v>113</v>
      </c>
      <c r="G133" s="82" t="s">
        <v>176</v>
      </c>
      <c r="H133" s="82" t="s">
        <v>177</v>
      </c>
      <c r="I133" s="82" t="s">
        <v>178</v>
      </c>
      <c r="J133" s="82" t="s">
        <v>179</v>
      </c>
      <c r="K133" s="82" t="s">
        <v>180</v>
      </c>
      <c r="L133" s="82" t="s">
        <v>181</v>
      </c>
      <c r="M133" s="82" t="s">
        <v>182</v>
      </c>
      <c r="N133" s="82" t="s">
        <v>183</v>
      </c>
    </row>
    <row r="134" spans="1:14" x14ac:dyDescent="0.25">
      <c r="A134" s="82" t="s">
        <v>184</v>
      </c>
      <c r="B134" s="81">
        <v>120</v>
      </c>
      <c r="C134" s="81">
        <v>18834</v>
      </c>
      <c r="D134" s="81">
        <v>18834</v>
      </c>
      <c r="E134" s="81">
        <v>0</v>
      </c>
      <c r="F134" s="81">
        <v>0</v>
      </c>
      <c r="G134" s="81">
        <v>0</v>
      </c>
      <c r="H134" s="81">
        <v>1</v>
      </c>
      <c r="I134" s="81">
        <v>0</v>
      </c>
      <c r="J134" s="81">
        <v>0</v>
      </c>
      <c r="K134" s="81">
        <v>0</v>
      </c>
      <c r="L134" s="81">
        <v>0</v>
      </c>
      <c r="M134" s="81">
        <v>0</v>
      </c>
      <c r="N134" s="81">
        <v>0</v>
      </c>
    </row>
    <row r="135" spans="1:14" x14ac:dyDescent="0.25">
      <c r="A135" s="82" t="s">
        <v>185</v>
      </c>
      <c r="B135" s="81">
        <v>108</v>
      </c>
      <c r="C135" s="81">
        <v>16704</v>
      </c>
      <c r="D135" s="81">
        <v>16857.95</v>
      </c>
      <c r="E135" s="81">
        <v>141.72559999999999</v>
      </c>
      <c r="F135" s="81">
        <v>149.80179999999999</v>
      </c>
      <c r="G135" s="81">
        <v>206.2201</v>
      </c>
      <c r="H135" s="81">
        <v>1.009217</v>
      </c>
      <c r="I135" s="81">
        <v>8.4845279999999999E-3</v>
      </c>
      <c r="J135" s="81">
        <v>8.9680200000000002E-3</v>
      </c>
      <c r="K135" s="81">
        <v>1.234555E-2</v>
      </c>
      <c r="L135" s="81">
        <v>8.4070440000000007E-3</v>
      </c>
      <c r="M135" s="81">
        <v>8.8861200000000008E-3</v>
      </c>
      <c r="N135" s="81">
        <v>1.22328E-2</v>
      </c>
    </row>
    <row r="136" spans="1:14" x14ac:dyDescent="0.25">
      <c r="A136" s="82" t="s">
        <v>186</v>
      </c>
      <c r="B136" s="81">
        <v>96</v>
      </c>
      <c r="C136" s="81">
        <v>23466</v>
      </c>
      <c r="D136" s="81">
        <v>24083.37</v>
      </c>
      <c r="E136" s="81">
        <v>410.0437</v>
      </c>
      <c r="F136" s="81">
        <v>469.54410000000001</v>
      </c>
      <c r="G136" s="81">
        <v>623.38390000000004</v>
      </c>
      <c r="H136" s="81">
        <v>1.0263089999999999</v>
      </c>
      <c r="I136" s="81">
        <v>1.7473949999999999E-2</v>
      </c>
      <c r="J136" s="81">
        <v>2.0009550000000001E-2</v>
      </c>
      <c r="K136" s="81">
        <v>2.6565410000000001E-2</v>
      </c>
      <c r="L136" s="81">
        <v>1.7026010000000001E-2</v>
      </c>
      <c r="M136" s="81">
        <v>1.9496610000000001E-2</v>
      </c>
      <c r="N136" s="81">
        <v>2.588441E-2</v>
      </c>
    </row>
    <row r="137" spans="1:14" x14ac:dyDescent="0.25">
      <c r="A137" s="82" t="s">
        <v>187</v>
      </c>
      <c r="B137" s="81">
        <v>84</v>
      </c>
      <c r="C137" s="81">
        <v>27067</v>
      </c>
      <c r="D137" s="81">
        <v>28703.14</v>
      </c>
      <c r="E137" s="81">
        <v>507.17309999999998</v>
      </c>
      <c r="F137" s="81">
        <v>548.69330000000002</v>
      </c>
      <c r="G137" s="81">
        <v>747.18730000000005</v>
      </c>
      <c r="H137" s="81">
        <v>1.0604480000000001</v>
      </c>
      <c r="I137" s="81">
        <v>1.8737691000000001E-2</v>
      </c>
      <c r="J137" s="81">
        <v>2.0271669999999999E-2</v>
      </c>
      <c r="K137" s="81">
        <v>2.76051E-2</v>
      </c>
      <c r="L137" s="81">
        <v>1.7669601E-2</v>
      </c>
      <c r="M137" s="81">
        <v>1.911614E-2</v>
      </c>
      <c r="N137" s="81">
        <v>2.6031550000000001E-2</v>
      </c>
    </row>
    <row r="138" spans="1:14" x14ac:dyDescent="0.25">
      <c r="A138" s="82" t="s">
        <v>188</v>
      </c>
      <c r="B138" s="81">
        <v>72</v>
      </c>
      <c r="C138" s="81">
        <v>26180</v>
      </c>
      <c r="D138" s="81">
        <v>28926.74</v>
      </c>
      <c r="E138" s="81">
        <v>808.86959999999999</v>
      </c>
      <c r="F138" s="81">
        <v>1226.8559</v>
      </c>
      <c r="G138" s="81">
        <v>1469.5051000000001</v>
      </c>
      <c r="H138" s="81">
        <v>1.1049169999999999</v>
      </c>
      <c r="I138" s="81">
        <v>3.0896468999999999E-2</v>
      </c>
      <c r="J138" s="81">
        <v>4.6862330000000001E-2</v>
      </c>
      <c r="K138" s="81">
        <v>5.613083E-2</v>
      </c>
      <c r="L138" s="81">
        <v>2.7962697000000002E-2</v>
      </c>
      <c r="M138" s="81">
        <v>4.2412520000000002E-2</v>
      </c>
      <c r="N138" s="81">
        <v>5.0800930000000001E-2</v>
      </c>
    </row>
    <row r="139" spans="1:14" x14ac:dyDescent="0.25">
      <c r="A139" s="82" t="s">
        <v>189</v>
      </c>
      <c r="B139" s="81">
        <v>60</v>
      </c>
      <c r="C139" s="81">
        <v>15852</v>
      </c>
      <c r="D139" s="81">
        <v>19501.099999999999</v>
      </c>
      <c r="E139" s="81">
        <v>825.58749999999998</v>
      </c>
      <c r="F139" s="81">
        <v>1823.7874999999999</v>
      </c>
      <c r="G139" s="81">
        <v>2001.9478999999999</v>
      </c>
      <c r="H139" s="81">
        <v>1.2301979999999999</v>
      </c>
      <c r="I139" s="81">
        <v>5.2080966999999999E-2</v>
      </c>
      <c r="J139" s="81">
        <v>0.11505094</v>
      </c>
      <c r="K139" s="81">
        <v>0.12628992999999999</v>
      </c>
      <c r="L139" s="81">
        <v>4.2335425000000003E-2</v>
      </c>
      <c r="M139" s="81">
        <v>9.3522270000000005E-2</v>
      </c>
      <c r="N139" s="81">
        <v>0.10265819</v>
      </c>
    </row>
    <row r="140" spans="1:14" x14ac:dyDescent="0.25">
      <c r="A140" s="82" t="s">
        <v>190</v>
      </c>
      <c r="B140" s="81">
        <v>48</v>
      </c>
      <c r="C140" s="81">
        <v>12314</v>
      </c>
      <c r="D140" s="81">
        <v>17749.3</v>
      </c>
      <c r="E140" s="81">
        <v>844.29780000000005</v>
      </c>
      <c r="F140" s="81">
        <v>2041.6853000000001</v>
      </c>
      <c r="G140" s="81">
        <v>2209.3703999999998</v>
      </c>
      <c r="H140" s="81">
        <v>1.441392</v>
      </c>
      <c r="I140" s="81">
        <v>6.8564055999999998E-2</v>
      </c>
      <c r="J140" s="81">
        <v>0.16580196</v>
      </c>
      <c r="K140" s="81">
        <v>0.17941939000000001</v>
      </c>
      <c r="L140" s="81">
        <v>4.7567941000000002E-2</v>
      </c>
      <c r="M140" s="81">
        <v>0.11502904</v>
      </c>
      <c r="N140" s="81">
        <v>0.12447646</v>
      </c>
    </row>
    <row r="141" spans="1:14" x14ac:dyDescent="0.25">
      <c r="A141" s="82" t="s">
        <v>191</v>
      </c>
      <c r="B141" s="81">
        <v>36</v>
      </c>
      <c r="C141" s="81">
        <v>13112</v>
      </c>
      <c r="D141" s="81">
        <v>24019.19</v>
      </c>
      <c r="E141" s="81">
        <v>2058.4956999999999</v>
      </c>
      <c r="F141" s="81">
        <v>4947.4251999999997</v>
      </c>
      <c r="G141" s="81">
        <v>5358.5838999999996</v>
      </c>
      <c r="H141" s="81">
        <v>1.8318479999999999</v>
      </c>
      <c r="I141" s="81">
        <v>0.15699326399999999</v>
      </c>
      <c r="J141" s="81">
        <v>0.37732040999999999</v>
      </c>
      <c r="K141" s="81">
        <v>0.40867784000000001</v>
      </c>
      <c r="L141" s="81">
        <v>8.5702117999999994E-2</v>
      </c>
      <c r="M141" s="81">
        <v>0.20597799999999999</v>
      </c>
      <c r="N141" s="81">
        <v>0.22309592</v>
      </c>
    </row>
    <row r="142" spans="1:14" x14ac:dyDescent="0.25">
      <c r="A142" s="82" t="s">
        <v>192</v>
      </c>
      <c r="B142" s="81">
        <v>24</v>
      </c>
      <c r="C142" s="81">
        <v>5395</v>
      </c>
      <c r="D142" s="81">
        <v>16044.98</v>
      </c>
      <c r="E142" s="81">
        <v>1925.1656</v>
      </c>
      <c r="F142" s="81">
        <v>6034.8472000000002</v>
      </c>
      <c r="G142" s="81">
        <v>6334.4804999999997</v>
      </c>
      <c r="H142" s="81">
        <v>2.9740470000000001</v>
      </c>
      <c r="I142" s="81">
        <v>0.35684255599999998</v>
      </c>
      <c r="J142" s="81">
        <v>1.11860004</v>
      </c>
      <c r="K142" s="81">
        <v>1.17413911</v>
      </c>
      <c r="L142" s="81">
        <v>0.119985509</v>
      </c>
      <c r="M142" s="81">
        <v>0.37612048999999997</v>
      </c>
      <c r="N142" s="81">
        <v>0.39479505999999998</v>
      </c>
    </row>
    <row r="143" spans="1:14" x14ac:dyDescent="0.25">
      <c r="A143" s="82" t="s">
        <v>193</v>
      </c>
      <c r="B143" s="81">
        <v>12</v>
      </c>
      <c r="C143" s="81">
        <v>2063</v>
      </c>
      <c r="D143" s="81">
        <v>18402.439999999999</v>
      </c>
      <c r="E143" s="81">
        <v>7324.7780000000002</v>
      </c>
      <c r="F143" s="81">
        <v>23464.106400000001</v>
      </c>
      <c r="G143" s="81">
        <v>24580.819</v>
      </c>
      <c r="H143" s="81">
        <v>8.9202340000000007</v>
      </c>
      <c r="I143" s="81">
        <v>3.5505467839999998</v>
      </c>
      <c r="J143" s="81">
        <v>11.373779150000001</v>
      </c>
      <c r="K143" s="81">
        <v>11.915084329999999</v>
      </c>
      <c r="L143" s="81">
        <v>0.39803292400000001</v>
      </c>
      <c r="M143" s="81">
        <v>1.27505391</v>
      </c>
      <c r="N143" s="81">
        <v>1.3357367600000001</v>
      </c>
    </row>
    <row r="144" spans="1:14" x14ac:dyDescent="0.25">
      <c r="A144" s="82" t="s">
        <v>172</v>
      </c>
      <c r="B144" s="81">
        <v>66</v>
      </c>
      <c r="C144" s="81">
        <v>160987</v>
      </c>
      <c r="D144" s="81">
        <v>213122.23</v>
      </c>
      <c r="E144" s="81">
        <v>10193.031300000001</v>
      </c>
      <c r="F144" s="81">
        <v>24919.962200000002</v>
      </c>
      <c r="G144" s="81">
        <v>26924.011699999999</v>
      </c>
      <c r="H144" s="81">
        <v>1.323847</v>
      </c>
      <c r="I144" s="81">
        <v>6.3315865999999998E-2</v>
      </c>
      <c r="J144" s="81">
        <v>0.15479487</v>
      </c>
      <c r="K144" s="81">
        <v>0.16724338999999999</v>
      </c>
      <c r="L144" s="81">
        <v>4.7827161999999999E-2</v>
      </c>
      <c r="M144" s="81">
        <v>0.11692803</v>
      </c>
      <c r="N144" s="81">
        <v>0.12633132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opLeftCell="A235" workbookViewId="0">
      <selection activeCell="A267" sqref="A267"/>
    </sheetView>
  </sheetViews>
  <sheetFormatPr defaultColWidth="9" defaultRowHeight="12.5" x14ac:dyDescent="0.25"/>
  <cols>
    <col min="1" max="16384" width="9" style="85"/>
  </cols>
  <sheetData>
    <row r="1" spans="1:11" x14ac:dyDescent="0.25">
      <c r="A1" s="86" t="s">
        <v>0</v>
      </c>
    </row>
    <row r="2" spans="1:11" x14ac:dyDescent="0.25">
      <c r="B2" s="86" t="s">
        <v>80</v>
      </c>
      <c r="C2" s="86" t="s">
        <v>81</v>
      </c>
      <c r="D2" s="86" t="s">
        <v>82</v>
      </c>
      <c r="E2" s="86" t="s">
        <v>83</v>
      </c>
      <c r="F2" s="86" t="s">
        <v>84</v>
      </c>
      <c r="G2" s="86" t="s">
        <v>85</v>
      </c>
      <c r="H2" s="86" t="s">
        <v>86</v>
      </c>
      <c r="I2" s="86" t="s">
        <v>87</v>
      </c>
      <c r="J2" s="86" t="s">
        <v>88</v>
      </c>
      <c r="K2" s="86" t="s">
        <v>89</v>
      </c>
    </row>
    <row r="3" spans="1:11" x14ac:dyDescent="0.25">
      <c r="A3" s="86" t="s">
        <v>90</v>
      </c>
      <c r="B3" s="85">
        <v>5012</v>
      </c>
      <c r="C3" s="85">
        <v>8269</v>
      </c>
      <c r="D3" s="85">
        <v>10907</v>
      </c>
      <c r="E3" s="85">
        <v>11805</v>
      </c>
      <c r="F3" s="85">
        <v>13539</v>
      </c>
      <c r="G3" s="85">
        <v>16181</v>
      </c>
      <c r="H3" s="85">
        <v>18009</v>
      </c>
      <c r="I3" s="85">
        <v>18608</v>
      </c>
      <c r="J3" s="85">
        <v>18662</v>
      </c>
      <c r="K3" s="85">
        <v>18834</v>
      </c>
    </row>
    <row r="4" spans="1:11" x14ac:dyDescent="0.25">
      <c r="A4" s="86" t="s">
        <v>91</v>
      </c>
      <c r="B4" s="85">
        <v>106</v>
      </c>
      <c r="C4" s="85">
        <v>4285</v>
      </c>
      <c r="D4" s="85">
        <v>5396</v>
      </c>
      <c r="E4" s="85">
        <v>10666</v>
      </c>
      <c r="F4" s="85">
        <v>13782</v>
      </c>
      <c r="G4" s="85">
        <v>15599</v>
      </c>
      <c r="H4" s="85">
        <v>15496</v>
      </c>
      <c r="I4" s="85">
        <v>16169</v>
      </c>
      <c r="J4" s="85">
        <v>16704</v>
      </c>
    </row>
    <row r="5" spans="1:11" x14ac:dyDescent="0.25">
      <c r="A5" s="86" t="s">
        <v>92</v>
      </c>
      <c r="B5" s="85">
        <v>3410</v>
      </c>
      <c r="C5" s="85">
        <v>8992</v>
      </c>
      <c r="D5" s="85">
        <v>13873</v>
      </c>
      <c r="E5" s="85">
        <v>16141</v>
      </c>
      <c r="F5" s="85">
        <v>18735</v>
      </c>
      <c r="G5" s="85">
        <v>22214</v>
      </c>
      <c r="H5" s="85">
        <v>22863</v>
      </c>
      <c r="I5" s="85">
        <v>23466</v>
      </c>
    </row>
    <row r="6" spans="1:11" x14ac:dyDescent="0.25">
      <c r="A6" s="86" t="s">
        <v>93</v>
      </c>
      <c r="B6" s="85">
        <v>5655</v>
      </c>
      <c r="C6" s="85">
        <v>11555</v>
      </c>
      <c r="D6" s="85">
        <v>15766</v>
      </c>
      <c r="E6" s="85">
        <v>21266</v>
      </c>
      <c r="F6" s="85">
        <v>23425</v>
      </c>
      <c r="G6" s="85">
        <v>26083</v>
      </c>
      <c r="H6" s="85">
        <v>27067</v>
      </c>
    </row>
    <row r="7" spans="1:11" x14ac:dyDescent="0.25">
      <c r="A7" s="86" t="s">
        <v>94</v>
      </c>
      <c r="B7" s="85">
        <v>1092</v>
      </c>
      <c r="C7" s="85">
        <v>9565</v>
      </c>
      <c r="D7" s="85">
        <v>15836</v>
      </c>
      <c r="E7" s="85">
        <v>22169</v>
      </c>
      <c r="F7" s="85">
        <v>25955</v>
      </c>
      <c r="G7" s="85">
        <v>26180</v>
      </c>
    </row>
    <row r="8" spans="1:11" x14ac:dyDescent="0.25">
      <c r="A8" s="86" t="s">
        <v>95</v>
      </c>
      <c r="B8" s="85">
        <v>1513</v>
      </c>
      <c r="C8" s="85">
        <v>6445</v>
      </c>
      <c r="D8" s="85">
        <v>11702</v>
      </c>
      <c r="E8" s="85">
        <v>12935</v>
      </c>
      <c r="F8" s="85">
        <v>15852</v>
      </c>
    </row>
    <row r="9" spans="1:11" x14ac:dyDescent="0.25">
      <c r="A9" s="86" t="s">
        <v>96</v>
      </c>
      <c r="B9" s="85">
        <v>557</v>
      </c>
      <c r="C9" s="85">
        <v>4020</v>
      </c>
      <c r="D9" s="85">
        <v>10946</v>
      </c>
      <c r="E9" s="85">
        <v>12314</v>
      </c>
    </row>
    <row r="10" spans="1:11" x14ac:dyDescent="0.25">
      <c r="A10" s="86" t="s">
        <v>97</v>
      </c>
      <c r="B10" s="85">
        <v>1351</v>
      </c>
      <c r="C10" s="85">
        <v>6947</v>
      </c>
      <c r="D10" s="85">
        <v>13112</v>
      </c>
    </row>
    <row r="11" spans="1:11" x14ac:dyDescent="0.25">
      <c r="A11" s="86" t="s">
        <v>98</v>
      </c>
      <c r="B11" s="85">
        <v>3133</v>
      </c>
      <c r="C11" s="85">
        <v>5395</v>
      </c>
    </row>
    <row r="12" spans="1:11" x14ac:dyDescent="0.25">
      <c r="A12" s="86" t="s">
        <v>99</v>
      </c>
      <c r="B12" s="85">
        <v>2063</v>
      </c>
    </row>
    <row r="14" spans="1:11" x14ac:dyDescent="0.25">
      <c r="A14" s="86" t="s">
        <v>1</v>
      </c>
    </row>
    <row r="15" spans="1:11" x14ac:dyDescent="0.25">
      <c r="B15" s="86" t="s">
        <v>100</v>
      </c>
      <c r="C15" s="86" t="s">
        <v>101</v>
      </c>
      <c r="D15" s="86" t="s">
        <v>102</v>
      </c>
      <c r="E15" s="86" t="s">
        <v>103</v>
      </c>
      <c r="F15" s="86" t="s">
        <v>104</v>
      </c>
      <c r="G15" s="86" t="s">
        <v>105</v>
      </c>
      <c r="H15" s="86" t="s">
        <v>106</v>
      </c>
      <c r="I15" s="86" t="s">
        <v>107</v>
      </c>
      <c r="J15" s="86" t="s">
        <v>108</v>
      </c>
    </row>
    <row r="16" spans="1:11" x14ac:dyDescent="0.25">
      <c r="A16" s="86" t="s">
        <v>90</v>
      </c>
      <c r="B16" s="85">
        <v>1.6498403830806065</v>
      </c>
      <c r="C16" s="85">
        <v>1.3190228564518081</v>
      </c>
      <c r="D16" s="85">
        <v>1.0823324470523517</v>
      </c>
      <c r="E16" s="85">
        <v>1.1468869123252858</v>
      </c>
      <c r="F16" s="85">
        <v>1.1951399660240787</v>
      </c>
      <c r="G16" s="85">
        <v>1.1129720042024598</v>
      </c>
      <c r="H16" s="85">
        <v>1.0332611472041757</v>
      </c>
      <c r="I16" s="85">
        <v>1.002901977644024</v>
      </c>
      <c r="J16" s="85">
        <v>1.0092165898617511</v>
      </c>
    </row>
    <row r="17" spans="1:11" x14ac:dyDescent="0.25">
      <c r="A17" s="86" t="s">
        <v>91</v>
      </c>
      <c r="B17" s="85">
        <v>40.424528301886795</v>
      </c>
      <c r="C17" s="85">
        <v>1.2592765460910151</v>
      </c>
      <c r="D17" s="85">
        <v>1.9766493699036323</v>
      </c>
      <c r="E17" s="85">
        <v>1.2921432589536845</v>
      </c>
      <c r="F17" s="85">
        <v>1.1318386300972283</v>
      </c>
      <c r="G17" s="85">
        <v>0.9933970126290147</v>
      </c>
      <c r="H17" s="85">
        <v>1.0434305627258647</v>
      </c>
      <c r="I17" s="85">
        <v>1.0330880079163831</v>
      </c>
    </row>
    <row r="18" spans="1:11" x14ac:dyDescent="0.25">
      <c r="A18" s="86" t="s">
        <v>92</v>
      </c>
      <c r="B18" s="85">
        <v>2.6369501466275658</v>
      </c>
      <c r="C18" s="85">
        <v>1.5428158362989324</v>
      </c>
      <c r="D18" s="85">
        <v>1.1634830245801198</v>
      </c>
      <c r="E18" s="85">
        <v>1.1607087541044545</v>
      </c>
      <c r="F18" s="85">
        <v>1.1856952228449427</v>
      </c>
      <c r="G18" s="85">
        <v>1.0292158098496444</v>
      </c>
      <c r="H18" s="85">
        <v>1.0263744915365438</v>
      </c>
    </row>
    <row r="19" spans="1:11" x14ac:dyDescent="0.25">
      <c r="A19" s="86" t="s">
        <v>93</v>
      </c>
      <c r="B19" s="85">
        <v>2.0433244916003535</v>
      </c>
      <c r="C19" s="85">
        <v>1.3644309822587624</v>
      </c>
      <c r="D19" s="85">
        <v>1.3488519599137385</v>
      </c>
      <c r="E19" s="85">
        <v>1.1015235587322487</v>
      </c>
      <c r="F19" s="85">
        <v>1.1134685165421558</v>
      </c>
      <c r="G19" s="85">
        <v>1.0377257217344631</v>
      </c>
    </row>
    <row r="20" spans="1:11" x14ac:dyDescent="0.25">
      <c r="A20" s="86" t="s">
        <v>94</v>
      </c>
      <c r="B20" s="85">
        <v>8.7591575091575091</v>
      </c>
      <c r="C20" s="85">
        <v>1.6556194458964977</v>
      </c>
      <c r="D20" s="85">
        <v>1.3999115938368274</v>
      </c>
      <c r="E20" s="85">
        <v>1.1707790157427038</v>
      </c>
      <c r="F20" s="85">
        <v>1.0086688499325756</v>
      </c>
    </row>
    <row r="21" spans="1:11" x14ac:dyDescent="0.25">
      <c r="A21" s="86" t="s">
        <v>95</v>
      </c>
      <c r="B21" s="85">
        <v>4.2597488433575679</v>
      </c>
      <c r="C21" s="85">
        <v>1.8156710628394104</v>
      </c>
      <c r="D21" s="85">
        <v>1.1053666039993164</v>
      </c>
      <c r="E21" s="85">
        <v>1.2255121762659451</v>
      </c>
    </row>
    <row r="22" spans="1:11" x14ac:dyDescent="0.25">
      <c r="A22" s="86" t="s">
        <v>96</v>
      </c>
      <c r="B22" s="85">
        <v>7.217235188509874</v>
      </c>
      <c r="C22" s="85">
        <v>2.7228855721393033</v>
      </c>
      <c r="D22" s="85">
        <v>1.1249771606066143</v>
      </c>
    </row>
    <row r="23" spans="1:11" x14ac:dyDescent="0.25">
      <c r="A23" s="86" t="s">
        <v>97</v>
      </c>
      <c r="B23" s="85">
        <v>5.1421169504071056</v>
      </c>
      <c r="C23" s="85">
        <v>1.8874334244997841</v>
      </c>
    </row>
    <row r="24" spans="1:11" x14ac:dyDescent="0.25">
      <c r="A24" s="86" t="s">
        <v>98</v>
      </c>
      <c r="B24" s="85">
        <v>1.7219917012448134</v>
      </c>
    </row>
    <row r="26" spans="1:11" x14ac:dyDescent="0.25">
      <c r="A26" s="86" t="s">
        <v>3</v>
      </c>
    </row>
    <row r="27" spans="1:11" x14ac:dyDescent="0.25">
      <c r="B27" s="86" t="s">
        <v>80</v>
      </c>
      <c r="C27" s="86" t="s">
        <v>81</v>
      </c>
      <c r="D27" s="86" t="s">
        <v>82</v>
      </c>
      <c r="E27" s="86" t="s">
        <v>83</v>
      </c>
      <c r="F27" s="86" t="s">
        <v>84</v>
      </c>
      <c r="G27" s="86" t="s">
        <v>85</v>
      </c>
      <c r="H27" s="86" t="s">
        <v>86</v>
      </c>
      <c r="I27" s="86" t="s">
        <v>87</v>
      </c>
      <c r="J27" s="86" t="s">
        <v>88</v>
      </c>
      <c r="K27" s="86" t="s">
        <v>89</v>
      </c>
    </row>
    <row r="28" spans="1:11" x14ac:dyDescent="0.25">
      <c r="A28" s="86" t="s">
        <v>124</v>
      </c>
      <c r="B28" s="86" t="s">
        <v>100</v>
      </c>
      <c r="C28" s="86" t="s">
        <v>101</v>
      </c>
      <c r="D28" s="86" t="s">
        <v>102</v>
      </c>
      <c r="E28" s="86" t="s">
        <v>103</v>
      </c>
      <c r="F28" s="86" t="s">
        <v>104</v>
      </c>
      <c r="G28" s="86" t="s">
        <v>105</v>
      </c>
      <c r="H28" s="86" t="s">
        <v>106</v>
      </c>
      <c r="I28" s="86" t="s">
        <v>107</v>
      </c>
      <c r="J28" s="86" t="s">
        <v>108</v>
      </c>
      <c r="K28" s="86" t="s">
        <v>125</v>
      </c>
    </row>
    <row r="29" spans="1:11" x14ac:dyDescent="0.25">
      <c r="A29" s="86" t="s">
        <v>126</v>
      </c>
      <c r="B29" s="85">
        <v>2.9993590000000001</v>
      </c>
      <c r="C29" s="85">
        <v>1.623523</v>
      </c>
      <c r="D29" s="85">
        <v>1.270888</v>
      </c>
      <c r="E29" s="85">
        <v>1.171675</v>
      </c>
      <c r="F29" s="85">
        <v>1.1133850000000001</v>
      </c>
      <c r="G29" s="85">
        <v>1.0419350000000001</v>
      </c>
      <c r="H29" s="85">
        <v>1.033264</v>
      </c>
      <c r="I29" s="85">
        <v>1.0169360000000001</v>
      </c>
      <c r="J29" s="85">
        <v>1.009217</v>
      </c>
      <c r="K29" s="85">
        <v>1</v>
      </c>
    </row>
    <row r="30" spans="1:11" x14ac:dyDescent="0.25">
      <c r="A30" s="86" t="s">
        <v>127</v>
      </c>
      <c r="B30" s="85">
        <v>8.9202340000000007</v>
      </c>
      <c r="C30" s="85">
        <v>2.9740470000000001</v>
      </c>
      <c r="D30" s="85">
        <v>1.8318479999999999</v>
      </c>
      <c r="E30" s="85">
        <v>1.441392</v>
      </c>
      <c r="F30" s="85">
        <v>1.2301979999999999</v>
      </c>
      <c r="G30" s="85">
        <v>1.1049169999999999</v>
      </c>
      <c r="H30" s="85">
        <v>1.0604480000000001</v>
      </c>
      <c r="I30" s="85">
        <v>1.0263089999999999</v>
      </c>
      <c r="J30" s="85">
        <v>1.009217</v>
      </c>
      <c r="K30" s="85">
        <v>1</v>
      </c>
    </row>
    <row r="31" spans="1:11" x14ac:dyDescent="0.25">
      <c r="A31" s="86" t="s">
        <v>116</v>
      </c>
      <c r="B31" s="85">
        <v>12</v>
      </c>
      <c r="C31" s="85">
        <v>24</v>
      </c>
      <c r="D31" s="85">
        <v>36</v>
      </c>
      <c r="E31" s="85">
        <v>48</v>
      </c>
      <c r="F31" s="85">
        <v>60</v>
      </c>
      <c r="G31" s="85">
        <v>72</v>
      </c>
      <c r="H31" s="85">
        <v>84</v>
      </c>
      <c r="I31" s="85">
        <v>96</v>
      </c>
      <c r="J31" s="85">
        <v>108</v>
      </c>
      <c r="K31" s="85">
        <v>120</v>
      </c>
    </row>
    <row r="32" spans="1:11" x14ac:dyDescent="0.25">
      <c r="A32" s="86" t="s">
        <v>128</v>
      </c>
      <c r="B32" s="85">
        <v>24</v>
      </c>
      <c r="C32" s="85">
        <v>36</v>
      </c>
      <c r="D32" s="85">
        <v>48</v>
      </c>
      <c r="E32" s="85">
        <v>60</v>
      </c>
      <c r="F32" s="85">
        <v>72</v>
      </c>
      <c r="G32" s="85">
        <v>84</v>
      </c>
      <c r="H32" s="85">
        <v>96</v>
      </c>
      <c r="I32" s="85">
        <v>108</v>
      </c>
      <c r="J32" s="85">
        <v>120</v>
      </c>
      <c r="K32" s="85" t="s">
        <v>129</v>
      </c>
    </row>
    <row r="33" spans="1:11" x14ac:dyDescent="0.25">
      <c r="A33" s="86" t="s">
        <v>130</v>
      </c>
      <c r="B33" s="85">
        <v>1</v>
      </c>
      <c r="C33" s="85">
        <v>2</v>
      </c>
      <c r="D33" s="85">
        <v>3</v>
      </c>
      <c r="E33" s="85">
        <v>4</v>
      </c>
      <c r="F33" s="85">
        <v>5</v>
      </c>
      <c r="G33" s="85">
        <v>6</v>
      </c>
      <c r="H33" s="85">
        <v>7</v>
      </c>
      <c r="I33" s="85">
        <v>8</v>
      </c>
      <c r="J33" s="85">
        <v>9</v>
      </c>
      <c r="K33" s="85">
        <v>10</v>
      </c>
    </row>
    <row r="34" spans="1:11" x14ac:dyDescent="0.25">
      <c r="A34" s="86" t="s">
        <v>131</v>
      </c>
      <c r="B34" s="85">
        <v>2</v>
      </c>
      <c r="C34" s="85">
        <v>3</v>
      </c>
      <c r="D34" s="85">
        <v>4</v>
      </c>
      <c r="E34" s="85">
        <v>5</v>
      </c>
      <c r="F34" s="85">
        <v>6</v>
      </c>
      <c r="G34" s="85">
        <v>7</v>
      </c>
      <c r="H34" s="85">
        <v>8</v>
      </c>
      <c r="I34" s="85">
        <v>9</v>
      </c>
      <c r="J34" s="85">
        <v>10</v>
      </c>
      <c r="K34" s="85">
        <v>10</v>
      </c>
    </row>
    <row r="36" spans="1:11" x14ac:dyDescent="0.25">
      <c r="A36" s="86" t="s">
        <v>240</v>
      </c>
    </row>
    <row r="37" spans="1:11" x14ac:dyDescent="0.25">
      <c r="B37" s="86" t="s">
        <v>116</v>
      </c>
      <c r="C37" s="86" t="s">
        <v>128</v>
      </c>
      <c r="D37" s="86" t="s">
        <v>126</v>
      </c>
      <c r="E37" s="86" t="s">
        <v>151</v>
      </c>
      <c r="F37" s="86" t="s">
        <v>68</v>
      </c>
      <c r="G37" s="86" t="s">
        <v>239</v>
      </c>
      <c r="H37" s="86" t="s">
        <v>123</v>
      </c>
      <c r="I37" s="86" t="s">
        <v>139</v>
      </c>
      <c r="J37" s="86" t="s">
        <v>32</v>
      </c>
      <c r="K37" s="86" t="s">
        <v>33</v>
      </c>
    </row>
    <row r="38" spans="1:11" x14ac:dyDescent="0.25">
      <c r="A38" s="86" t="s">
        <v>80</v>
      </c>
      <c r="B38" s="85">
        <v>12</v>
      </c>
      <c r="C38" s="85">
        <v>24</v>
      </c>
      <c r="D38" s="85">
        <v>2.9993590000000001</v>
      </c>
      <c r="E38" s="85">
        <v>1.1302032769999999</v>
      </c>
      <c r="F38" s="85">
        <v>166.98347000000001</v>
      </c>
      <c r="G38" s="85">
        <v>1</v>
      </c>
      <c r="H38" s="85">
        <v>8</v>
      </c>
      <c r="I38" s="86" t="s">
        <v>238</v>
      </c>
      <c r="J38" s="85">
        <v>186.45927</v>
      </c>
      <c r="K38" s="85">
        <v>200.45927</v>
      </c>
    </row>
    <row r="39" spans="1:11" x14ac:dyDescent="0.25">
      <c r="A39" s="86" t="s">
        <v>81</v>
      </c>
      <c r="B39" s="85">
        <v>24</v>
      </c>
      <c r="C39" s="85">
        <v>36</v>
      </c>
      <c r="D39" s="85">
        <v>1.623523</v>
      </c>
      <c r="E39" s="85">
        <v>0.13583611900000001</v>
      </c>
      <c r="F39" s="85">
        <v>33.294538000000003</v>
      </c>
      <c r="G39" s="85">
        <v>1</v>
      </c>
      <c r="H39" s="85">
        <v>7</v>
      </c>
      <c r="I39" s="86" t="s">
        <v>238</v>
      </c>
      <c r="J39" s="85">
        <v>152.64519999999999</v>
      </c>
      <c r="K39" s="85">
        <v>164.64519999999999</v>
      </c>
    </row>
    <row r="40" spans="1:11" x14ac:dyDescent="0.25">
      <c r="A40" s="86" t="s">
        <v>82</v>
      </c>
      <c r="B40" s="85">
        <v>36</v>
      </c>
      <c r="C40" s="85">
        <v>48</v>
      </c>
      <c r="D40" s="85">
        <v>1.270888</v>
      </c>
      <c r="E40" s="85">
        <v>9.0498216000000006E-2</v>
      </c>
      <c r="F40" s="85">
        <v>26.295300000000001</v>
      </c>
      <c r="G40" s="85">
        <v>1</v>
      </c>
      <c r="H40" s="85">
        <v>6</v>
      </c>
      <c r="I40" s="86" t="s">
        <v>238</v>
      </c>
      <c r="J40" s="85">
        <v>133.98972000000001</v>
      </c>
      <c r="K40" s="85">
        <v>143.98972000000001</v>
      </c>
    </row>
    <row r="41" spans="1:11" x14ac:dyDescent="0.25">
      <c r="A41" s="86" t="s">
        <v>83</v>
      </c>
      <c r="B41" s="85">
        <v>48</v>
      </c>
      <c r="C41" s="85">
        <v>60</v>
      </c>
      <c r="D41" s="85">
        <v>1.171675</v>
      </c>
      <c r="E41" s="85">
        <v>2.5389927E-2</v>
      </c>
      <c r="F41" s="85">
        <v>7.8249599999999999</v>
      </c>
      <c r="G41" s="85">
        <v>1</v>
      </c>
      <c r="H41" s="85">
        <v>5</v>
      </c>
      <c r="I41" s="86" t="s">
        <v>238</v>
      </c>
      <c r="J41" s="85">
        <v>102.40038</v>
      </c>
      <c r="K41" s="85">
        <v>110.40038</v>
      </c>
    </row>
    <row r="42" spans="1:11" x14ac:dyDescent="0.25">
      <c r="A42" s="86" t="s">
        <v>84</v>
      </c>
      <c r="B42" s="85">
        <v>60</v>
      </c>
      <c r="C42" s="85">
        <v>72</v>
      </c>
      <c r="D42" s="85">
        <v>1.1133850000000001</v>
      </c>
      <c r="E42" s="85">
        <v>3.5376679000000001E-2</v>
      </c>
      <c r="F42" s="85">
        <v>10.928818</v>
      </c>
      <c r="G42" s="85">
        <v>1</v>
      </c>
      <c r="H42" s="85">
        <v>4</v>
      </c>
      <c r="I42" s="86" t="s">
        <v>238</v>
      </c>
      <c r="J42" s="85">
        <v>90.095969999999994</v>
      </c>
      <c r="K42" s="85">
        <v>96.095969999999994</v>
      </c>
    </row>
    <row r="43" spans="1:11" x14ac:dyDescent="0.25">
      <c r="A43" s="86" t="s">
        <v>85</v>
      </c>
      <c r="B43" s="85">
        <v>72</v>
      </c>
      <c r="C43" s="85">
        <v>84</v>
      </c>
      <c r="D43" s="85">
        <v>1.0419350000000001</v>
      </c>
      <c r="E43" s="85">
        <v>2.2577812999999999E-2</v>
      </c>
      <c r="F43" s="85">
        <v>6.3890419999999999</v>
      </c>
      <c r="G43" s="85">
        <v>1</v>
      </c>
      <c r="H43" s="85">
        <v>3</v>
      </c>
      <c r="I43" s="86" t="s">
        <v>238</v>
      </c>
      <c r="J43" s="85">
        <v>68.561530000000005</v>
      </c>
      <c r="K43" s="85">
        <v>72.561530000000005</v>
      </c>
    </row>
    <row r="44" spans="1:11" x14ac:dyDescent="0.25">
      <c r="A44" s="86" t="s">
        <v>86</v>
      </c>
      <c r="B44" s="85">
        <v>84</v>
      </c>
      <c r="C44" s="85">
        <v>96</v>
      </c>
      <c r="D44" s="85">
        <v>1.033264</v>
      </c>
      <c r="E44" s="85">
        <v>4.8819179999999998E-3</v>
      </c>
      <c r="F44" s="85">
        <v>1.159062</v>
      </c>
      <c r="G44" s="85">
        <v>1</v>
      </c>
      <c r="H44" s="85">
        <v>2</v>
      </c>
      <c r="I44" s="86" t="s">
        <v>238</v>
      </c>
      <c r="J44" s="85">
        <v>41.667140000000003</v>
      </c>
      <c r="K44" s="85">
        <v>43.667140000000003</v>
      </c>
    </row>
    <row r="45" spans="1:11" x14ac:dyDescent="0.25">
      <c r="A45" s="86" t="s">
        <v>87</v>
      </c>
      <c r="B45" s="85">
        <v>96</v>
      </c>
      <c r="C45" s="85">
        <v>108</v>
      </c>
      <c r="D45" s="85">
        <v>1.0169360000000001</v>
      </c>
      <c r="E45" s="85">
        <v>1.5055851E-2</v>
      </c>
      <c r="F45" s="85">
        <v>2.8077040000000002</v>
      </c>
      <c r="G45" s="85">
        <v>1</v>
      </c>
      <c r="H45" s="85">
        <v>1</v>
      </c>
      <c r="I45" s="86" t="s">
        <v>238</v>
      </c>
      <c r="J45" s="85">
        <v>31.941130000000001</v>
      </c>
      <c r="K45" s="85">
        <v>31.941130000000001</v>
      </c>
    </row>
    <row r="46" spans="1:11" x14ac:dyDescent="0.25">
      <c r="A46" s="86" t="s">
        <v>88</v>
      </c>
      <c r="B46" s="85">
        <v>108</v>
      </c>
      <c r="C46" s="85">
        <v>120</v>
      </c>
      <c r="D46" s="85">
        <v>1.009217</v>
      </c>
      <c r="E46" s="85">
        <v>8.4845279999999999E-3</v>
      </c>
      <c r="F46" s="85">
        <v>1.159062</v>
      </c>
      <c r="G46" s="85">
        <v>1</v>
      </c>
      <c r="H46" s="85">
        <v>0</v>
      </c>
      <c r="I46" s="86" t="s">
        <v>238</v>
      </c>
      <c r="J46" s="85" t="s">
        <v>237</v>
      </c>
      <c r="K46" s="85" t="s">
        <v>237</v>
      </c>
    </row>
    <row r="47" spans="1:11" x14ac:dyDescent="0.25">
      <c r="A47" s="86" t="s">
        <v>89</v>
      </c>
      <c r="B47" s="85">
        <v>120</v>
      </c>
      <c r="C47" s="85" t="s">
        <v>129</v>
      </c>
      <c r="D47" s="85">
        <v>1</v>
      </c>
      <c r="E47" s="85">
        <v>0</v>
      </c>
      <c r="F47" s="85">
        <v>0</v>
      </c>
      <c r="G47" s="85">
        <v>0</v>
      </c>
      <c r="H47" s="85" t="s">
        <v>136</v>
      </c>
      <c r="I47" s="86" t="s">
        <v>136</v>
      </c>
      <c r="J47" s="85" t="s">
        <v>136</v>
      </c>
      <c r="K47" s="85" t="s">
        <v>136</v>
      </c>
    </row>
    <row r="49" spans="1:13" x14ac:dyDescent="0.25">
      <c r="A49" s="86" t="s">
        <v>224</v>
      </c>
    </row>
    <row r="50" spans="1:13" x14ac:dyDescent="0.25">
      <c r="B50" s="86" t="s">
        <v>115</v>
      </c>
      <c r="C50" s="86" t="s">
        <v>157</v>
      </c>
      <c r="D50" s="86" t="s">
        <v>156</v>
      </c>
    </row>
    <row r="51" spans="1:13" x14ac:dyDescent="0.25">
      <c r="A51" s="86" t="s">
        <v>90</v>
      </c>
      <c r="B51" s="85">
        <v>1998</v>
      </c>
      <c r="C51" s="87">
        <v>35796</v>
      </c>
      <c r="D51" s="87">
        <v>36160</v>
      </c>
    </row>
    <row r="52" spans="1:13" x14ac:dyDescent="0.25">
      <c r="A52" s="86" t="s">
        <v>91</v>
      </c>
      <c r="B52" s="85">
        <v>1999</v>
      </c>
      <c r="C52" s="87">
        <v>36161</v>
      </c>
      <c r="D52" s="87">
        <v>36525</v>
      </c>
    </row>
    <row r="53" spans="1:13" x14ac:dyDescent="0.25">
      <c r="A53" s="86" t="s">
        <v>92</v>
      </c>
      <c r="B53" s="85">
        <v>2000</v>
      </c>
      <c r="C53" s="87">
        <v>36526</v>
      </c>
      <c r="D53" s="87">
        <v>36891</v>
      </c>
    </row>
    <row r="54" spans="1:13" x14ac:dyDescent="0.25">
      <c r="A54" s="86" t="s">
        <v>93</v>
      </c>
      <c r="B54" s="85">
        <v>2001</v>
      </c>
      <c r="C54" s="87">
        <v>36892</v>
      </c>
      <c r="D54" s="87">
        <v>37256</v>
      </c>
    </row>
    <row r="55" spans="1:13" x14ac:dyDescent="0.25">
      <c r="A55" s="86" t="s">
        <v>94</v>
      </c>
      <c r="B55" s="85">
        <v>2002</v>
      </c>
      <c r="C55" s="87">
        <v>37257</v>
      </c>
      <c r="D55" s="87">
        <v>37621</v>
      </c>
    </row>
    <row r="56" spans="1:13" x14ac:dyDescent="0.25">
      <c r="A56" s="86" t="s">
        <v>95</v>
      </c>
      <c r="B56" s="85">
        <v>2003</v>
      </c>
      <c r="C56" s="87">
        <v>37622</v>
      </c>
      <c r="D56" s="87">
        <v>37986</v>
      </c>
    </row>
    <row r="57" spans="1:13" x14ac:dyDescent="0.25">
      <c r="A57" s="86" t="s">
        <v>96</v>
      </c>
      <c r="B57" s="85">
        <v>2004</v>
      </c>
      <c r="C57" s="87">
        <v>37987</v>
      </c>
      <c r="D57" s="87">
        <v>38352</v>
      </c>
    </row>
    <row r="58" spans="1:13" x14ac:dyDescent="0.25">
      <c r="A58" s="86" t="s">
        <v>97</v>
      </c>
      <c r="B58" s="85">
        <v>2005</v>
      </c>
      <c r="C58" s="87">
        <v>38353</v>
      </c>
      <c r="D58" s="87">
        <v>38717</v>
      </c>
    </row>
    <row r="59" spans="1:13" x14ac:dyDescent="0.25">
      <c r="A59" s="86" t="s">
        <v>98</v>
      </c>
      <c r="B59" s="85">
        <v>2006</v>
      </c>
      <c r="C59" s="87">
        <v>38718</v>
      </c>
      <c r="D59" s="87">
        <v>39082</v>
      </c>
    </row>
    <row r="60" spans="1:13" x14ac:dyDescent="0.25">
      <c r="A60" s="86" t="s">
        <v>99</v>
      </c>
      <c r="B60" s="85">
        <v>2007</v>
      </c>
      <c r="C60" s="87">
        <v>39083</v>
      </c>
      <c r="D60" s="87">
        <v>39447</v>
      </c>
    </row>
    <row r="62" spans="1:13" x14ac:dyDescent="0.25">
      <c r="A62" s="86" t="s">
        <v>154</v>
      </c>
    </row>
    <row r="63" spans="1:13" x14ac:dyDescent="0.25">
      <c r="B63" s="86" t="s">
        <v>115</v>
      </c>
      <c r="C63" s="86" t="s">
        <v>116</v>
      </c>
      <c r="D63" s="86" t="s">
        <v>155</v>
      </c>
      <c r="E63" s="86" t="s">
        <v>159</v>
      </c>
      <c r="F63" s="86" t="s">
        <v>158</v>
      </c>
      <c r="G63" s="86" t="s">
        <v>206</v>
      </c>
      <c r="H63" s="86" t="s">
        <v>207</v>
      </c>
      <c r="I63" s="86" t="s">
        <v>236</v>
      </c>
      <c r="J63" s="86" t="s">
        <v>235</v>
      </c>
      <c r="K63" s="86" t="s">
        <v>205</v>
      </c>
      <c r="L63" s="86" t="s">
        <v>126</v>
      </c>
      <c r="M63" s="86" t="s">
        <v>208</v>
      </c>
    </row>
    <row r="64" spans="1:13" x14ac:dyDescent="0.25">
      <c r="A64" s="86" t="s">
        <v>161</v>
      </c>
      <c r="B64" s="86" t="s">
        <v>90</v>
      </c>
      <c r="C64" s="85">
        <v>120</v>
      </c>
      <c r="D64" s="85">
        <v>18834</v>
      </c>
      <c r="E64" s="87">
        <v>39447</v>
      </c>
      <c r="F64" s="85">
        <v>114</v>
      </c>
      <c r="G64" s="85" t="s">
        <v>136</v>
      </c>
      <c r="H64" s="85" t="s">
        <v>136</v>
      </c>
      <c r="I64" s="85" t="s">
        <v>136</v>
      </c>
      <c r="J64" s="85" t="s">
        <v>136</v>
      </c>
      <c r="K64" s="85">
        <v>172</v>
      </c>
      <c r="L64" s="85" t="s">
        <v>136</v>
      </c>
      <c r="M64" s="86" t="s">
        <v>214</v>
      </c>
    </row>
    <row r="65" spans="1:13" x14ac:dyDescent="0.25">
      <c r="A65" s="86" t="s">
        <v>162</v>
      </c>
      <c r="B65" s="86" t="s">
        <v>91</v>
      </c>
      <c r="C65" s="85">
        <v>108</v>
      </c>
      <c r="D65" s="85">
        <v>16704</v>
      </c>
      <c r="E65" s="87">
        <v>39447</v>
      </c>
      <c r="F65" s="85">
        <v>102</v>
      </c>
      <c r="G65" s="85" t="s">
        <v>136</v>
      </c>
      <c r="H65" s="85" t="s">
        <v>136</v>
      </c>
      <c r="I65" s="85" t="s">
        <v>136</v>
      </c>
      <c r="J65" s="85" t="s">
        <v>136</v>
      </c>
      <c r="K65" s="85">
        <v>535</v>
      </c>
      <c r="L65" s="85" t="s">
        <v>136</v>
      </c>
      <c r="M65" s="86" t="s">
        <v>215</v>
      </c>
    </row>
    <row r="66" spans="1:13" x14ac:dyDescent="0.25">
      <c r="A66" s="86" t="s">
        <v>163</v>
      </c>
      <c r="B66" s="86" t="s">
        <v>92</v>
      </c>
      <c r="C66" s="85">
        <v>96</v>
      </c>
      <c r="D66" s="85">
        <v>23466</v>
      </c>
      <c r="E66" s="87">
        <v>39447</v>
      </c>
      <c r="F66" s="85">
        <v>90</v>
      </c>
      <c r="G66" s="85" t="s">
        <v>136</v>
      </c>
      <c r="H66" s="85" t="s">
        <v>136</v>
      </c>
      <c r="I66" s="85" t="s">
        <v>136</v>
      </c>
      <c r="J66" s="85" t="s">
        <v>136</v>
      </c>
      <c r="K66" s="85">
        <v>603</v>
      </c>
      <c r="L66" s="85" t="s">
        <v>136</v>
      </c>
      <c r="M66" s="86" t="s">
        <v>216</v>
      </c>
    </row>
    <row r="67" spans="1:13" x14ac:dyDescent="0.25">
      <c r="A67" s="86" t="s">
        <v>164</v>
      </c>
      <c r="B67" s="86" t="s">
        <v>93</v>
      </c>
      <c r="C67" s="85">
        <v>84</v>
      </c>
      <c r="D67" s="85">
        <v>27067</v>
      </c>
      <c r="E67" s="87">
        <v>39447</v>
      </c>
      <c r="F67" s="85">
        <v>78</v>
      </c>
      <c r="G67" s="85" t="s">
        <v>136</v>
      </c>
      <c r="H67" s="85" t="s">
        <v>136</v>
      </c>
      <c r="I67" s="85" t="s">
        <v>136</v>
      </c>
      <c r="J67" s="85" t="s">
        <v>136</v>
      </c>
      <c r="K67" s="85">
        <v>984</v>
      </c>
      <c r="L67" s="85" t="s">
        <v>136</v>
      </c>
      <c r="M67" s="86" t="s">
        <v>217</v>
      </c>
    </row>
    <row r="68" spans="1:13" x14ac:dyDescent="0.25">
      <c r="A68" s="86" t="s">
        <v>165</v>
      </c>
      <c r="B68" s="86" t="s">
        <v>94</v>
      </c>
      <c r="C68" s="85">
        <v>72</v>
      </c>
      <c r="D68" s="85">
        <v>26180</v>
      </c>
      <c r="E68" s="87">
        <v>39447</v>
      </c>
      <c r="F68" s="85">
        <v>66</v>
      </c>
      <c r="G68" s="85" t="s">
        <v>136</v>
      </c>
      <c r="H68" s="85" t="s">
        <v>136</v>
      </c>
      <c r="I68" s="85" t="s">
        <v>136</v>
      </c>
      <c r="J68" s="85" t="s">
        <v>136</v>
      </c>
      <c r="K68" s="85">
        <v>225</v>
      </c>
      <c r="L68" s="85" t="s">
        <v>136</v>
      </c>
      <c r="M68" s="86" t="s">
        <v>218</v>
      </c>
    </row>
    <row r="69" spans="1:13" x14ac:dyDescent="0.25">
      <c r="A69" s="86" t="s">
        <v>166</v>
      </c>
      <c r="B69" s="86" t="s">
        <v>95</v>
      </c>
      <c r="C69" s="85">
        <v>60</v>
      </c>
      <c r="D69" s="85">
        <v>15852</v>
      </c>
      <c r="E69" s="87">
        <v>39447</v>
      </c>
      <c r="F69" s="85">
        <v>54</v>
      </c>
      <c r="G69" s="85" t="s">
        <v>136</v>
      </c>
      <c r="H69" s="85" t="s">
        <v>136</v>
      </c>
      <c r="I69" s="85" t="s">
        <v>136</v>
      </c>
      <c r="J69" s="85" t="s">
        <v>136</v>
      </c>
      <c r="K69" s="85">
        <v>2917</v>
      </c>
      <c r="L69" s="85" t="s">
        <v>136</v>
      </c>
      <c r="M69" s="86" t="s">
        <v>219</v>
      </c>
    </row>
    <row r="70" spans="1:13" x14ac:dyDescent="0.25">
      <c r="A70" s="86" t="s">
        <v>167</v>
      </c>
      <c r="B70" s="86" t="s">
        <v>96</v>
      </c>
      <c r="C70" s="85">
        <v>48</v>
      </c>
      <c r="D70" s="85">
        <v>12314</v>
      </c>
      <c r="E70" s="87">
        <v>39447</v>
      </c>
      <c r="F70" s="85">
        <v>42</v>
      </c>
      <c r="G70" s="85" t="s">
        <v>136</v>
      </c>
      <c r="H70" s="85" t="s">
        <v>136</v>
      </c>
      <c r="I70" s="85" t="s">
        <v>136</v>
      </c>
      <c r="J70" s="85" t="s">
        <v>136</v>
      </c>
      <c r="K70" s="85">
        <v>1368</v>
      </c>
      <c r="L70" s="85" t="s">
        <v>136</v>
      </c>
      <c r="M70" s="86" t="s">
        <v>220</v>
      </c>
    </row>
    <row r="71" spans="1:13" x14ac:dyDescent="0.25">
      <c r="A71" s="86" t="s">
        <v>168</v>
      </c>
      <c r="B71" s="86" t="s">
        <v>97</v>
      </c>
      <c r="C71" s="85">
        <v>36</v>
      </c>
      <c r="D71" s="85">
        <v>13112</v>
      </c>
      <c r="E71" s="87">
        <v>39447</v>
      </c>
      <c r="F71" s="85">
        <v>30</v>
      </c>
      <c r="G71" s="85" t="s">
        <v>136</v>
      </c>
      <c r="H71" s="85" t="s">
        <v>136</v>
      </c>
      <c r="I71" s="85" t="s">
        <v>136</v>
      </c>
      <c r="J71" s="85" t="s">
        <v>136</v>
      </c>
      <c r="K71" s="85">
        <v>6165</v>
      </c>
      <c r="L71" s="85" t="s">
        <v>136</v>
      </c>
      <c r="M71" s="86" t="s">
        <v>221</v>
      </c>
    </row>
    <row r="72" spans="1:13" x14ac:dyDescent="0.25">
      <c r="A72" s="86" t="s">
        <v>169</v>
      </c>
      <c r="B72" s="86" t="s">
        <v>98</v>
      </c>
      <c r="C72" s="85">
        <v>24</v>
      </c>
      <c r="D72" s="85">
        <v>5395</v>
      </c>
      <c r="E72" s="87">
        <v>39447</v>
      </c>
      <c r="F72" s="85">
        <v>18</v>
      </c>
      <c r="G72" s="85" t="s">
        <v>136</v>
      </c>
      <c r="H72" s="85" t="s">
        <v>136</v>
      </c>
      <c r="I72" s="85" t="s">
        <v>136</v>
      </c>
      <c r="J72" s="85" t="s">
        <v>136</v>
      </c>
      <c r="K72" s="85">
        <v>2262</v>
      </c>
      <c r="L72" s="85" t="s">
        <v>136</v>
      </c>
      <c r="M72" s="86" t="s">
        <v>222</v>
      </c>
    </row>
    <row r="73" spans="1:13" x14ac:dyDescent="0.25">
      <c r="A73" s="86" t="s">
        <v>170</v>
      </c>
      <c r="B73" s="86" t="s">
        <v>99</v>
      </c>
      <c r="C73" s="85">
        <v>12</v>
      </c>
      <c r="D73" s="85">
        <v>2063</v>
      </c>
      <c r="E73" s="87">
        <v>39447</v>
      </c>
      <c r="F73" s="85">
        <v>6</v>
      </c>
      <c r="G73" s="85" t="s">
        <v>136</v>
      </c>
      <c r="H73" s="85" t="s">
        <v>136</v>
      </c>
      <c r="I73" s="85" t="s">
        <v>136</v>
      </c>
      <c r="J73" s="85" t="s">
        <v>136</v>
      </c>
      <c r="K73" s="85">
        <v>2063</v>
      </c>
      <c r="L73" s="85" t="s">
        <v>136</v>
      </c>
      <c r="M73" s="86" t="s">
        <v>223</v>
      </c>
    </row>
    <row r="75" spans="1:13" x14ac:dyDescent="0.25">
      <c r="A75" s="86" t="s">
        <v>171</v>
      </c>
    </row>
    <row r="76" spans="1:13" x14ac:dyDescent="0.25">
      <c r="B76" s="86" t="s">
        <v>81</v>
      </c>
      <c r="C76" s="86" t="s">
        <v>82</v>
      </c>
      <c r="D76" s="86" t="s">
        <v>83</v>
      </c>
      <c r="E76" s="86" t="s">
        <v>84</v>
      </c>
      <c r="F76" s="86" t="s">
        <v>85</v>
      </c>
      <c r="G76" s="86" t="s">
        <v>86</v>
      </c>
      <c r="H76" s="86" t="s">
        <v>87</v>
      </c>
      <c r="I76" s="86" t="s">
        <v>88</v>
      </c>
      <c r="J76" s="86" t="s">
        <v>89</v>
      </c>
      <c r="K76" s="86" t="s">
        <v>129</v>
      </c>
    </row>
    <row r="77" spans="1:13" x14ac:dyDescent="0.25">
      <c r="A77" s="86" t="s">
        <v>90</v>
      </c>
      <c r="K77" s="85">
        <v>18834</v>
      </c>
    </row>
    <row r="78" spans="1:13" x14ac:dyDescent="0.25">
      <c r="A78" s="86" t="s">
        <v>91</v>
      </c>
      <c r="J78" s="85">
        <v>16857.953917050691</v>
      </c>
      <c r="K78" s="85">
        <v>16857.953917050691</v>
      </c>
    </row>
    <row r="79" spans="1:13" x14ac:dyDescent="0.25">
      <c r="A79" s="86" t="s">
        <v>92</v>
      </c>
      <c r="I79" s="85">
        <v>23863.431463323468</v>
      </c>
      <c r="J79" s="85">
        <v>24083.370923814928</v>
      </c>
      <c r="K79" s="85">
        <v>24083.370923814928</v>
      </c>
    </row>
    <row r="80" spans="1:13" x14ac:dyDescent="0.25">
      <c r="A80" s="86" t="s">
        <v>93</v>
      </c>
      <c r="H80" s="85">
        <v>27967.344610417262</v>
      </c>
      <c r="I80" s="85">
        <v>28441.013011243555</v>
      </c>
      <c r="J80" s="85">
        <v>28703.142163420915</v>
      </c>
      <c r="K80" s="85">
        <v>28703.142163420915</v>
      </c>
    </row>
    <row r="81" spans="1:11" x14ac:dyDescent="0.25">
      <c r="A81" s="86" t="s">
        <v>94</v>
      </c>
      <c r="G81" s="85">
        <v>27277.848820510259</v>
      </c>
      <c r="H81" s="85">
        <v>28185.207012009992</v>
      </c>
      <c r="I81" s="85">
        <v>28662.565235263122</v>
      </c>
      <c r="J81" s="85">
        <v>28926.736343422228</v>
      </c>
      <c r="K81" s="85">
        <v>28926.736343422228</v>
      </c>
    </row>
    <row r="82" spans="1:11" x14ac:dyDescent="0.25">
      <c r="A82" s="86" t="s">
        <v>95</v>
      </c>
      <c r="F82" s="85">
        <v>17649.377216144851</v>
      </c>
      <c r="G82" s="85">
        <v>18389.497459058726</v>
      </c>
      <c r="H82" s="85">
        <v>19001.197496947869</v>
      </c>
      <c r="I82" s="85">
        <v>19323.010917475876</v>
      </c>
      <c r="J82" s="85">
        <v>19501.103183996391</v>
      </c>
      <c r="K82" s="85">
        <v>19501.103183996391</v>
      </c>
    </row>
    <row r="83" spans="1:11" x14ac:dyDescent="0.25">
      <c r="A83" s="86" t="s">
        <v>96</v>
      </c>
      <c r="E83" s="85">
        <v>14428.001431850249</v>
      </c>
      <c r="F83" s="85">
        <v>16063.918732387276</v>
      </c>
      <c r="G83" s="85">
        <v>16737.553347861838</v>
      </c>
      <c r="H83" s="85">
        <v>17294.303853951129</v>
      </c>
      <c r="I83" s="85">
        <v>17587.20850271259</v>
      </c>
      <c r="J83" s="85">
        <v>17749.302590295196</v>
      </c>
      <c r="K83" s="85">
        <v>17749.302590295196</v>
      </c>
    </row>
    <row r="84" spans="1:11" x14ac:dyDescent="0.25">
      <c r="A84" s="86" t="s">
        <v>97</v>
      </c>
      <c r="D84" s="85">
        <v>16663.884964347475</v>
      </c>
      <c r="E84" s="85">
        <v>19524.651301428716</v>
      </c>
      <c r="F84" s="85">
        <v>21738.451667462083</v>
      </c>
      <c r="G84" s="85">
        <v>22650.045766883111</v>
      </c>
      <c r="H84" s="85">
        <v>23403.46678258184</v>
      </c>
      <c r="I84" s="85">
        <v>23799.839153256162</v>
      </c>
      <c r="J84" s="85">
        <v>24019.192509507371</v>
      </c>
      <c r="K84" s="85">
        <v>24019.192509507371</v>
      </c>
    </row>
    <row r="85" spans="1:11" x14ac:dyDescent="0.25">
      <c r="A85" s="86" t="s">
        <v>98</v>
      </c>
      <c r="C85" s="85">
        <v>8758.9052564998838</v>
      </c>
      <c r="D85" s="85">
        <v>11131.588591209007</v>
      </c>
      <c r="E85" s="85">
        <v>13042.599978295553</v>
      </c>
      <c r="F85" s="85">
        <v>14521.433692671011</v>
      </c>
      <c r="G85" s="85">
        <v>15130.38475652192</v>
      </c>
      <c r="H85" s="85">
        <v>15633.675123724566</v>
      </c>
      <c r="I85" s="85">
        <v>15898.454565535932</v>
      </c>
      <c r="J85" s="85">
        <v>16044.984100702162</v>
      </c>
      <c r="K85" s="85">
        <v>16044.984100702162</v>
      </c>
    </row>
    <row r="86" spans="1:11" x14ac:dyDescent="0.25">
      <c r="A86" s="86" t="s">
        <v>99</v>
      </c>
      <c r="B86" s="85">
        <v>6187.6768977048887</v>
      </c>
      <c r="C86" s="85">
        <v>10045.834236298469</v>
      </c>
      <c r="D86" s="85">
        <v>12767.131336529987</v>
      </c>
      <c r="E86" s="85">
        <v>14958.923924319866</v>
      </c>
      <c r="F86" s="85">
        <v>16655.039811250012</v>
      </c>
      <c r="G86" s="85">
        <v>17353.462875128247</v>
      </c>
      <c r="H86" s="85">
        <v>17930.700720907156</v>
      </c>
      <c r="I86" s="85">
        <v>18234.383693119093</v>
      </c>
      <c r="J86" s="85">
        <v>18402.442529000375</v>
      </c>
      <c r="K86" s="85">
        <v>18402.442529000375</v>
      </c>
    </row>
    <row r="87" spans="1:11" x14ac:dyDescent="0.25">
      <c r="A87" s="86" t="s">
        <v>172</v>
      </c>
      <c r="B87" s="85">
        <v>6187.6768977048887</v>
      </c>
      <c r="C87" s="85">
        <v>18804.739492798355</v>
      </c>
      <c r="D87" s="85">
        <v>40562.60489208647</v>
      </c>
      <c r="E87" s="85">
        <v>61954.176635894386</v>
      </c>
      <c r="F87" s="85">
        <v>86628.221119915237</v>
      </c>
      <c r="G87" s="85">
        <v>117538.7930259641</v>
      </c>
      <c r="H87" s="85">
        <v>149415.89560053981</v>
      </c>
      <c r="I87" s="85">
        <v>175809.90654192981</v>
      </c>
      <c r="J87" s="85">
        <v>194288.22826121026</v>
      </c>
      <c r="K87" s="85">
        <v>213122.22826121026</v>
      </c>
    </row>
    <row r="89" spans="1:11" x14ac:dyDescent="0.25">
      <c r="A89" s="86" t="s">
        <v>117</v>
      </c>
    </row>
    <row r="90" spans="1:11" x14ac:dyDescent="0.25">
      <c r="B90" s="86" t="s">
        <v>81</v>
      </c>
      <c r="C90" s="86" t="s">
        <v>82</v>
      </c>
      <c r="D90" s="86" t="s">
        <v>83</v>
      </c>
      <c r="E90" s="86" t="s">
        <v>84</v>
      </c>
      <c r="F90" s="86" t="s">
        <v>85</v>
      </c>
      <c r="G90" s="86" t="s">
        <v>86</v>
      </c>
      <c r="H90" s="86" t="s">
        <v>87</v>
      </c>
      <c r="I90" s="86" t="s">
        <v>88</v>
      </c>
      <c r="J90" s="86" t="s">
        <v>89</v>
      </c>
      <c r="K90" s="86" t="s">
        <v>129</v>
      </c>
    </row>
    <row r="91" spans="1:11" x14ac:dyDescent="0.25">
      <c r="A91" s="86" t="s">
        <v>90</v>
      </c>
      <c r="K91" s="85">
        <v>0</v>
      </c>
    </row>
    <row r="92" spans="1:11" x14ac:dyDescent="0.25">
      <c r="A92" s="86" t="s">
        <v>91</v>
      </c>
      <c r="J92" s="85">
        <v>141.72555846285073</v>
      </c>
      <c r="K92" s="85">
        <v>141.72555846285073</v>
      </c>
    </row>
    <row r="93" spans="1:11" x14ac:dyDescent="0.25">
      <c r="A93" s="86" t="s">
        <v>92</v>
      </c>
      <c r="I93" s="85">
        <v>353.3006068866672</v>
      </c>
      <c r="J93" s="85">
        <v>410.04371036413369</v>
      </c>
      <c r="K93" s="85">
        <v>410.04371036413369</v>
      </c>
    </row>
    <row r="94" spans="1:11" x14ac:dyDescent="0.25">
      <c r="A94" s="86" t="s">
        <v>93</v>
      </c>
      <c r="H94" s="85">
        <v>132.13887293912734</v>
      </c>
      <c r="I94" s="85">
        <v>441.99872817202856</v>
      </c>
      <c r="J94" s="85">
        <v>507.17306942800161</v>
      </c>
      <c r="K94" s="85">
        <v>507.17306942800161</v>
      </c>
    </row>
    <row r="95" spans="1:11" x14ac:dyDescent="0.25">
      <c r="A95" s="86" t="s">
        <v>94</v>
      </c>
      <c r="G95" s="85">
        <v>591.08714548236583</v>
      </c>
      <c r="H95" s="85">
        <v>625.10495427999581</v>
      </c>
      <c r="I95" s="85">
        <v>764.3741222991996</v>
      </c>
      <c r="J95" s="85">
        <v>808.86956465415858</v>
      </c>
      <c r="K95" s="85">
        <v>808.86956465415858</v>
      </c>
    </row>
    <row r="96" spans="1:11" x14ac:dyDescent="0.25">
      <c r="A96" s="86" t="s">
        <v>95</v>
      </c>
      <c r="F96" s="85">
        <v>560.79111847418187</v>
      </c>
      <c r="G96" s="85">
        <v>707.36522266909697</v>
      </c>
      <c r="H96" s="85">
        <v>736.39576767820813</v>
      </c>
      <c r="I96" s="85">
        <v>801.72757037557449</v>
      </c>
      <c r="J96" s="85">
        <v>825.58749223366954</v>
      </c>
      <c r="K96" s="85">
        <v>825.58749223366954</v>
      </c>
    </row>
    <row r="97" spans="1:11" x14ac:dyDescent="0.25">
      <c r="A97" s="86" t="s">
        <v>96</v>
      </c>
      <c r="E97" s="85">
        <v>312.65156547010997</v>
      </c>
      <c r="F97" s="85">
        <v>617.91605854963132</v>
      </c>
      <c r="G97" s="85">
        <v>739.0886365672427</v>
      </c>
      <c r="H97" s="85">
        <v>768.04085365323169</v>
      </c>
      <c r="I97" s="85">
        <v>823.38865226840858</v>
      </c>
      <c r="J97" s="85">
        <v>844.29778499338499</v>
      </c>
      <c r="K97" s="85">
        <v>844.29778499338499</v>
      </c>
    </row>
    <row r="98" spans="1:11" x14ac:dyDescent="0.25">
      <c r="A98" s="86" t="s">
        <v>97</v>
      </c>
      <c r="D98" s="85">
        <v>1186.6126075926547</v>
      </c>
      <c r="E98" s="85">
        <v>1453.5877870156921</v>
      </c>
      <c r="F98" s="85">
        <v>1760.3868810804101</v>
      </c>
      <c r="G98" s="85">
        <v>1899.1551197634083</v>
      </c>
      <c r="H98" s="85">
        <v>1965.4625940843528</v>
      </c>
      <c r="I98" s="85">
        <v>2029.7873368931914</v>
      </c>
      <c r="J98" s="85">
        <v>2058.4956803723808</v>
      </c>
      <c r="K98" s="85">
        <v>2058.4956803723808</v>
      </c>
    </row>
    <row r="99" spans="1:11" x14ac:dyDescent="0.25">
      <c r="A99" s="86" t="s">
        <v>98</v>
      </c>
      <c r="C99" s="85">
        <v>732.83586181940825</v>
      </c>
      <c r="D99" s="85">
        <v>1224.7995481041996</v>
      </c>
      <c r="E99" s="85">
        <v>1462.9637515371467</v>
      </c>
      <c r="F99" s="85">
        <v>1693.7229634103344</v>
      </c>
      <c r="G99" s="85">
        <v>1795.3533561637439</v>
      </c>
      <c r="H99" s="85">
        <v>1856.5638798962732</v>
      </c>
      <c r="I99" s="85">
        <v>1902.8286122801742</v>
      </c>
      <c r="J99" s="85">
        <v>1925.1655911917846</v>
      </c>
      <c r="K99" s="85">
        <v>1925.1655911917846</v>
      </c>
    </row>
    <row r="100" spans="1:11" x14ac:dyDescent="0.25">
      <c r="A100" s="86" t="s">
        <v>99</v>
      </c>
      <c r="B100" s="85">
        <v>2331.6093612046307</v>
      </c>
      <c r="C100" s="85">
        <v>3890.5240795290752</v>
      </c>
      <c r="D100" s="85">
        <v>5039.6209055564914</v>
      </c>
      <c r="E100" s="85">
        <v>5915.0710570341589</v>
      </c>
      <c r="F100" s="85">
        <v>6610.2912117739634</v>
      </c>
      <c r="G100" s="85">
        <v>6899.3632828196769</v>
      </c>
      <c r="H100" s="85">
        <v>7129.4435588831911</v>
      </c>
      <c r="I100" s="85">
        <v>7256.0095357445516</v>
      </c>
      <c r="J100" s="85">
        <v>7324.7780156917333</v>
      </c>
      <c r="K100" s="85">
        <v>7324.7780156917333</v>
      </c>
    </row>
    <row r="101" spans="1:11" x14ac:dyDescent="0.25">
      <c r="A101" s="86" t="s">
        <v>172</v>
      </c>
      <c r="B101" s="85">
        <v>2331.6093612046307</v>
      </c>
      <c r="C101" s="85">
        <v>4111.5857982625284</v>
      </c>
      <c r="D101" s="85">
        <v>5982.1231509038462</v>
      </c>
      <c r="E101" s="85">
        <v>7138.1352362985754</v>
      </c>
      <c r="F101" s="85">
        <v>8414.4390561149739</v>
      </c>
      <c r="G101" s="85">
        <v>9131.7349385580274</v>
      </c>
      <c r="H101" s="85">
        <v>9461.9664236846111</v>
      </c>
      <c r="I101" s="85">
        <v>9969.0719406156022</v>
      </c>
      <c r="J101" s="85">
        <v>10193.031298531598</v>
      </c>
      <c r="K101" s="85">
        <v>10193.031298531598</v>
      </c>
    </row>
    <row r="103" spans="1:11" x14ac:dyDescent="0.25">
      <c r="A103" s="86" t="s">
        <v>118</v>
      </c>
    </row>
    <row r="104" spans="1:11" x14ac:dyDescent="0.25">
      <c r="B104" s="86" t="s">
        <v>81</v>
      </c>
      <c r="C104" s="86" t="s">
        <v>82</v>
      </c>
      <c r="D104" s="86" t="s">
        <v>83</v>
      </c>
      <c r="E104" s="86" t="s">
        <v>84</v>
      </c>
      <c r="F104" s="86" t="s">
        <v>85</v>
      </c>
      <c r="G104" s="86" t="s">
        <v>86</v>
      </c>
      <c r="H104" s="86" t="s">
        <v>87</v>
      </c>
      <c r="I104" s="86" t="s">
        <v>88</v>
      </c>
      <c r="J104" s="86" t="s">
        <v>89</v>
      </c>
      <c r="K104" s="86" t="s">
        <v>129</v>
      </c>
    </row>
    <row r="105" spans="1:11" x14ac:dyDescent="0.25">
      <c r="A105" s="86" t="s">
        <v>90</v>
      </c>
      <c r="K105" s="85">
        <v>0</v>
      </c>
    </row>
    <row r="106" spans="1:11" x14ac:dyDescent="0.25">
      <c r="A106" s="86" t="s">
        <v>91</v>
      </c>
      <c r="J106" s="85">
        <v>149.80179898049104</v>
      </c>
      <c r="K106" s="85">
        <v>149.80179898049104</v>
      </c>
    </row>
    <row r="107" spans="1:11" x14ac:dyDescent="0.25">
      <c r="A107" s="86" t="s">
        <v>92</v>
      </c>
      <c r="I107" s="85">
        <v>430.10145124902755</v>
      </c>
      <c r="J107" s="85">
        <v>469.54405236571989</v>
      </c>
      <c r="K107" s="85">
        <v>469.54405236571989</v>
      </c>
    </row>
    <row r="108" spans="1:11" x14ac:dyDescent="0.25">
      <c r="A108" s="86" t="s">
        <v>93</v>
      </c>
      <c r="H108" s="85">
        <v>190.68953059373243</v>
      </c>
      <c r="I108" s="85">
        <v>508.01270442638867</v>
      </c>
      <c r="J108" s="85">
        <v>548.69334742686362</v>
      </c>
      <c r="K108" s="85">
        <v>548.69334742686362</v>
      </c>
    </row>
    <row r="109" spans="1:11" x14ac:dyDescent="0.25">
      <c r="A109" s="86" t="s">
        <v>94</v>
      </c>
      <c r="G109" s="85">
        <v>1033.7620640629102</v>
      </c>
      <c r="H109" s="85">
        <v>1085.1669573582942</v>
      </c>
      <c r="I109" s="85">
        <v>1200.0013370881354</v>
      </c>
      <c r="J109" s="85">
        <v>1226.8558957141386</v>
      </c>
      <c r="K109" s="85">
        <v>1226.8558957141386</v>
      </c>
    </row>
    <row r="110" spans="1:11" x14ac:dyDescent="0.25">
      <c r="A110" s="86" t="s">
        <v>95</v>
      </c>
      <c r="F110" s="85">
        <v>1375.989783342761</v>
      </c>
      <c r="G110" s="85">
        <v>1666.1081095451748</v>
      </c>
      <c r="H110" s="85">
        <v>1728.6891800230849</v>
      </c>
      <c r="I110" s="85">
        <v>1800.0662780703888</v>
      </c>
      <c r="J110" s="85">
        <v>1823.7874806917243</v>
      </c>
      <c r="K110" s="85">
        <v>1823.7874806917243</v>
      </c>
    </row>
    <row r="111" spans="1:11" x14ac:dyDescent="0.25">
      <c r="A111" s="86" t="s">
        <v>96</v>
      </c>
      <c r="E111" s="85">
        <v>868.32376636707124</v>
      </c>
      <c r="F111" s="85">
        <v>1630.3151909476851</v>
      </c>
      <c r="G111" s="85">
        <v>1881.8201417933269</v>
      </c>
      <c r="H111" s="85">
        <v>1950.1897054041815</v>
      </c>
      <c r="I111" s="85">
        <v>2017.2982788118845</v>
      </c>
      <c r="J111" s="85">
        <v>2041.6852887846362</v>
      </c>
      <c r="K111" s="85">
        <v>2041.6852887846362</v>
      </c>
    </row>
    <row r="112" spans="1:11" x14ac:dyDescent="0.25">
      <c r="A112" s="86" t="s">
        <v>97</v>
      </c>
      <c r="D112" s="85">
        <v>3011.0127517788965</v>
      </c>
      <c r="E112" s="85">
        <v>3669.6866841223264</v>
      </c>
      <c r="F112" s="85">
        <v>4361.8290357106653</v>
      </c>
      <c r="G112" s="85">
        <v>4641.3391558860749</v>
      </c>
      <c r="H112" s="85">
        <v>4798.8980172133997</v>
      </c>
      <c r="I112" s="85">
        <v>4899.0404243220983</v>
      </c>
      <c r="J112" s="85">
        <v>4947.4252346020348</v>
      </c>
      <c r="K112" s="85">
        <v>4947.4252346020348</v>
      </c>
    </row>
    <row r="113" spans="1:11" x14ac:dyDescent="0.25">
      <c r="A113" s="86" t="s">
        <v>98</v>
      </c>
      <c r="C113" s="85">
        <v>2445.5059422719805</v>
      </c>
      <c r="D113" s="85">
        <v>3964.3063433360298</v>
      </c>
      <c r="E113" s="85">
        <v>4717.676455417095</v>
      </c>
      <c r="F113" s="85">
        <v>5398.8419106154279</v>
      </c>
      <c r="G113" s="85">
        <v>5677.683716883761</v>
      </c>
      <c r="H113" s="85">
        <v>5868.275811131196</v>
      </c>
      <c r="I113" s="85">
        <v>5977.9807723113136</v>
      </c>
      <c r="J113" s="85">
        <v>6034.8472170039504</v>
      </c>
      <c r="K113" s="85">
        <v>6034.8472170039504</v>
      </c>
    </row>
    <row r="114" spans="1:11" x14ac:dyDescent="0.25">
      <c r="A114" s="86" t="s">
        <v>99</v>
      </c>
      <c r="B114" s="85">
        <v>7584.4326083044607</v>
      </c>
      <c r="C114" s="85">
        <v>12588.941893329322</v>
      </c>
      <c r="D114" s="85">
        <v>16214.761564776767</v>
      </c>
      <c r="E114" s="85">
        <v>19018.987263812953</v>
      </c>
      <c r="F114" s="85">
        <v>21217.598549962269</v>
      </c>
      <c r="G114" s="85">
        <v>22122.721771871064</v>
      </c>
      <c r="H114" s="85">
        <v>22859.112052964661</v>
      </c>
      <c r="I114" s="85">
        <v>23249.305074057607</v>
      </c>
      <c r="J114" s="85">
        <v>23464.106389480021</v>
      </c>
      <c r="K114" s="85">
        <v>23464.106389480021</v>
      </c>
    </row>
    <row r="115" spans="1:11" x14ac:dyDescent="0.25">
      <c r="A115" s="86" t="s">
        <v>172</v>
      </c>
      <c r="B115" s="85">
        <v>7584.4326083044607</v>
      </c>
      <c r="C115" s="85">
        <v>12824.272194058796</v>
      </c>
      <c r="D115" s="85">
        <v>16961.733849396154</v>
      </c>
      <c r="E115" s="85">
        <v>19954.922555648736</v>
      </c>
      <c r="F115" s="85">
        <v>22425.673016559518</v>
      </c>
      <c r="G115" s="85">
        <v>23464.414917666134</v>
      </c>
      <c r="H115" s="85">
        <v>24248.93076025683</v>
      </c>
      <c r="I115" s="85">
        <v>24687.240346912982</v>
      </c>
      <c r="J115" s="85">
        <v>24919.962231291811</v>
      </c>
      <c r="K115" s="85">
        <v>24919.962231291811</v>
      </c>
    </row>
    <row r="117" spans="1:11" x14ac:dyDescent="0.25">
      <c r="A117" s="86" t="s">
        <v>119</v>
      </c>
    </row>
    <row r="118" spans="1:11" x14ac:dyDescent="0.25">
      <c r="B118" s="86" t="s">
        <v>81</v>
      </c>
      <c r="C118" s="86" t="s">
        <v>82</v>
      </c>
      <c r="D118" s="86" t="s">
        <v>83</v>
      </c>
      <c r="E118" s="86" t="s">
        <v>84</v>
      </c>
      <c r="F118" s="86" t="s">
        <v>85</v>
      </c>
      <c r="G118" s="86" t="s">
        <v>86</v>
      </c>
      <c r="H118" s="86" t="s">
        <v>87</v>
      </c>
      <c r="I118" s="86" t="s">
        <v>88</v>
      </c>
      <c r="J118" s="86" t="s">
        <v>89</v>
      </c>
      <c r="K118" s="86" t="s">
        <v>129</v>
      </c>
    </row>
    <row r="119" spans="1:11" x14ac:dyDescent="0.25">
      <c r="A119" s="86" t="s">
        <v>90</v>
      </c>
      <c r="K119" s="85">
        <v>0</v>
      </c>
    </row>
    <row r="120" spans="1:11" x14ac:dyDescent="0.25">
      <c r="A120" s="86" t="s">
        <v>91</v>
      </c>
      <c r="J120" s="85">
        <v>206.22005940111248</v>
      </c>
      <c r="K120" s="85">
        <v>206.22005940111248</v>
      </c>
    </row>
    <row r="121" spans="1:11" x14ac:dyDescent="0.25">
      <c r="A121" s="86" t="s">
        <v>92</v>
      </c>
      <c r="I121" s="85">
        <v>556.60450698229795</v>
      </c>
      <c r="J121" s="85">
        <v>623.38387974121326</v>
      </c>
      <c r="K121" s="85">
        <v>623.38387974121326</v>
      </c>
    </row>
    <row r="122" spans="1:11" x14ac:dyDescent="0.25">
      <c r="A122" s="86" t="s">
        <v>93</v>
      </c>
      <c r="H122" s="85">
        <v>231.99823020807909</v>
      </c>
      <c r="I122" s="85">
        <v>673.37937566003916</v>
      </c>
      <c r="J122" s="85">
        <v>747.18733384842483</v>
      </c>
      <c r="K122" s="85">
        <v>747.18733384842483</v>
      </c>
    </row>
    <row r="123" spans="1:11" x14ac:dyDescent="0.25">
      <c r="A123" s="86" t="s">
        <v>94</v>
      </c>
      <c r="G123" s="85">
        <v>1190.8182139395165</v>
      </c>
      <c r="H123" s="85">
        <v>1252.3352303627225</v>
      </c>
      <c r="I123" s="85">
        <v>1422.7687822882483</v>
      </c>
      <c r="J123" s="85">
        <v>1469.5051416964657</v>
      </c>
      <c r="K123" s="85">
        <v>1469.5051416964657</v>
      </c>
    </row>
    <row r="124" spans="1:11" x14ac:dyDescent="0.25">
      <c r="A124" s="86" t="s">
        <v>95</v>
      </c>
      <c r="F124" s="85">
        <v>1485.8783807644495</v>
      </c>
      <c r="G124" s="85">
        <v>1810.0502177933897</v>
      </c>
      <c r="H124" s="85">
        <v>1879.0010664667711</v>
      </c>
      <c r="I124" s="85">
        <v>1970.5343697957933</v>
      </c>
      <c r="J124" s="85">
        <v>2001.9479219151897</v>
      </c>
      <c r="K124" s="85">
        <v>2001.9479219151897</v>
      </c>
    </row>
    <row r="125" spans="1:11" x14ac:dyDescent="0.25">
      <c r="A125" s="86" t="s">
        <v>96</v>
      </c>
      <c r="E125" s="85">
        <v>922.89607466323457</v>
      </c>
      <c r="F125" s="85">
        <v>1743.4872747594973</v>
      </c>
      <c r="G125" s="85">
        <v>2021.7564291382587</v>
      </c>
      <c r="H125" s="85">
        <v>2095.9786830845474</v>
      </c>
      <c r="I125" s="85">
        <v>2178.8669574762425</v>
      </c>
      <c r="J125" s="85">
        <v>2209.3704008572986</v>
      </c>
      <c r="K125" s="85">
        <v>2209.3704008572986</v>
      </c>
    </row>
    <row r="126" spans="1:11" x14ac:dyDescent="0.25">
      <c r="A126" s="86" t="s">
        <v>97</v>
      </c>
      <c r="D126" s="85">
        <v>3236.3941774562877</v>
      </c>
      <c r="E126" s="85">
        <v>3947.08979048943</v>
      </c>
      <c r="F126" s="85">
        <v>4703.6703230401517</v>
      </c>
      <c r="G126" s="85">
        <v>5014.8598513702082</v>
      </c>
      <c r="H126" s="85">
        <v>5185.7945763749158</v>
      </c>
      <c r="I126" s="85">
        <v>5302.8891853549039</v>
      </c>
      <c r="J126" s="85">
        <v>5358.583853789054</v>
      </c>
      <c r="K126" s="85">
        <v>5358.583853789054</v>
      </c>
    </row>
    <row r="127" spans="1:11" x14ac:dyDescent="0.25">
      <c r="A127" s="86" t="s">
        <v>98</v>
      </c>
      <c r="C127" s="85">
        <v>2552.9488271518803</v>
      </c>
      <c r="D127" s="85">
        <v>4149.1997682505644</v>
      </c>
      <c r="E127" s="85">
        <v>4939.3050195658543</v>
      </c>
      <c r="F127" s="85">
        <v>5658.285204247054</v>
      </c>
      <c r="G127" s="85">
        <v>5954.7784226161948</v>
      </c>
      <c r="H127" s="85">
        <v>6154.9565746350308</v>
      </c>
      <c r="I127" s="85">
        <v>6273.5166248154519</v>
      </c>
      <c r="J127" s="85">
        <v>6334.4805221966808</v>
      </c>
      <c r="K127" s="85">
        <v>6334.4805221966808</v>
      </c>
    </row>
    <row r="128" spans="1:11" x14ac:dyDescent="0.25">
      <c r="A128" s="86" t="s">
        <v>99</v>
      </c>
      <c r="B128" s="85">
        <v>7934.7350430350898</v>
      </c>
      <c r="C128" s="85">
        <v>13176.40450225393</v>
      </c>
      <c r="D128" s="85">
        <v>16979.878429314031</v>
      </c>
      <c r="E128" s="85">
        <v>19917.578722094775</v>
      </c>
      <c r="F128" s="85">
        <v>22223.46593427355</v>
      </c>
      <c r="G128" s="85">
        <v>23173.606372421586</v>
      </c>
      <c r="H128" s="85">
        <v>23945.103242819718</v>
      </c>
      <c r="I128" s="85">
        <v>24355.284042881056</v>
      </c>
      <c r="J128" s="85">
        <v>24580.818978138177</v>
      </c>
      <c r="K128" s="85">
        <v>24580.818978138177</v>
      </c>
    </row>
    <row r="129" spans="1:14" x14ac:dyDescent="0.25">
      <c r="A129" s="86" t="s">
        <v>172</v>
      </c>
      <c r="B129" s="85">
        <v>7934.7350430350898</v>
      </c>
      <c r="C129" s="85">
        <v>13467.260117922417</v>
      </c>
      <c r="D129" s="85">
        <v>17985.72246450865</v>
      </c>
      <c r="E129" s="85">
        <v>21193.204308306613</v>
      </c>
      <c r="F129" s="85">
        <v>23952.319196159664</v>
      </c>
      <c r="G129" s="85">
        <v>25178.708275375731</v>
      </c>
      <c r="H129" s="85">
        <v>26029.588003244786</v>
      </c>
      <c r="I129" s="85">
        <v>26624.091182675464</v>
      </c>
      <c r="J129" s="85">
        <v>26924.011674745929</v>
      </c>
      <c r="K129" s="85">
        <v>26924.011674745929</v>
      </c>
    </row>
    <row r="131" spans="1:14" x14ac:dyDescent="0.25">
      <c r="A131" s="86" t="s">
        <v>173</v>
      </c>
    </row>
    <row r="132" spans="1:14" x14ac:dyDescent="0.25">
      <c r="A132" s="86" t="s">
        <v>115</v>
      </c>
      <c r="B132" s="86" t="s">
        <v>116</v>
      </c>
      <c r="C132" s="86" t="s">
        <v>174</v>
      </c>
      <c r="D132" s="86" t="s">
        <v>175</v>
      </c>
      <c r="E132" s="86" t="s">
        <v>112</v>
      </c>
      <c r="F132" s="86" t="s">
        <v>113</v>
      </c>
      <c r="G132" s="86" t="s">
        <v>177</v>
      </c>
      <c r="H132" s="86" t="s">
        <v>176</v>
      </c>
      <c r="I132" s="86" t="s">
        <v>178</v>
      </c>
      <c r="J132" s="86" t="s">
        <v>179</v>
      </c>
      <c r="K132" s="86" t="s">
        <v>180</v>
      </c>
      <c r="L132" s="86" t="s">
        <v>181</v>
      </c>
      <c r="M132" s="86" t="s">
        <v>182</v>
      </c>
      <c r="N132" s="86" t="s">
        <v>183</v>
      </c>
    </row>
    <row r="133" spans="1:14" x14ac:dyDescent="0.25">
      <c r="A133" s="86" t="s">
        <v>89</v>
      </c>
      <c r="B133" s="85">
        <v>120</v>
      </c>
      <c r="C133" s="85">
        <v>18834</v>
      </c>
      <c r="D133" s="85">
        <v>18834</v>
      </c>
      <c r="E133" s="85">
        <v>0</v>
      </c>
      <c r="F133" s="85">
        <v>0</v>
      </c>
      <c r="G133" s="85">
        <v>1</v>
      </c>
      <c r="H133" s="85">
        <v>0</v>
      </c>
      <c r="I133" s="85">
        <v>0</v>
      </c>
      <c r="J133" s="85">
        <v>0</v>
      </c>
      <c r="K133" s="85">
        <v>0</v>
      </c>
      <c r="L133" s="85">
        <v>0</v>
      </c>
      <c r="M133" s="85">
        <v>0</v>
      </c>
      <c r="N133" s="85">
        <v>0</v>
      </c>
    </row>
    <row r="134" spans="1:14" x14ac:dyDescent="0.25">
      <c r="A134" s="86" t="s">
        <v>88</v>
      </c>
      <c r="B134" s="85">
        <v>108</v>
      </c>
      <c r="C134" s="85">
        <v>16704</v>
      </c>
      <c r="D134" s="85">
        <v>16857.95</v>
      </c>
      <c r="E134" s="85">
        <v>141.72559999999999</v>
      </c>
      <c r="F134" s="85">
        <v>149.80179999999999</v>
      </c>
      <c r="G134" s="85">
        <v>1.009217</v>
      </c>
      <c r="H134" s="85">
        <v>206.2201</v>
      </c>
      <c r="I134" s="85">
        <v>8.4845279999999999E-3</v>
      </c>
      <c r="J134" s="85">
        <v>8.9680200000000002E-3</v>
      </c>
      <c r="K134" s="85">
        <v>1.234555E-2</v>
      </c>
      <c r="L134" s="85">
        <v>8.4070440000000007E-3</v>
      </c>
      <c r="M134" s="85">
        <v>8.8861200000000008E-3</v>
      </c>
      <c r="N134" s="85">
        <v>1.22328E-2</v>
      </c>
    </row>
    <row r="135" spans="1:14" x14ac:dyDescent="0.25">
      <c r="A135" s="86" t="s">
        <v>87</v>
      </c>
      <c r="B135" s="85">
        <v>96</v>
      </c>
      <c r="C135" s="85">
        <v>23466</v>
      </c>
      <c r="D135" s="85">
        <v>24083.37</v>
      </c>
      <c r="E135" s="85">
        <v>410.0437</v>
      </c>
      <c r="F135" s="85">
        <v>469.54410000000001</v>
      </c>
      <c r="G135" s="85">
        <v>1.0263089999999999</v>
      </c>
      <c r="H135" s="85">
        <v>623.38390000000004</v>
      </c>
      <c r="I135" s="85">
        <v>1.7473949999999999E-2</v>
      </c>
      <c r="J135" s="85">
        <v>2.0009550000000001E-2</v>
      </c>
      <c r="K135" s="85">
        <v>2.6565410000000001E-2</v>
      </c>
      <c r="L135" s="85">
        <v>1.7026010000000001E-2</v>
      </c>
      <c r="M135" s="85">
        <v>1.9496610000000001E-2</v>
      </c>
      <c r="N135" s="85">
        <v>2.588441E-2</v>
      </c>
    </row>
    <row r="136" spans="1:14" x14ac:dyDescent="0.25">
      <c r="A136" s="86" t="s">
        <v>86</v>
      </c>
      <c r="B136" s="85">
        <v>84</v>
      </c>
      <c r="C136" s="85">
        <v>27067</v>
      </c>
      <c r="D136" s="85">
        <v>28703.14</v>
      </c>
      <c r="E136" s="85">
        <v>507.17309999999998</v>
      </c>
      <c r="F136" s="85">
        <v>548.69330000000002</v>
      </c>
      <c r="G136" s="85">
        <v>1.0604480000000001</v>
      </c>
      <c r="H136" s="85">
        <v>747.18730000000005</v>
      </c>
      <c r="I136" s="85">
        <v>1.8737691000000001E-2</v>
      </c>
      <c r="J136" s="85">
        <v>2.0271669999999999E-2</v>
      </c>
      <c r="K136" s="85">
        <v>2.76051E-2</v>
      </c>
      <c r="L136" s="85">
        <v>1.7669601E-2</v>
      </c>
      <c r="M136" s="85">
        <v>1.911614E-2</v>
      </c>
      <c r="N136" s="85">
        <v>2.6031550000000001E-2</v>
      </c>
    </row>
    <row r="137" spans="1:14" x14ac:dyDescent="0.25">
      <c r="A137" s="86" t="s">
        <v>85</v>
      </c>
      <c r="B137" s="85">
        <v>72</v>
      </c>
      <c r="C137" s="85">
        <v>26180</v>
      </c>
      <c r="D137" s="85">
        <v>28926.74</v>
      </c>
      <c r="E137" s="85">
        <v>808.86959999999999</v>
      </c>
      <c r="F137" s="85">
        <v>1226.8559</v>
      </c>
      <c r="G137" s="85">
        <v>1.1049169999999999</v>
      </c>
      <c r="H137" s="85">
        <v>1469.5051000000001</v>
      </c>
      <c r="I137" s="85">
        <v>3.0896468999999999E-2</v>
      </c>
      <c r="J137" s="85">
        <v>4.6862330000000001E-2</v>
      </c>
      <c r="K137" s="85">
        <v>5.613083E-2</v>
      </c>
      <c r="L137" s="85">
        <v>2.7962697000000002E-2</v>
      </c>
      <c r="M137" s="85">
        <v>4.2412520000000002E-2</v>
      </c>
      <c r="N137" s="85">
        <v>5.0800930000000001E-2</v>
      </c>
    </row>
    <row r="138" spans="1:14" x14ac:dyDescent="0.25">
      <c r="A138" s="86" t="s">
        <v>84</v>
      </c>
      <c r="B138" s="85">
        <v>60</v>
      </c>
      <c r="C138" s="85">
        <v>15852</v>
      </c>
      <c r="D138" s="85">
        <v>19501.099999999999</v>
      </c>
      <c r="E138" s="85">
        <v>825.58749999999998</v>
      </c>
      <c r="F138" s="85">
        <v>1823.7874999999999</v>
      </c>
      <c r="G138" s="85">
        <v>1.2301979999999999</v>
      </c>
      <c r="H138" s="85">
        <v>2001.9478999999999</v>
      </c>
      <c r="I138" s="85">
        <v>5.2080966999999999E-2</v>
      </c>
      <c r="J138" s="85">
        <v>0.11505094</v>
      </c>
      <c r="K138" s="85">
        <v>0.12628992999999999</v>
      </c>
      <c r="L138" s="85">
        <v>4.2335425000000003E-2</v>
      </c>
      <c r="M138" s="85">
        <v>9.3522270000000005E-2</v>
      </c>
      <c r="N138" s="85">
        <v>0.10265819</v>
      </c>
    </row>
    <row r="139" spans="1:14" x14ac:dyDescent="0.25">
      <c r="A139" s="86" t="s">
        <v>83</v>
      </c>
      <c r="B139" s="85">
        <v>48</v>
      </c>
      <c r="C139" s="85">
        <v>12314</v>
      </c>
      <c r="D139" s="85">
        <v>17749.3</v>
      </c>
      <c r="E139" s="85">
        <v>844.29780000000005</v>
      </c>
      <c r="F139" s="85">
        <v>2041.6853000000001</v>
      </c>
      <c r="G139" s="85">
        <v>1.441392</v>
      </c>
      <c r="H139" s="85">
        <v>2209.3703999999998</v>
      </c>
      <c r="I139" s="85">
        <v>6.8564055999999998E-2</v>
      </c>
      <c r="J139" s="85">
        <v>0.16580196</v>
      </c>
      <c r="K139" s="85">
        <v>0.17941939000000001</v>
      </c>
      <c r="L139" s="85">
        <v>4.7567941000000002E-2</v>
      </c>
      <c r="M139" s="85">
        <v>0.11502904</v>
      </c>
      <c r="N139" s="85">
        <v>0.12447646</v>
      </c>
    </row>
    <row r="140" spans="1:14" x14ac:dyDescent="0.25">
      <c r="A140" s="86" t="s">
        <v>82</v>
      </c>
      <c r="B140" s="85">
        <v>36</v>
      </c>
      <c r="C140" s="85">
        <v>13112</v>
      </c>
      <c r="D140" s="85">
        <v>24019.19</v>
      </c>
      <c r="E140" s="85">
        <v>2058.4956999999999</v>
      </c>
      <c r="F140" s="85">
        <v>4947.4251999999997</v>
      </c>
      <c r="G140" s="85">
        <v>1.8318479999999999</v>
      </c>
      <c r="H140" s="85">
        <v>5358.5838999999996</v>
      </c>
      <c r="I140" s="85">
        <v>0.15699326399999999</v>
      </c>
      <c r="J140" s="85">
        <v>0.37732040999999999</v>
      </c>
      <c r="K140" s="85">
        <v>0.40867784000000001</v>
      </c>
      <c r="L140" s="85">
        <v>8.5702117999999994E-2</v>
      </c>
      <c r="M140" s="85">
        <v>0.20597799999999999</v>
      </c>
      <c r="N140" s="85">
        <v>0.22309592</v>
      </c>
    </row>
    <row r="141" spans="1:14" x14ac:dyDescent="0.25">
      <c r="A141" s="86" t="s">
        <v>81</v>
      </c>
      <c r="B141" s="85">
        <v>24</v>
      </c>
      <c r="C141" s="85">
        <v>5395</v>
      </c>
      <c r="D141" s="85">
        <v>16044.98</v>
      </c>
      <c r="E141" s="85">
        <v>1925.1656</v>
      </c>
      <c r="F141" s="85">
        <v>6034.8472000000002</v>
      </c>
      <c r="G141" s="85">
        <v>2.9740470000000001</v>
      </c>
      <c r="H141" s="85">
        <v>6334.4804999999997</v>
      </c>
      <c r="I141" s="85">
        <v>0.35684255599999998</v>
      </c>
      <c r="J141" s="85">
        <v>1.11860004</v>
      </c>
      <c r="K141" s="85">
        <v>1.17413911</v>
      </c>
      <c r="L141" s="85">
        <v>0.119985509</v>
      </c>
      <c r="M141" s="85">
        <v>0.37612048999999997</v>
      </c>
      <c r="N141" s="85">
        <v>0.39479505999999998</v>
      </c>
    </row>
    <row r="142" spans="1:14" x14ac:dyDescent="0.25">
      <c r="A142" s="86" t="s">
        <v>80</v>
      </c>
      <c r="B142" s="85">
        <v>12</v>
      </c>
      <c r="C142" s="85">
        <v>2063</v>
      </c>
      <c r="D142" s="85">
        <v>18402.439999999999</v>
      </c>
      <c r="E142" s="85">
        <v>7324.7780000000002</v>
      </c>
      <c r="F142" s="85">
        <v>23464.106400000001</v>
      </c>
      <c r="G142" s="85">
        <v>8.9202340000000007</v>
      </c>
      <c r="H142" s="85">
        <v>24580.819</v>
      </c>
      <c r="I142" s="85">
        <v>3.5505467839999998</v>
      </c>
      <c r="J142" s="85">
        <v>11.373779150000001</v>
      </c>
      <c r="K142" s="85">
        <v>11.915084329999999</v>
      </c>
      <c r="L142" s="85">
        <v>0.39803292400000001</v>
      </c>
      <c r="M142" s="85">
        <v>1.27505391</v>
      </c>
      <c r="N142" s="85">
        <v>1.3357367600000001</v>
      </c>
    </row>
    <row r="143" spans="1:14" x14ac:dyDescent="0.25">
      <c r="A143" s="86" t="s">
        <v>172</v>
      </c>
      <c r="C143" s="85">
        <v>160987</v>
      </c>
      <c r="D143" s="85">
        <v>213122.23</v>
      </c>
      <c r="E143" s="85">
        <v>10193.031300000001</v>
      </c>
      <c r="F143" s="85">
        <v>24919.962200000002</v>
      </c>
      <c r="G143" s="85">
        <v>1.323847</v>
      </c>
      <c r="H143" s="85">
        <v>26924.011699999999</v>
      </c>
      <c r="I143" s="85">
        <v>6.3315865999999998E-2</v>
      </c>
      <c r="J143" s="85">
        <v>0.15479487</v>
      </c>
      <c r="K143" s="85">
        <v>0.16724338999999999</v>
      </c>
      <c r="L143" s="85">
        <v>4.7827161999999999E-2</v>
      </c>
      <c r="M143" s="85">
        <v>0.11692803</v>
      </c>
      <c r="N143" s="85">
        <v>0.12633132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opLeftCell="A122" workbookViewId="0">
      <selection activeCell="H144" sqref="H144"/>
    </sheetView>
  </sheetViews>
  <sheetFormatPr defaultColWidth="9" defaultRowHeight="12.5" x14ac:dyDescent="0.25"/>
  <cols>
    <col min="1" max="16384" width="9" style="88"/>
  </cols>
  <sheetData>
    <row r="1" spans="1:11" x14ac:dyDescent="0.25">
      <c r="A1" s="89" t="s">
        <v>0</v>
      </c>
    </row>
    <row r="2" spans="1:11" x14ac:dyDescent="0.25">
      <c r="B2" s="89" t="s">
        <v>80</v>
      </c>
      <c r="C2" s="89" t="s">
        <v>81</v>
      </c>
      <c r="D2" s="89" t="s">
        <v>82</v>
      </c>
      <c r="E2" s="89" t="s">
        <v>83</v>
      </c>
      <c r="F2" s="89" t="s">
        <v>84</v>
      </c>
      <c r="G2" s="89" t="s">
        <v>85</v>
      </c>
      <c r="H2" s="89" t="s">
        <v>86</v>
      </c>
      <c r="I2" s="89" t="s">
        <v>87</v>
      </c>
      <c r="J2" s="89" t="s">
        <v>88</v>
      </c>
      <c r="K2" s="89" t="s">
        <v>89</v>
      </c>
    </row>
    <row r="3" spans="1:11" x14ac:dyDescent="0.25">
      <c r="A3" s="89" t="s">
        <v>90</v>
      </c>
      <c r="B3" s="88">
        <v>5012</v>
      </c>
      <c r="C3" s="88">
        <v>8269</v>
      </c>
      <c r="D3" s="88">
        <v>10907</v>
      </c>
      <c r="E3" s="88">
        <v>11805</v>
      </c>
      <c r="F3" s="88">
        <v>13539</v>
      </c>
      <c r="G3" s="88">
        <v>16181</v>
      </c>
      <c r="H3" s="88">
        <v>18009</v>
      </c>
      <c r="I3" s="88">
        <v>18608</v>
      </c>
      <c r="J3" s="88">
        <v>18662</v>
      </c>
      <c r="K3" s="88">
        <v>18834</v>
      </c>
    </row>
    <row r="4" spans="1:11" x14ac:dyDescent="0.25">
      <c r="A4" s="89" t="s">
        <v>91</v>
      </c>
      <c r="B4" s="88">
        <v>106</v>
      </c>
      <c r="C4" s="88">
        <v>4285</v>
      </c>
      <c r="D4" s="88">
        <v>5396</v>
      </c>
      <c r="E4" s="88">
        <v>10666</v>
      </c>
      <c r="F4" s="88">
        <v>13782</v>
      </c>
      <c r="G4" s="88">
        <v>15599</v>
      </c>
      <c r="H4" s="88">
        <v>15496</v>
      </c>
      <c r="I4" s="88">
        <v>16169</v>
      </c>
      <c r="J4" s="88">
        <v>16704</v>
      </c>
    </row>
    <row r="5" spans="1:11" x14ac:dyDescent="0.25">
      <c r="A5" s="89" t="s">
        <v>92</v>
      </c>
      <c r="B5" s="88">
        <v>3410</v>
      </c>
      <c r="C5" s="88">
        <v>8992</v>
      </c>
      <c r="D5" s="88">
        <v>13873</v>
      </c>
      <c r="E5" s="88">
        <v>16141</v>
      </c>
      <c r="F5" s="88">
        <v>18735</v>
      </c>
      <c r="G5" s="88">
        <v>22214</v>
      </c>
      <c r="H5" s="88">
        <v>22863</v>
      </c>
      <c r="I5" s="88">
        <v>23466</v>
      </c>
    </row>
    <row r="6" spans="1:11" x14ac:dyDescent="0.25">
      <c r="A6" s="89" t="s">
        <v>93</v>
      </c>
      <c r="B6" s="88">
        <v>5655</v>
      </c>
      <c r="C6" s="88">
        <v>11555</v>
      </c>
      <c r="D6" s="88">
        <v>15766</v>
      </c>
      <c r="E6" s="88">
        <v>21266</v>
      </c>
      <c r="F6" s="88">
        <v>23425</v>
      </c>
      <c r="G6" s="88">
        <v>26083</v>
      </c>
      <c r="H6" s="88">
        <v>27067</v>
      </c>
    </row>
    <row r="7" spans="1:11" x14ac:dyDescent="0.25">
      <c r="A7" s="89" t="s">
        <v>94</v>
      </c>
      <c r="B7" s="88">
        <v>1092</v>
      </c>
      <c r="C7" s="88">
        <v>9565</v>
      </c>
      <c r="D7" s="88">
        <v>15836</v>
      </c>
      <c r="E7" s="88">
        <v>22169</v>
      </c>
      <c r="F7" s="88">
        <v>25955</v>
      </c>
      <c r="G7" s="88">
        <v>26180</v>
      </c>
    </row>
    <row r="8" spans="1:11" x14ac:dyDescent="0.25">
      <c r="A8" s="89" t="s">
        <v>95</v>
      </c>
      <c r="B8" s="88">
        <v>1513</v>
      </c>
      <c r="C8" s="88">
        <v>6445</v>
      </c>
      <c r="D8" s="88">
        <v>11702</v>
      </c>
      <c r="E8" s="88">
        <v>12935</v>
      </c>
      <c r="F8" s="88">
        <v>15852</v>
      </c>
    </row>
    <row r="9" spans="1:11" x14ac:dyDescent="0.25">
      <c r="A9" s="89" t="s">
        <v>96</v>
      </c>
      <c r="B9" s="88">
        <v>557</v>
      </c>
      <c r="C9" s="88">
        <v>4020</v>
      </c>
      <c r="D9" s="88">
        <v>10946</v>
      </c>
      <c r="E9" s="88">
        <v>12314</v>
      </c>
    </row>
    <row r="10" spans="1:11" x14ac:dyDescent="0.25">
      <c r="A10" s="89" t="s">
        <v>97</v>
      </c>
      <c r="B10" s="88">
        <v>1351</v>
      </c>
      <c r="C10" s="88">
        <v>6947</v>
      </c>
      <c r="D10" s="88">
        <v>13112</v>
      </c>
    </row>
    <row r="11" spans="1:11" x14ac:dyDescent="0.25">
      <c r="A11" s="89" t="s">
        <v>98</v>
      </c>
      <c r="B11" s="88">
        <v>3133</v>
      </c>
      <c r="C11" s="88">
        <v>5395</v>
      </c>
    </row>
    <row r="12" spans="1:11" x14ac:dyDescent="0.25">
      <c r="A12" s="89" t="s">
        <v>99</v>
      </c>
      <c r="B12" s="88">
        <v>2063</v>
      </c>
    </row>
    <row r="14" spans="1:11" x14ac:dyDescent="0.25">
      <c r="A14" s="89" t="s">
        <v>1</v>
      </c>
    </row>
    <row r="15" spans="1:11" x14ac:dyDescent="0.25">
      <c r="B15" s="89" t="s">
        <v>100</v>
      </c>
      <c r="C15" s="89" t="s">
        <v>101</v>
      </c>
      <c r="D15" s="89" t="s">
        <v>102</v>
      </c>
      <c r="E15" s="89" t="s">
        <v>103</v>
      </c>
      <c r="F15" s="89" t="s">
        <v>104</v>
      </c>
      <c r="G15" s="89" t="s">
        <v>105</v>
      </c>
      <c r="H15" s="89" t="s">
        <v>106</v>
      </c>
      <c r="I15" s="89" t="s">
        <v>107</v>
      </c>
      <c r="J15" s="89" t="s">
        <v>108</v>
      </c>
    </row>
    <row r="16" spans="1:11" x14ac:dyDescent="0.25">
      <c r="A16" s="89" t="s">
        <v>90</v>
      </c>
      <c r="B16" s="88">
        <v>1.6498403830806065</v>
      </c>
      <c r="C16" s="88">
        <v>1.3190228564518081</v>
      </c>
      <c r="D16" s="88">
        <v>1.0823324470523517</v>
      </c>
      <c r="E16" s="88">
        <v>1.1468869123252858</v>
      </c>
      <c r="F16" s="88">
        <v>1.1951399660240787</v>
      </c>
      <c r="G16" s="88">
        <v>1.1129720042024598</v>
      </c>
      <c r="H16" s="88">
        <v>1.0332611472041757</v>
      </c>
      <c r="I16" s="88">
        <v>1.002901977644024</v>
      </c>
      <c r="J16" s="88">
        <v>1.0092165898617511</v>
      </c>
    </row>
    <row r="17" spans="1:11" x14ac:dyDescent="0.25">
      <c r="A17" s="89" t="s">
        <v>91</v>
      </c>
      <c r="B17" s="88">
        <v>40.424528301886795</v>
      </c>
      <c r="C17" s="88">
        <v>1.2592765460910151</v>
      </c>
      <c r="D17" s="88">
        <v>1.9766493699036323</v>
      </c>
      <c r="E17" s="88">
        <v>1.2921432589536845</v>
      </c>
      <c r="F17" s="88">
        <v>1.1318386300972283</v>
      </c>
      <c r="G17" s="88">
        <v>0.9933970126290147</v>
      </c>
      <c r="H17" s="88">
        <v>1.0434305627258647</v>
      </c>
      <c r="I17" s="88">
        <v>1.0330880079163831</v>
      </c>
    </row>
    <row r="18" spans="1:11" x14ac:dyDescent="0.25">
      <c r="A18" s="89" t="s">
        <v>92</v>
      </c>
      <c r="B18" s="88">
        <v>2.6369501466275658</v>
      </c>
      <c r="C18" s="88">
        <v>1.5428158362989324</v>
      </c>
      <c r="D18" s="88">
        <v>1.1634830245801198</v>
      </c>
      <c r="E18" s="88">
        <v>1.1607087541044545</v>
      </c>
      <c r="F18" s="88">
        <v>1.1856952228449427</v>
      </c>
      <c r="G18" s="88">
        <v>1.0292158098496444</v>
      </c>
      <c r="H18" s="88">
        <v>1.0263744915365438</v>
      </c>
    </row>
    <row r="19" spans="1:11" x14ac:dyDescent="0.25">
      <c r="A19" s="89" t="s">
        <v>93</v>
      </c>
      <c r="B19" s="88">
        <v>2.0433244916003535</v>
      </c>
      <c r="C19" s="88">
        <v>1.3644309822587624</v>
      </c>
      <c r="D19" s="88">
        <v>1.3488519599137385</v>
      </c>
      <c r="E19" s="88">
        <v>1.1015235587322487</v>
      </c>
      <c r="F19" s="88">
        <v>1.1134685165421558</v>
      </c>
      <c r="G19" s="88">
        <v>1.0377257217344631</v>
      </c>
    </row>
    <row r="20" spans="1:11" x14ac:dyDescent="0.25">
      <c r="A20" s="89" t="s">
        <v>94</v>
      </c>
      <c r="B20" s="88">
        <v>8.7591575091575091</v>
      </c>
      <c r="C20" s="88">
        <v>1.6556194458964977</v>
      </c>
      <c r="D20" s="88">
        <v>1.3999115938368274</v>
      </c>
      <c r="E20" s="88">
        <v>1.1707790157427038</v>
      </c>
      <c r="F20" s="88">
        <v>1.0086688499325756</v>
      </c>
    </row>
    <row r="21" spans="1:11" x14ac:dyDescent="0.25">
      <c r="A21" s="89" t="s">
        <v>95</v>
      </c>
      <c r="B21" s="88">
        <v>4.2597488433575679</v>
      </c>
      <c r="C21" s="88">
        <v>1.8156710628394104</v>
      </c>
      <c r="D21" s="88">
        <v>1.1053666039993164</v>
      </c>
      <c r="E21" s="88">
        <v>1.2255121762659451</v>
      </c>
    </row>
    <row r="22" spans="1:11" x14ac:dyDescent="0.25">
      <c r="A22" s="89" t="s">
        <v>96</v>
      </c>
      <c r="B22" s="88">
        <v>7.217235188509874</v>
      </c>
      <c r="C22" s="88">
        <v>2.7228855721393033</v>
      </c>
      <c r="D22" s="88">
        <v>1.1249771606066143</v>
      </c>
    </row>
    <row r="23" spans="1:11" x14ac:dyDescent="0.25">
      <c r="A23" s="89" t="s">
        <v>97</v>
      </c>
      <c r="B23" s="88">
        <v>5.1421169504071056</v>
      </c>
      <c r="C23" s="88">
        <v>1.8874334244997841</v>
      </c>
    </row>
    <row r="24" spans="1:11" x14ac:dyDescent="0.25">
      <c r="A24" s="89" t="s">
        <v>98</v>
      </c>
      <c r="B24" s="88">
        <v>1.7219917012448134</v>
      </c>
    </row>
    <row r="26" spans="1:11" x14ac:dyDescent="0.25">
      <c r="A26" s="89" t="s">
        <v>3</v>
      </c>
    </row>
    <row r="27" spans="1:11" x14ac:dyDescent="0.25">
      <c r="B27" s="89" t="s">
        <v>80</v>
      </c>
      <c r="C27" s="89" t="s">
        <v>81</v>
      </c>
      <c r="D27" s="89" t="s">
        <v>82</v>
      </c>
      <c r="E27" s="89" t="s">
        <v>83</v>
      </c>
      <c r="F27" s="89" t="s">
        <v>84</v>
      </c>
      <c r="G27" s="89" t="s">
        <v>85</v>
      </c>
      <c r="H27" s="89" t="s">
        <v>86</v>
      </c>
      <c r="I27" s="89" t="s">
        <v>87</v>
      </c>
      <c r="J27" s="89" t="s">
        <v>88</v>
      </c>
      <c r="K27" s="89" t="s">
        <v>89</v>
      </c>
    </row>
    <row r="28" spans="1:11" x14ac:dyDescent="0.25">
      <c r="A28" s="89" t="s">
        <v>124</v>
      </c>
      <c r="B28" s="89" t="s">
        <v>100</v>
      </c>
      <c r="C28" s="89" t="s">
        <v>101</v>
      </c>
      <c r="D28" s="89" t="s">
        <v>102</v>
      </c>
      <c r="E28" s="89" t="s">
        <v>103</v>
      </c>
      <c r="F28" s="89" t="s">
        <v>104</v>
      </c>
      <c r="G28" s="89" t="s">
        <v>105</v>
      </c>
      <c r="H28" s="89" t="s">
        <v>106</v>
      </c>
      <c r="I28" s="89" t="s">
        <v>107</v>
      </c>
      <c r="J28" s="89" t="s">
        <v>108</v>
      </c>
      <c r="K28" s="89" t="s">
        <v>125</v>
      </c>
    </row>
    <row r="29" spans="1:11" x14ac:dyDescent="0.25">
      <c r="A29" s="89" t="s">
        <v>126</v>
      </c>
      <c r="B29" s="88">
        <v>2.9993590000000001</v>
      </c>
      <c r="C29" s="88">
        <v>1.623523</v>
      </c>
      <c r="D29" s="88">
        <v>1.270888</v>
      </c>
      <c r="E29" s="88">
        <v>1.171675</v>
      </c>
      <c r="F29" s="88">
        <v>1.1133850000000001</v>
      </c>
      <c r="G29" s="88">
        <v>1.0419350000000001</v>
      </c>
      <c r="H29" s="88">
        <v>1.033264</v>
      </c>
      <c r="I29" s="88">
        <v>1.0169360000000001</v>
      </c>
      <c r="J29" s="88">
        <v>1.009217</v>
      </c>
      <c r="K29" s="88">
        <v>1</v>
      </c>
    </row>
    <row r="30" spans="1:11" x14ac:dyDescent="0.25">
      <c r="A30" s="89" t="s">
        <v>127</v>
      </c>
      <c r="B30" s="88">
        <v>8.9202340000000007</v>
      </c>
      <c r="C30" s="88">
        <v>2.9740470000000001</v>
      </c>
      <c r="D30" s="88">
        <v>1.8318479999999999</v>
      </c>
      <c r="E30" s="88">
        <v>1.441392</v>
      </c>
      <c r="F30" s="88">
        <v>1.2301979999999999</v>
      </c>
      <c r="G30" s="88">
        <v>1.1049169999999999</v>
      </c>
      <c r="H30" s="88">
        <v>1.0604480000000001</v>
      </c>
      <c r="I30" s="88">
        <v>1.0263089999999999</v>
      </c>
      <c r="J30" s="88">
        <v>1.009217</v>
      </c>
      <c r="K30" s="88">
        <v>1</v>
      </c>
    </row>
    <row r="31" spans="1:11" x14ac:dyDescent="0.25">
      <c r="A31" s="89" t="s">
        <v>116</v>
      </c>
      <c r="B31" s="88">
        <v>12</v>
      </c>
      <c r="C31" s="88">
        <v>24</v>
      </c>
      <c r="D31" s="88">
        <v>36</v>
      </c>
      <c r="E31" s="88">
        <v>48</v>
      </c>
      <c r="F31" s="88">
        <v>60</v>
      </c>
      <c r="G31" s="88">
        <v>72</v>
      </c>
      <c r="H31" s="88">
        <v>84</v>
      </c>
      <c r="I31" s="88">
        <v>96</v>
      </c>
      <c r="J31" s="88">
        <v>108</v>
      </c>
      <c r="K31" s="88">
        <v>120</v>
      </c>
    </row>
    <row r="32" spans="1:11" x14ac:dyDescent="0.25">
      <c r="A32" s="89" t="s">
        <v>128</v>
      </c>
      <c r="B32" s="88">
        <v>24</v>
      </c>
      <c r="C32" s="88">
        <v>36</v>
      </c>
      <c r="D32" s="88">
        <v>48</v>
      </c>
      <c r="E32" s="88">
        <v>60</v>
      </c>
      <c r="F32" s="88">
        <v>72</v>
      </c>
      <c r="G32" s="88">
        <v>84</v>
      </c>
      <c r="H32" s="88">
        <v>96</v>
      </c>
      <c r="I32" s="88">
        <v>108</v>
      </c>
      <c r="J32" s="88">
        <v>120</v>
      </c>
      <c r="K32" s="88" t="s">
        <v>129</v>
      </c>
    </row>
    <row r="33" spans="1:11" x14ac:dyDescent="0.25">
      <c r="A33" s="89" t="s">
        <v>130</v>
      </c>
      <c r="B33" s="88">
        <v>1</v>
      </c>
      <c r="C33" s="88">
        <v>2</v>
      </c>
      <c r="D33" s="88">
        <v>3</v>
      </c>
      <c r="E33" s="88">
        <v>4</v>
      </c>
      <c r="F33" s="88">
        <v>5</v>
      </c>
      <c r="G33" s="88">
        <v>6</v>
      </c>
      <c r="H33" s="88">
        <v>7</v>
      </c>
      <c r="I33" s="88">
        <v>8</v>
      </c>
      <c r="J33" s="88">
        <v>9</v>
      </c>
      <c r="K33" s="88">
        <v>10</v>
      </c>
    </row>
    <row r="34" spans="1:11" x14ac:dyDescent="0.25">
      <c r="A34" s="89" t="s">
        <v>131</v>
      </c>
      <c r="B34" s="88">
        <v>2</v>
      </c>
      <c r="C34" s="88">
        <v>3</v>
      </c>
      <c r="D34" s="88">
        <v>4</v>
      </c>
      <c r="E34" s="88">
        <v>5</v>
      </c>
      <c r="F34" s="88">
        <v>6</v>
      </c>
      <c r="G34" s="88">
        <v>7</v>
      </c>
      <c r="H34" s="88">
        <v>8</v>
      </c>
      <c r="I34" s="88">
        <v>9</v>
      </c>
      <c r="J34" s="88">
        <v>10</v>
      </c>
      <c r="K34" s="88">
        <v>10</v>
      </c>
    </row>
    <row r="35" spans="1:11" x14ac:dyDescent="0.25">
      <c r="A35" s="89" t="s">
        <v>134</v>
      </c>
      <c r="B35" s="88">
        <v>1</v>
      </c>
      <c r="C35" s="88">
        <v>1</v>
      </c>
      <c r="D35" s="88">
        <v>1</v>
      </c>
      <c r="E35" s="88">
        <v>1</v>
      </c>
      <c r="F35" s="88">
        <v>1</v>
      </c>
      <c r="G35" s="88">
        <v>1</v>
      </c>
      <c r="H35" s="88">
        <v>1</v>
      </c>
      <c r="I35" s="88">
        <v>1</v>
      </c>
      <c r="J35" s="88">
        <v>1</v>
      </c>
      <c r="K35" s="88" t="s">
        <v>136</v>
      </c>
    </row>
    <row r="37" spans="1:11" x14ac:dyDescent="0.25">
      <c r="A37" s="89" t="s">
        <v>240</v>
      </c>
    </row>
    <row r="38" spans="1:11" x14ac:dyDescent="0.25">
      <c r="B38" s="89" t="s">
        <v>116</v>
      </c>
      <c r="C38" s="89" t="s">
        <v>128</v>
      </c>
      <c r="D38" s="89" t="s">
        <v>126</v>
      </c>
      <c r="E38" s="89" t="s">
        <v>151</v>
      </c>
      <c r="F38" s="89" t="s">
        <v>68</v>
      </c>
      <c r="G38" s="89" t="s">
        <v>239</v>
      </c>
      <c r="H38" s="89" t="s">
        <v>123</v>
      </c>
      <c r="I38" s="89" t="s">
        <v>139</v>
      </c>
      <c r="J38" s="89" t="s">
        <v>32</v>
      </c>
      <c r="K38" s="89" t="s">
        <v>33</v>
      </c>
    </row>
    <row r="39" spans="1:11" x14ac:dyDescent="0.25">
      <c r="A39" s="89" t="s">
        <v>80</v>
      </c>
      <c r="B39" s="88">
        <v>12</v>
      </c>
      <c r="C39" s="88">
        <v>24</v>
      </c>
      <c r="D39" s="88">
        <v>2.9993590000000001</v>
      </c>
      <c r="E39" s="88">
        <v>1.1302032769999999</v>
      </c>
      <c r="F39" s="88">
        <v>166.98347000000001</v>
      </c>
      <c r="G39" s="88">
        <v>1</v>
      </c>
      <c r="H39" s="88">
        <v>8</v>
      </c>
      <c r="I39" s="89" t="s">
        <v>140</v>
      </c>
      <c r="J39" s="88">
        <v>186.45927</v>
      </c>
      <c r="K39" s="88">
        <v>200.45927</v>
      </c>
    </row>
    <row r="40" spans="1:11" x14ac:dyDescent="0.25">
      <c r="A40" s="89" t="s">
        <v>81</v>
      </c>
      <c r="B40" s="88">
        <v>24</v>
      </c>
      <c r="C40" s="88">
        <v>36</v>
      </c>
      <c r="D40" s="88">
        <v>1.623523</v>
      </c>
      <c r="E40" s="88">
        <v>0.13583611900000001</v>
      </c>
      <c r="F40" s="88">
        <v>33.294538000000003</v>
      </c>
      <c r="G40" s="88">
        <v>1</v>
      </c>
      <c r="H40" s="88">
        <v>7</v>
      </c>
      <c r="I40" s="89" t="s">
        <v>141</v>
      </c>
      <c r="J40" s="88">
        <v>152.64519999999999</v>
      </c>
      <c r="K40" s="88">
        <v>164.64519999999999</v>
      </c>
    </row>
    <row r="41" spans="1:11" x14ac:dyDescent="0.25">
      <c r="A41" s="89" t="s">
        <v>82</v>
      </c>
      <c r="B41" s="88">
        <v>36</v>
      </c>
      <c r="C41" s="88">
        <v>48</v>
      </c>
      <c r="D41" s="88">
        <v>1.270888</v>
      </c>
      <c r="E41" s="88">
        <v>9.0498216000000006E-2</v>
      </c>
      <c r="F41" s="88">
        <v>26.295300000000001</v>
      </c>
      <c r="G41" s="88">
        <v>1</v>
      </c>
      <c r="H41" s="88">
        <v>6</v>
      </c>
      <c r="I41" s="89" t="s">
        <v>142</v>
      </c>
      <c r="J41" s="88">
        <v>133.98972000000001</v>
      </c>
      <c r="K41" s="88">
        <v>143.98972000000001</v>
      </c>
    </row>
    <row r="42" spans="1:11" x14ac:dyDescent="0.25">
      <c r="A42" s="89" t="s">
        <v>83</v>
      </c>
      <c r="B42" s="88">
        <v>48</v>
      </c>
      <c r="C42" s="88">
        <v>60</v>
      </c>
      <c r="D42" s="88">
        <v>1.171675</v>
      </c>
      <c r="E42" s="88">
        <v>2.5389927E-2</v>
      </c>
      <c r="F42" s="88">
        <v>7.8249599999999999</v>
      </c>
      <c r="G42" s="88">
        <v>1</v>
      </c>
      <c r="H42" s="88">
        <v>5</v>
      </c>
      <c r="I42" s="89" t="s">
        <v>143</v>
      </c>
      <c r="J42" s="88">
        <v>102.40038</v>
      </c>
      <c r="K42" s="88">
        <v>110.40038</v>
      </c>
    </row>
    <row r="43" spans="1:11" x14ac:dyDescent="0.25">
      <c r="A43" s="89" t="s">
        <v>84</v>
      </c>
      <c r="B43" s="88">
        <v>60</v>
      </c>
      <c r="C43" s="88">
        <v>72</v>
      </c>
      <c r="D43" s="88">
        <v>1.1133850000000001</v>
      </c>
      <c r="E43" s="88">
        <v>3.5376679000000001E-2</v>
      </c>
      <c r="F43" s="88">
        <v>10.928818</v>
      </c>
      <c r="G43" s="88">
        <v>1</v>
      </c>
      <c r="H43" s="88">
        <v>4</v>
      </c>
      <c r="I43" s="89" t="s">
        <v>144</v>
      </c>
      <c r="J43" s="88">
        <v>90.095969999999994</v>
      </c>
      <c r="K43" s="88">
        <v>96.095969999999994</v>
      </c>
    </row>
    <row r="44" spans="1:11" x14ac:dyDescent="0.25">
      <c r="A44" s="89" t="s">
        <v>85</v>
      </c>
      <c r="B44" s="88">
        <v>72</v>
      </c>
      <c r="C44" s="88">
        <v>84</v>
      </c>
      <c r="D44" s="88">
        <v>1.0419350000000001</v>
      </c>
      <c r="E44" s="88">
        <v>2.2577812999999999E-2</v>
      </c>
      <c r="F44" s="88">
        <v>6.3890419999999999</v>
      </c>
      <c r="G44" s="88">
        <v>1</v>
      </c>
      <c r="H44" s="88">
        <v>3</v>
      </c>
      <c r="I44" s="89" t="s">
        <v>145</v>
      </c>
      <c r="J44" s="88">
        <v>68.561530000000005</v>
      </c>
      <c r="K44" s="88">
        <v>72.561530000000005</v>
      </c>
    </row>
    <row r="45" spans="1:11" x14ac:dyDescent="0.25">
      <c r="A45" s="89" t="s">
        <v>86</v>
      </c>
      <c r="B45" s="88">
        <v>84</v>
      </c>
      <c r="C45" s="88">
        <v>96</v>
      </c>
      <c r="D45" s="88">
        <v>1.033264</v>
      </c>
      <c r="E45" s="88">
        <v>4.8819179999999998E-3</v>
      </c>
      <c r="F45" s="88">
        <v>1.159062</v>
      </c>
      <c r="G45" s="88">
        <v>1</v>
      </c>
      <c r="H45" s="88">
        <v>2</v>
      </c>
      <c r="I45" s="89" t="s">
        <v>146</v>
      </c>
      <c r="J45" s="88">
        <v>41.667140000000003</v>
      </c>
      <c r="K45" s="88">
        <v>43.667140000000003</v>
      </c>
    </row>
    <row r="46" spans="1:11" x14ac:dyDescent="0.25">
      <c r="A46" s="89" t="s">
        <v>87</v>
      </c>
      <c r="B46" s="88">
        <v>96</v>
      </c>
      <c r="C46" s="88">
        <v>108</v>
      </c>
      <c r="D46" s="88">
        <v>1.0169360000000001</v>
      </c>
      <c r="E46" s="88">
        <v>1.5055851E-2</v>
      </c>
      <c r="F46" s="88">
        <v>2.8077040000000002</v>
      </c>
      <c r="G46" s="88">
        <v>1</v>
      </c>
      <c r="H46" s="88">
        <v>1</v>
      </c>
      <c r="I46" s="89" t="s">
        <v>147</v>
      </c>
      <c r="J46" s="88">
        <v>31.941130000000001</v>
      </c>
      <c r="K46" s="88">
        <v>31.941130000000001</v>
      </c>
    </row>
    <row r="47" spans="1:11" x14ac:dyDescent="0.25">
      <c r="A47" s="89" t="s">
        <v>88</v>
      </c>
      <c r="B47" s="88">
        <v>108</v>
      </c>
      <c r="C47" s="88">
        <v>120</v>
      </c>
      <c r="D47" s="88">
        <v>1.009217</v>
      </c>
      <c r="E47" s="88">
        <v>8.4845279999999999E-3</v>
      </c>
      <c r="F47" s="88">
        <v>1.159062</v>
      </c>
      <c r="G47" s="88">
        <v>1</v>
      </c>
      <c r="H47" s="88">
        <v>0</v>
      </c>
      <c r="I47" s="89" t="s">
        <v>148</v>
      </c>
      <c r="J47" s="88" t="s">
        <v>237</v>
      </c>
      <c r="K47" s="88" t="s">
        <v>237</v>
      </c>
    </row>
    <row r="48" spans="1:11" x14ac:dyDescent="0.25">
      <c r="A48" s="89" t="s">
        <v>89</v>
      </c>
      <c r="B48" s="88">
        <v>120</v>
      </c>
      <c r="C48" s="88" t="s">
        <v>129</v>
      </c>
      <c r="D48" s="88">
        <v>1</v>
      </c>
      <c r="E48" s="88">
        <v>0</v>
      </c>
      <c r="F48" s="88">
        <v>0</v>
      </c>
      <c r="G48" s="88">
        <v>0</v>
      </c>
      <c r="H48" s="88" t="s">
        <v>136</v>
      </c>
      <c r="I48" s="89" t="s">
        <v>136</v>
      </c>
      <c r="J48" s="88" t="s">
        <v>136</v>
      </c>
      <c r="K48" s="88" t="s">
        <v>136</v>
      </c>
    </row>
    <row r="50" spans="1:13" x14ac:dyDescent="0.25">
      <c r="A50" s="89" t="s">
        <v>224</v>
      </c>
    </row>
    <row r="51" spans="1:13" x14ac:dyDescent="0.25">
      <c r="B51" s="89" t="s">
        <v>115</v>
      </c>
      <c r="C51" s="89" t="s">
        <v>157</v>
      </c>
      <c r="D51" s="89" t="s">
        <v>156</v>
      </c>
    </row>
    <row r="52" spans="1:13" x14ac:dyDescent="0.25">
      <c r="A52" s="89" t="s">
        <v>90</v>
      </c>
      <c r="B52" s="88">
        <v>1998</v>
      </c>
      <c r="C52" s="90">
        <v>35796</v>
      </c>
      <c r="D52" s="90">
        <v>36160</v>
      </c>
    </row>
    <row r="53" spans="1:13" x14ac:dyDescent="0.25">
      <c r="A53" s="89" t="s">
        <v>91</v>
      </c>
      <c r="B53" s="88">
        <v>1999</v>
      </c>
      <c r="C53" s="90">
        <v>36161</v>
      </c>
      <c r="D53" s="90">
        <v>36525</v>
      </c>
    </row>
    <row r="54" spans="1:13" x14ac:dyDescent="0.25">
      <c r="A54" s="89" t="s">
        <v>92</v>
      </c>
      <c r="B54" s="88">
        <v>2000</v>
      </c>
      <c r="C54" s="90">
        <v>36526</v>
      </c>
      <c r="D54" s="90">
        <v>36891</v>
      </c>
    </row>
    <row r="55" spans="1:13" x14ac:dyDescent="0.25">
      <c r="A55" s="89" t="s">
        <v>93</v>
      </c>
      <c r="B55" s="88">
        <v>2001</v>
      </c>
      <c r="C55" s="90">
        <v>36892</v>
      </c>
      <c r="D55" s="90">
        <v>37256</v>
      </c>
    </row>
    <row r="56" spans="1:13" x14ac:dyDescent="0.25">
      <c r="A56" s="89" t="s">
        <v>94</v>
      </c>
      <c r="B56" s="88">
        <v>2002</v>
      </c>
      <c r="C56" s="90">
        <v>37257</v>
      </c>
      <c r="D56" s="90">
        <v>37621</v>
      </c>
    </row>
    <row r="57" spans="1:13" x14ac:dyDescent="0.25">
      <c r="A57" s="89" t="s">
        <v>95</v>
      </c>
      <c r="B57" s="88">
        <v>2003</v>
      </c>
      <c r="C57" s="90">
        <v>37622</v>
      </c>
      <c r="D57" s="90">
        <v>37986</v>
      </c>
    </row>
    <row r="58" spans="1:13" x14ac:dyDescent="0.25">
      <c r="A58" s="89" t="s">
        <v>96</v>
      </c>
      <c r="B58" s="88">
        <v>2004</v>
      </c>
      <c r="C58" s="90">
        <v>37987</v>
      </c>
      <c r="D58" s="90">
        <v>38352</v>
      </c>
    </row>
    <row r="59" spans="1:13" x14ac:dyDescent="0.25">
      <c r="A59" s="89" t="s">
        <v>97</v>
      </c>
      <c r="B59" s="88">
        <v>2005</v>
      </c>
      <c r="C59" s="90">
        <v>38353</v>
      </c>
      <c r="D59" s="90">
        <v>38717</v>
      </c>
    </row>
    <row r="60" spans="1:13" x14ac:dyDescent="0.25">
      <c r="A60" s="89" t="s">
        <v>98</v>
      </c>
      <c r="B60" s="88">
        <v>2006</v>
      </c>
      <c r="C60" s="90">
        <v>38718</v>
      </c>
      <c r="D60" s="90">
        <v>39082</v>
      </c>
    </row>
    <row r="61" spans="1:13" x14ac:dyDescent="0.25">
      <c r="A61" s="89" t="s">
        <v>99</v>
      </c>
      <c r="B61" s="88">
        <v>2007</v>
      </c>
      <c r="C61" s="90">
        <v>39083</v>
      </c>
      <c r="D61" s="90">
        <v>39447</v>
      </c>
    </row>
    <row r="63" spans="1:13" x14ac:dyDescent="0.25">
      <c r="A63" s="89" t="s">
        <v>154</v>
      </c>
    </row>
    <row r="64" spans="1:13" x14ac:dyDescent="0.25">
      <c r="B64" s="89" t="s">
        <v>115</v>
      </c>
      <c r="C64" s="89" t="s">
        <v>116</v>
      </c>
      <c r="D64" s="89" t="s">
        <v>155</v>
      </c>
      <c r="E64" s="89" t="s">
        <v>159</v>
      </c>
      <c r="F64" s="89" t="s">
        <v>158</v>
      </c>
      <c r="G64" s="89" t="s">
        <v>206</v>
      </c>
      <c r="H64" s="89" t="s">
        <v>207</v>
      </c>
      <c r="I64" s="89" t="s">
        <v>236</v>
      </c>
      <c r="J64" s="89" t="s">
        <v>235</v>
      </c>
      <c r="K64" s="89" t="s">
        <v>205</v>
      </c>
      <c r="L64" s="89" t="s">
        <v>126</v>
      </c>
      <c r="M64" s="89" t="s">
        <v>208</v>
      </c>
    </row>
    <row r="65" spans="1:13" x14ac:dyDescent="0.25">
      <c r="A65" s="89" t="s">
        <v>161</v>
      </c>
      <c r="B65" s="89" t="s">
        <v>90</v>
      </c>
      <c r="C65" s="88">
        <v>120</v>
      </c>
      <c r="D65" s="88">
        <v>18834</v>
      </c>
      <c r="E65" s="90">
        <v>39447</v>
      </c>
      <c r="F65" s="88">
        <v>114</v>
      </c>
      <c r="G65" s="88" t="s">
        <v>136</v>
      </c>
      <c r="H65" s="88" t="s">
        <v>136</v>
      </c>
      <c r="I65" s="88" t="s">
        <v>136</v>
      </c>
      <c r="J65" s="88" t="s">
        <v>136</v>
      </c>
      <c r="K65" s="88">
        <v>172</v>
      </c>
      <c r="L65" s="88" t="s">
        <v>136</v>
      </c>
      <c r="M65" s="89" t="s">
        <v>214</v>
      </c>
    </row>
    <row r="66" spans="1:13" x14ac:dyDescent="0.25">
      <c r="A66" s="89" t="s">
        <v>162</v>
      </c>
      <c r="B66" s="89" t="s">
        <v>91</v>
      </c>
      <c r="C66" s="88">
        <v>108</v>
      </c>
      <c r="D66" s="88">
        <v>16704</v>
      </c>
      <c r="E66" s="90">
        <v>39447</v>
      </c>
      <c r="F66" s="88">
        <v>102</v>
      </c>
      <c r="G66" s="88" t="s">
        <v>136</v>
      </c>
      <c r="H66" s="88" t="s">
        <v>136</v>
      </c>
      <c r="I66" s="88" t="s">
        <v>136</v>
      </c>
      <c r="J66" s="88" t="s">
        <v>136</v>
      </c>
      <c r="K66" s="88">
        <v>535</v>
      </c>
      <c r="L66" s="88" t="s">
        <v>136</v>
      </c>
      <c r="M66" s="89" t="s">
        <v>215</v>
      </c>
    </row>
    <row r="67" spans="1:13" x14ac:dyDescent="0.25">
      <c r="A67" s="89" t="s">
        <v>163</v>
      </c>
      <c r="B67" s="89" t="s">
        <v>92</v>
      </c>
      <c r="C67" s="88">
        <v>96</v>
      </c>
      <c r="D67" s="88">
        <v>23466</v>
      </c>
      <c r="E67" s="90">
        <v>39447</v>
      </c>
      <c r="F67" s="88">
        <v>90</v>
      </c>
      <c r="G67" s="88" t="s">
        <v>136</v>
      </c>
      <c r="H67" s="88" t="s">
        <v>136</v>
      </c>
      <c r="I67" s="88" t="s">
        <v>136</v>
      </c>
      <c r="J67" s="88" t="s">
        <v>136</v>
      </c>
      <c r="K67" s="88">
        <v>603</v>
      </c>
      <c r="L67" s="88" t="s">
        <v>136</v>
      </c>
      <c r="M67" s="89" t="s">
        <v>216</v>
      </c>
    </row>
    <row r="68" spans="1:13" x14ac:dyDescent="0.25">
      <c r="A68" s="89" t="s">
        <v>164</v>
      </c>
      <c r="B68" s="89" t="s">
        <v>93</v>
      </c>
      <c r="C68" s="88">
        <v>84</v>
      </c>
      <c r="D68" s="88">
        <v>27067</v>
      </c>
      <c r="E68" s="90">
        <v>39447</v>
      </c>
      <c r="F68" s="88">
        <v>78</v>
      </c>
      <c r="G68" s="88" t="s">
        <v>136</v>
      </c>
      <c r="H68" s="88" t="s">
        <v>136</v>
      </c>
      <c r="I68" s="88" t="s">
        <v>136</v>
      </c>
      <c r="J68" s="88" t="s">
        <v>136</v>
      </c>
      <c r="K68" s="88">
        <v>984</v>
      </c>
      <c r="L68" s="88" t="s">
        <v>136</v>
      </c>
      <c r="M68" s="89" t="s">
        <v>217</v>
      </c>
    </row>
    <row r="69" spans="1:13" x14ac:dyDescent="0.25">
      <c r="A69" s="89" t="s">
        <v>165</v>
      </c>
      <c r="B69" s="89" t="s">
        <v>94</v>
      </c>
      <c r="C69" s="88">
        <v>72</v>
      </c>
      <c r="D69" s="88">
        <v>26180</v>
      </c>
      <c r="E69" s="90">
        <v>39447</v>
      </c>
      <c r="F69" s="88">
        <v>66</v>
      </c>
      <c r="G69" s="88" t="s">
        <v>136</v>
      </c>
      <c r="H69" s="88" t="s">
        <v>136</v>
      </c>
      <c r="I69" s="88" t="s">
        <v>136</v>
      </c>
      <c r="J69" s="88" t="s">
        <v>136</v>
      </c>
      <c r="K69" s="88">
        <v>225</v>
      </c>
      <c r="L69" s="88" t="s">
        <v>136</v>
      </c>
      <c r="M69" s="89" t="s">
        <v>218</v>
      </c>
    </row>
    <row r="70" spans="1:13" x14ac:dyDescent="0.25">
      <c r="A70" s="89" t="s">
        <v>166</v>
      </c>
      <c r="B70" s="89" t="s">
        <v>95</v>
      </c>
      <c r="C70" s="88">
        <v>60</v>
      </c>
      <c r="D70" s="88">
        <v>15852</v>
      </c>
      <c r="E70" s="90">
        <v>39447</v>
      </c>
      <c r="F70" s="88">
        <v>54</v>
      </c>
      <c r="G70" s="88" t="s">
        <v>136</v>
      </c>
      <c r="H70" s="88" t="s">
        <v>136</v>
      </c>
      <c r="I70" s="88" t="s">
        <v>136</v>
      </c>
      <c r="J70" s="88" t="s">
        <v>136</v>
      </c>
      <c r="K70" s="88">
        <v>2917</v>
      </c>
      <c r="L70" s="88" t="s">
        <v>136</v>
      </c>
      <c r="M70" s="89" t="s">
        <v>219</v>
      </c>
    </row>
    <row r="71" spans="1:13" x14ac:dyDescent="0.25">
      <c r="A71" s="89" t="s">
        <v>167</v>
      </c>
      <c r="B71" s="89" t="s">
        <v>96</v>
      </c>
      <c r="C71" s="88">
        <v>48</v>
      </c>
      <c r="D71" s="88">
        <v>12314</v>
      </c>
      <c r="E71" s="90">
        <v>39447</v>
      </c>
      <c r="F71" s="88">
        <v>42</v>
      </c>
      <c r="G71" s="88" t="s">
        <v>136</v>
      </c>
      <c r="H71" s="88" t="s">
        <v>136</v>
      </c>
      <c r="I71" s="88" t="s">
        <v>136</v>
      </c>
      <c r="J71" s="88" t="s">
        <v>136</v>
      </c>
      <c r="K71" s="88">
        <v>1368</v>
      </c>
      <c r="L71" s="88" t="s">
        <v>136</v>
      </c>
      <c r="M71" s="89" t="s">
        <v>220</v>
      </c>
    </row>
    <row r="72" spans="1:13" x14ac:dyDescent="0.25">
      <c r="A72" s="89" t="s">
        <v>168</v>
      </c>
      <c r="B72" s="89" t="s">
        <v>97</v>
      </c>
      <c r="C72" s="88">
        <v>36</v>
      </c>
      <c r="D72" s="88">
        <v>13112</v>
      </c>
      <c r="E72" s="90">
        <v>39447</v>
      </c>
      <c r="F72" s="88">
        <v>30</v>
      </c>
      <c r="G72" s="88" t="s">
        <v>136</v>
      </c>
      <c r="H72" s="88" t="s">
        <v>136</v>
      </c>
      <c r="I72" s="88" t="s">
        <v>136</v>
      </c>
      <c r="J72" s="88" t="s">
        <v>136</v>
      </c>
      <c r="K72" s="88">
        <v>6165</v>
      </c>
      <c r="L72" s="88" t="s">
        <v>136</v>
      </c>
      <c r="M72" s="89" t="s">
        <v>221</v>
      </c>
    </row>
    <row r="73" spans="1:13" x14ac:dyDescent="0.25">
      <c r="A73" s="89" t="s">
        <v>169</v>
      </c>
      <c r="B73" s="89" t="s">
        <v>98</v>
      </c>
      <c r="C73" s="88">
        <v>24</v>
      </c>
      <c r="D73" s="88">
        <v>5395</v>
      </c>
      <c r="E73" s="90">
        <v>39447</v>
      </c>
      <c r="F73" s="88">
        <v>18</v>
      </c>
      <c r="G73" s="88" t="s">
        <v>136</v>
      </c>
      <c r="H73" s="88" t="s">
        <v>136</v>
      </c>
      <c r="I73" s="88" t="s">
        <v>136</v>
      </c>
      <c r="J73" s="88" t="s">
        <v>136</v>
      </c>
      <c r="K73" s="88">
        <v>2262</v>
      </c>
      <c r="L73" s="88" t="s">
        <v>136</v>
      </c>
      <c r="M73" s="89" t="s">
        <v>222</v>
      </c>
    </row>
    <row r="74" spans="1:13" x14ac:dyDescent="0.25">
      <c r="A74" s="89" t="s">
        <v>170</v>
      </c>
      <c r="B74" s="89" t="s">
        <v>99</v>
      </c>
      <c r="C74" s="88">
        <v>12</v>
      </c>
      <c r="D74" s="88">
        <v>2063</v>
      </c>
      <c r="E74" s="90">
        <v>39447</v>
      </c>
      <c r="F74" s="88">
        <v>6</v>
      </c>
      <c r="G74" s="88" t="s">
        <v>136</v>
      </c>
      <c r="H74" s="88" t="s">
        <v>136</v>
      </c>
      <c r="I74" s="88" t="s">
        <v>136</v>
      </c>
      <c r="J74" s="88" t="s">
        <v>136</v>
      </c>
      <c r="K74" s="88">
        <v>2063</v>
      </c>
      <c r="L74" s="88" t="s">
        <v>136</v>
      </c>
      <c r="M74" s="89" t="s">
        <v>223</v>
      </c>
    </row>
    <row r="76" spans="1:13" x14ac:dyDescent="0.25">
      <c r="A76" s="89" t="s">
        <v>171</v>
      </c>
    </row>
    <row r="77" spans="1:13" x14ac:dyDescent="0.25">
      <c r="B77" s="89" t="s">
        <v>81</v>
      </c>
      <c r="C77" s="89" t="s">
        <v>82</v>
      </c>
      <c r="D77" s="89" t="s">
        <v>83</v>
      </c>
      <c r="E77" s="89" t="s">
        <v>84</v>
      </c>
      <c r="F77" s="89" t="s">
        <v>85</v>
      </c>
      <c r="G77" s="89" t="s">
        <v>86</v>
      </c>
      <c r="H77" s="89" t="s">
        <v>87</v>
      </c>
      <c r="I77" s="89" t="s">
        <v>88</v>
      </c>
      <c r="J77" s="89" t="s">
        <v>89</v>
      </c>
      <c r="K77" s="89" t="s">
        <v>129</v>
      </c>
    </row>
    <row r="78" spans="1:13" x14ac:dyDescent="0.25">
      <c r="A78" s="89" t="s">
        <v>90</v>
      </c>
      <c r="K78" s="88">
        <v>18834</v>
      </c>
    </row>
    <row r="79" spans="1:13" x14ac:dyDescent="0.25">
      <c r="A79" s="89" t="s">
        <v>91</v>
      </c>
      <c r="J79" s="88">
        <v>16857.953917050691</v>
      </c>
      <c r="K79" s="88">
        <v>16857.953917050691</v>
      </c>
    </row>
    <row r="80" spans="1:13" x14ac:dyDescent="0.25">
      <c r="A80" s="89" t="s">
        <v>92</v>
      </c>
      <c r="I80" s="88">
        <v>23863.431463323468</v>
      </c>
      <c r="J80" s="88">
        <v>24083.370923814928</v>
      </c>
      <c r="K80" s="88">
        <v>24083.370923814928</v>
      </c>
    </row>
    <row r="81" spans="1:11" x14ac:dyDescent="0.25">
      <c r="A81" s="89" t="s">
        <v>93</v>
      </c>
      <c r="H81" s="88">
        <v>27967.344610417262</v>
      </c>
      <c r="I81" s="88">
        <v>28441.013011243555</v>
      </c>
      <c r="J81" s="88">
        <v>28703.142163420915</v>
      </c>
      <c r="K81" s="88">
        <v>28703.142163420915</v>
      </c>
    </row>
    <row r="82" spans="1:11" x14ac:dyDescent="0.25">
      <c r="A82" s="89" t="s">
        <v>94</v>
      </c>
      <c r="G82" s="88">
        <v>27277.848820510259</v>
      </c>
      <c r="H82" s="88">
        <v>28185.207012009992</v>
      </c>
      <c r="I82" s="88">
        <v>28662.565235263122</v>
      </c>
      <c r="J82" s="88">
        <v>28926.736343422228</v>
      </c>
      <c r="K82" s="88">
        <v>28926.736343422228</v>
      </c>
    </row>
    <row r="83" spans="1:11" x14ac:dyDescent="0.25">
      <c r="A83" s="89" t="s">
        <v>95</v>
      </c>
      <c r="F83" s="88">
        <v>17649.377216144851</v>
      </c>
      <c r="G83" s="88">
        <v>18389.497459058726</v>
      </c>
      <c r="H83" s="88">
        <v>19001.197496947869</v>
      </c>
      <c r="I83" s="88">
        <v>19323.010917475876</v>
      </c>
      <c r="J83" s="88">
        <v>19501.103183996391</v>
      </c>
      <c r="K83" s="88">
        <v>19501.103183996391</v>
      </c>
    </row>
    <row r="84" spans="1:11" x14ac:dyDescent="0.25">
      <c r="A84" s="89" t="s">
        <v>96</v>
      </c>
      <c r="E84" s="88">
        <v>14428.001431850249</v>
      </c>
      <c r="F84" s="88">
        <v>16063.918732387276</v>
      </c>
      <c r="G84" s="88">
        <v>16737.553347861838</v>
      </c>
      <c r="H84" s="88">
        <v>17294.303853951129</v>
      </c>
      <c r="I84" s="88">
        <v>17587.20850271259</v>
      </c>
      <c r="J84" s="88">
        <v>17749.302590295196</v>
      </c>
      <c r="K84" s="88">
        <v>17749.302590295196</v>
      </c>
    </row>
    <row r="85" spans="1:11" x14ac:dyDescent="0.25">
      <c r="A85" s="89" t="s">
        <v>97</v>
      </c>
      <c r="D85" s="88">
        <v>16663.884964347475</v>
      </c>
      <c r="E85" s="88">
        <v>19524.651301428716</v>
      </c>
      <c r="F85" s="88">
        <v>21738.451667462083</v>
      </c>
      <c r="G85" s="88">
        <v>22650.045766883111</v>
      </c>
      <c r="H85" s="88">
        <v>23403.46678258184</v>
      </c>
      <c r="I85" s="88">
        <v>23799.839153256162</v>
      </c>
      <c r="J85" s="88">
        <v>24019.192509507371</v>
      </c>
      <c r="K85" s="88">
        <v>24019.192509507371</v>
      </c>
    </row>
    <row r="86" spans="1:11" x14ac:dyDescent="0.25">
      <c r="A86" s="89" t="s">
        <v>98</v>
      </c>
      <c r="C86" s="88">
        <v>8758.9052564998838</v>
      </c>
      <c r="D86" s="88">
        <v>11131.588591209007</v>
      </c>
      <c r="E86" s="88">
        <v>13042.599978295553</v>
      </c>
      <c r="F86" s="88">
        <v>14521.433692671011</v>
      </c>
      <c r="G86" s="88">
        <v>15130.38475652192</v>
      </c>
      <c r="H86" s="88">
        <v>15633.675123724566</v>
      </c>
      <c r="I86" s="88">
        <v>15898.454565535932</v>
      </c>
      <c r="J86" s="88">
        <v>16044.984100702162</v>
      </c>
      <c r="K86" s="88">
        <v>16044.984100702162</v>
      </c>
    </row>
    <row r="87" spans="1:11" x14ac:dyDescent="0.25">
      <c r="A87" s="89" t="s">
        <v>99</v>
      </c>
      <c r="B87" s="88">
        <v>6187.6768977048887</v>
      </c>
      <c r="C87" s="88">
        <v>10045.834236298469</v>
      </c>
      <c r="D87" s="88">
        <v>12767.131336529987</v>
      </c>
      <c r="E87" s="88">
        <v>14958.923924319866</v>
      </c>
      <c r="F87" s="88">
        <v>16655.039811250012</v>
      </c>
      <c r="G87" s="88">
        <v>17353.462875128247</v>
      </c>
      <c r="H87" s="88">
        <v>17930.700720907156</v>
      </c>
      <c r="I87" s="88">
        <v>18234.383693119093</v>
      </c>
      <c r="J87" s="88">
        <v>18402.442529000375</v>
      </c>
      <c r="K87" s="88">
        <v>18402.442529000375</v>
      </c>
    </row>
    <row r="88" spans="1:11" x14ac:dyDescent="0.25">
      <c r="A88" s="89" t="s">
        <v>172</v>
      </c>
      <c r="B88" s="88">
        <v>6187.6768977048887</v>
      </c>
      <c r="C88" s="88">
        <v>18804.739492798355</v>
      </c>
      <c r="D88" s="88">
        <v>40562.60489208647</v>
      </c>
      <c r="E88" s="88">
        <v>61954.176635894386</v>
      </c>
      <c r="F88" s="88">
        <v>86628.221119915237</v>
      </c>
      <c r="G88" s="88">
        <v>117538.7930259641</v>
      </c>
      <c r="H88" s="88">
        <v>149415.89560053984</v>
      </c>
      <c r="I88" s="88">
        <v>175809.90654192981</v>
      </c>
      <c r="J88" s="88">
        <v>194288.22826121026</v>
      </c>
      <c r="K88" s="88">
        <v>213122.22826121026</v>
      </c>
    </row>
    <row r="90" spans="1:11" x14ac:dyDescent="0.25">
      <c r="A90" s="89" t="s">
        <v>117</v>
      </c>
    </row>
    <row r="91" spans="1:11" x14ac:dyDescent="0.25">
      <c r="B91" s="89" t="s">
        <v>81</v>
      </c>
      <c r="C91" s="89" t="s">
        <v>82</v>
      </c>
      <c r="D91" s="89" t="s">
        <v>83</v>
      </c>
      <c r="E91" s="89" t="s">
        <v>84</v>
      </c>
      <c r="F91" s="89" t="s">
        <v>85</v>
      </c>
      <c r="G91" s="89" t="s">
        <v>86</v>
      </c>
      <c r="H91" s="89" t="s">
        <v>87</v>
      </c>
      <c r="I91" s="89" t="s">
        <v>88</v>
      </c>
      <c r="J91" s="89" t="s">
        <v>89</v>
      </c>
      <c r="K91" s="89" t="s">
        <v>129</v>
      </c>
    </row>
    <row r="92" spans="1:11" x14ac:dyDescent="0.25">
      <c r="A92" s="89" t="s">
        <v>90</v>
      </c>
      <c r="K92" s="88">
        <v>0</v>
      </c>
    </row>
    <row r="93" spans="1:11" x14ac:dyDescent="0.25">
      <c r="A93" s="89" t="s">
        <v>91</v>
      </c>
      <c r="J93" s="88">
        <v>141.72555846285073</v>
      </c>
      <c r="K93" s="88">
        <v>141.72555846285073</v>
      </c>
    </row>
    <row r="94" spans="1:11" x14ac:dyDescent="0.25">
      <c r="A94" s="89" t="s">
        <v>92</v>
      </c>
      <c r="I94" s="88">
        <v>353.3006068866672</v>
      </c>
      <c r="J94" s="88">
        <v>410.04371036413369</v>
      </c>
      <c r="K94" s="88">
        <v>410.04371036413369</v>
      </c>
    </row>
    <row r="95" spans="1:11" x14ac:dyDescent="0.25">
      <c r="A95" s="89" t="s">
        <v>93</v>
      </c>
      <c r="H95" s="88">
        <v>132.13887293912734</v>
      </c>
      <c r="I95" s="88">
        <v>441.99872817202856</v>
      </c>
      <c r="J95" s="88">
        <v>507.17306942800161</v>
      </c>
      <c r="K95" s="88">
        <v>507.17306942800161</v>
      </c>
    </row>
    <row r="96" spans="1:11" x14ac:dyDescent="0.25">
      <c r="A96" s="89" t="s">
        <v>94</v>
      </c>
      <c r="G96" s="88">
        <v>591.08714548236583</v>
      </c>
      <c r="H96" s="88">
        <v>625.10495427999581</v>
      </c>
      <c r="I96" s="88">
        <v>764.3741222991996</v>
      </c>
      <c r="J96" s="88">
        <v>808.86956465415858</v>
      </c>
      <c r="K96" s="88">
        <v>808.86956465415858</v>
      </c>
    </row>
    <row r="97" spans="1:11" x14ac:dyDescent="0.25">
      <c r="A97" s="89" t="s">
        <v>95</v>
      </c>
      <c r="F97" s="88">
        <v>560.79111847418187</v>
      </c>
      <c r="G97" s="88">
        <v>707.36522266909697</v>
      </c>
      <c r="H97" s="88">
        <v>736.39576767820813</v>
      </c>
      <c r="I97" s="88">
        <v>801.72757037557449</v>
      </c>
      <c r="J97" s="88">
        <v>825.58749223366954</v>
      </c>
      <c r="K97" s="88">
        <v>825.58749223366954</v>
      </c>
    </row>
    <row r="98" spans="1:11" x14ac:dyDescent="0.25">
      <c r="A98" s="89" t="s">
        <v>96</v>
      </c>
      <c r="E98" s="88">
        <v>312.65156547010997</v>
      </c>
      <c r="F98" s="88">
        <v>617.91605854963132</v>
      </c>
      <c r="G98" s="88">
        <v>739.0886365672427</v>
      </c>
      <c r="H98" s="88">
        <v>768.04085365323169</v>
      </c>
      <c r="I98" s="88">
        <v>823.38865226840858</v>
      </c>
      <c r="J98" s="88">
        <v>844.29778499338499</v>
      </c>
      <c r="K98" s="88">
        <v>844.29778499338499</v>
      </c>
    </row>
    <row r="99" spans="1:11" x14ac:dyDescent="0.25">
      <c r="A99" s="89" t="s">
        <v>97</v>
      </c>
      <c r="D99" s="88">
        <v>1186.6126075926547</v>
      </c>
      <c r="E99" s="88">
        <v>1453.5877870156921</v>
      </c>
      <c r="F99" s="88">
        <v>1760.3868810804101</v>
      </c>
      <c r="G99" s="88">
        <v>1899.1551197634083</v>
      </c>
      <c r="H99" s="88">
        <v>1965.4625940843528</v>
      </c>
      <c r="I99" s="88">
        <v>2029.7873368931914</v>
      </c>
      <c r="J99" s="88">
        <v>2058.4956803723808</v>
      </c>
      <c r="K99" s="88">
        <v>2058.4956803723808</v>
      </c>
    </row>
    <row r="100" spans="1:11" x14ac:dyDescent="0.25">
      <c r="A100" s="89" t="s">
        <v>98</v>
      </c>
      <c r="C100" s="88">
        <v>732.83586181940825</v>
      </c>
      <c r="D100" s="88">
        <v>1224.7995481041996</v>
      </c>
      <c r="E100" s="88">
        <v>1462.9637515371467</v>
      </c>
      <c r="F100" s="88">
        <v>1693.7229634103344</v>
      </c>
      <c r="G100" s="88">
        <v>1795.3533561637439</v>
      </c>
      <c r="H100" s="88">
        <v>1856.5638798962732</v>
      </c>
      <c r="I100" s="88">
        <v>1902.8286122801742</v>
      </c>
      <c r="J100" s="88">
        <v>1925.1655911917846</v>
      </c>
      <c r="K100" s="88">
        <v>1925.1655911917846</v>
      </c>
    </row>
    <row r="101" spans="1:11" x14ac:dyDescent="0.25">
      <c r="A101" s="89" t="s">
        <v>99</v>
      </c>
      <c r="B101" s="88">
        <v>2331.6093612046307</v>
      </c>
      <c r="C101" s="88">
        <v>3890.5240795290752</v>
      </c>
      <c r="D101" s="88">
        <v>5039.6209055564914</v>
      </c>
      <c r="E101" s="88">
        <v>5915.0710570341589</v>
      </c>
      <c r="F101" s="88">
        <v>6610.2912117739634</v>
      </c>
      <c r="G101" s="88">
        <v>6899.3632828196769</v>
      </c>
      <c r="H101" s="88">
        <v>7129.4435588831911</v>
      </c>
      <c r="I101" s="88">
        <v>7256.0095357445516</v>
      </c>
      <c r="J101" s="88">
        <v>7324.7780156917333</v>
      </c>
      <c r="K101" s="88">
        <v>7324.7780156917333</v>
      </c>
    </row>
    <row r="102" spans="1:11" x14ac:dyDescent="0.25">
      <c r="A102" s="89" t="s">
        <v>172</v>
      </c>
      <c r="B102" s="88">
        <v>2331.6093612046307</v>
      </c>
      <c r="C102" s="88">
        <v>4111.5857982625284</v>
      </c>
      <c r="D102" s="88">
        <v>5982.1231509038462</v>
      </c>
      <c r="E102" s="88">
        <v>7138.1352362985754</v>
      </c>
      <c r="F102" s="88">
        <v>8414.4390561149739</v>
      </c>
      <c r="G102" s="88">
        <v>9131.7349385580274</v>
      </c>
      <c r="H102" s="88">
        <v>9461.9664236846111</v>
      </c>
      <c r="I102" s="88">
        <v>9969.0719406156022</v>
      </c>
      <c r="J102" s="88">
        <v>10193.031298531598</v>
      </c>
      <c r="K102" s="88">
        <v>10193.031298531598</v>
      </c>
    </row>
    <row r="104" spans="1:11" x14ac:dyDescent="0.25">
      <c r="A104" s="89" t="s">
        <v>118</v>
      </c>
    </row>
    <row r="105" spans="1:11" x14ac:dyDescent="0.25">
      <c r="B105" s="89" t="s">
        <v>81</v>
      </c>
      <c r="C105" s="89" t="s">
        <v>82</v>
      </c>
      <c r="D105" s="89" t="s">
        <v>83</v>
      </c>
      <c r="E105" s="89" t="s">
        <v>84</v>
      </c>
      <c r="F105" s="89" t="s">
        <v>85</v>
      </c>
      <c r="G105" s="89" t="s">
        <v>86</v>
      </c>
      <c r="H105" s="89" t="s">
        <v>87</v>
      </c>
      <c r="I105" s="89" t="s">
        <v>88</v>
      </c>
      <c r="J105" s="89" t="s">
        <v>89</v>
      </c>
      <c r="K105" s="89" t="s">
        <v>129</v>
      </c>
    </row>
    <row r="106" spans="1:11" x14ac:dyDescent="0.25">
      <c r="A106" s="89" t="s">
        <v>90</v>
      </c>
      <c r="K106" s="88">
        <v>0</v>
      </c>
    </row>
    <row r="107" spans="1:11" x14ac:dyDescent="0.25">
      <c r="A107" s="89" t="s">
        <v>91</v>
      </c>
      <c r="J107" s="88">
        <v>149.80179898049104</v>
      </c>
      <c r="K107" s="88">
        <v>149.80179898049104</v>
      </c>
    </row>
    <row r="108" spans="1:11" x14ac:dyDescent="0.25">
      <c r="A108" s="89" t="s">
        <v>92</v>
      </c>
      <c r="I108" s="88">
        <v>430.10145124902755</v>
      </c>
      <c r="J108" s="88">
        <v>469.54405236571989</v>
      </c>
      <c r="K108" s="88">
        <v>469.54405236571989</v>
      </c>
    </row>
    <row r="109" spans="1:11" x14ac:dyDescent="0.25">
      <c r="A109" s="89" t="s">
        <v>93</v>
      </c>
      <c r="H109" s="88">
        <v>190.68953059373243</v>
      </c>
      <c r="I109" s="88">
        <v>508.01270442638867</v>
      </c>
      <c r="J109" s="88">
        <v>548.69334742686362</v>
      </c>
      <c r="K109" s="88">
        <v>548.69334742686362</v>
      </c>
    </row>
    <row r="110" spans="1:11" x14ac:dyDescent="0.25">
      <c r="A110" s="89" t="s">
        <v>94</v>
      </c>
      <c r="G110" s="88">
        <v>1033.7620640629102</v>
      </c>
      <c r="H110" s="88">
        <v>1085.1669573582942</v>
      </c>
      <c r="I110" s="88">
        <v>1200.0013370881354</v>
      </c>
      <c r="J110" s="88">
        <v>1226.8558957141386</v>
      </c>
      <c r="K110" s="88">
        <v>1226.8558957141386</v>
      </c>
    </row>
    <row r="111" spans="1:11" x14ac:dyDescent="0.25">
      <c r="A111" s="89" t="s">
        <v>95</v>
      </c>
      <c r="F111" s="88">
        <v>1375.989783342761</v>
      </c>
      <c r="G111" s="88">
        <v>1666.1081095451748</v>
      </c>
      <c r="H111" s="88">
        <v>1728.6891800230849</v>
      </c>
      <c r="I111" s="88">
        <v>1800.0662780703888</v>
      </c>
      <c r="J111" s="88">
        <v>1823.7874806917243</v>
      </c>
      <c r="K111" s="88">
        <v>1823.7874806917243</v>
      </c>
    </row>
    <row r="112" spans="1:11" x14ac:dyDescent="0.25">
      <c r="A112" s="89" t="s">
        <v>96</v>
      </c>
      <c r="E112" s="88">
        <v>868.32376636707124</v>
      </c>
      <c r="F112" s="88">
        <v>1630.3151909476851</v>
      </c>
      <c r="G112" s="88">
        <v>1881.8201417933269</v>
      </c>
      <c r="H112" s="88">
        <v>1950.1897054041815</v>
      </c>
      <c r="I112" s="88">
        <v>2017.2982788118845</v>
      </c>
      <c r="J112" s="88">
        <v>2041.6852887846362</v>
      </c>
      <c r="K112" s="88">
        <v>2041.6852887846362</v>
      </c>
    </row>
    <row r="113" spans="1:11" x14ac:dyDescent="0.25">
      <c r="A113" s="89" t="s">
        <v>97</v>
      </c>
      <c r="D113" s="88">
        <v>3011.0127517788965</v>
      </c>
      <c r="E113" s="88">
        <v>3669.6866841223264</v>
      </c>
      <c r="F113" s="88">
        <v>4361.8290357106653</v>
      </c>
      <c r="G113" s="88">
        <v>4641.3391558860749</v>
      </c>
      <c r="H113" s="88">
        <v>4798.8980172133997</v>
      </c>
      <c r="I113" s="88">
        <v>4899.0404243220983</v>
      </c>
      <c r="J113" s="88">
        <v>4947.4252346020348</v>
      </c>
      <c r="K113" s="88">
        <v>4947.4252346020348</v>
      </c>
    </row>
    <row r="114" spans="1:11" x14ac:dyDescent="0.25">
      <c r="A114" s="89" t="s">
        <v>98</v>
      </c>
      <c r="C114" s="88">
        <v>2445.5059422719805</v>
      </c>
      <c r="D114" s="88">
        <v>3964.3063433360298</v>
      </c>
      <c r="E114" s="88">
        <v>4717.676455417095</v>
      </c>
      <c r="F114" s="88">
        <v>5398.8419106154279</v>
      </c>
      <c r="G114" s="88">
        <v>5677.683716883761</v>
      </c>
      <c r="H114" s="88">
        <v>5868.275811131196</v>
      </c>
      <c r="I114" s="88">
        <v>5977.9807723113136</v>
      </c>
      <c r="J114" s="88">
        <v>6034.8472170039504</v>
      </c>
      <c r="K114" s="88">
        <v>6034.8472170039504</v>
      </c>
    </row>
    <row r="115" spans="1:11" x14ac:dyDescent="0.25">
      <c r="A115" s="89" t="s">
        <v>99</v>
      </c>
      <c r="B115" s="88">
        <v>7584.4326083044607</v>
      </c>
      <c r="C115" s="88">
        <v>12588.941893329322</v>
      </c>
      <c r="D115" s="88">
        <v>16214.761564776767</v>
      </c>
      <c r="E115" s="88">
        <v>19018.987263812953</v>
      </c>
      <c r="F115" s="88">
        <v>21217.598549962269</v>
      </c>
      <c r="G115" s="88">
        <v>22122.721771871064</v>
      </c>
      <c r="H115" s="88">
        <v>22859.112052964661</v>
      </c>
      <c r="I115" s="88">
        <v>23249.305074057607</v>
      </c>
      <c r="J115" s="88">
        <v>23464.106389480021</v>
      </c>
      <c r="K115" s="88">
        <v>23464.106389480021</v>
      </c>
    </row>
    <row r="116" spans="1:11" x14ac:dyDescent="0.25">
      <c r="A116" s="89" t="s">
        <v>172</v>
      </c>
      <c r="B116" s="88">
        <v>7584.4326083044607</v>
      </c>
      <c r="C116" s="88">
        <v>12824.272194058796</v>
      </c>
      <c r="D116" s="88">
        <v>16961.733849396154</v>
      </c>
      <c r="E116" s="88">
        <v>19954.922555648736</v>
      </c>
      <c r="F116" s="88">
        <v>22425.673016559518</v>
      </c>
      <c r="G116" s="88">
        <v>23464.414917666134</v>
      </c>
      <c r="H116" s="88">
        <v>24248.93076025683</v>
      </c>
      <c r="I116" s="88">
        <v>24687.240346912982</v>
      </c>
      <c r="J116" s="88">
        <v>24919.962231291811</v>
      </c>
      <c r="K116" s="88">
        <v>24919.962231291811</v>
      </c>
    </row>
    <row r="118" spans="1:11" x14ac:dyDescent="0.25">
      <c r="A118" s="89" t="s">
        <v>119</v>
      </c>
    </row>
    <row r="119" spans="1:11" x14ac:dyDescent="0.25">
      <c r="B119" s="89" t="s">
        <v>81</v>
      </c>
      <c r="C119" s="89" t="s">
        <v>82</v>
      </c>
      <c r="D119" s="89" t="s">
        <v>83</v>
      </c>
      <c r="E119" s="89" t="s">
        <v>84</v>
      </c>
      <c r="F119" s="89" t="s">
        <v>85</v>
      </c>
      <c r="G119" s="89" t="s">
        <v>86</v>
      </c>
      <c r="H119" s="89" t="s">
        <v>87</v>
      </c>
      <c r="I119" s="89" t="s">
        <v>88</v>
      </c>
      <c r="J119" s="89" t="s">
        <v>89</v>
      </c>
      <c r="K119" s="89" t="s">
        <v>129</v>
      </c>
    </row>
    <row r="120" spans="1:11" x14ac:dyDescent="0.25">
      <c r="A120" s="89" t="s">
        <v>90</v>
      </c>
      <c r="K120" s="88">
        <v>0</v>
      </c>
    </row>
    <row r="121" spans="1:11" x14ac:dyDescent="0.25">
      <c r="A121" s="89" t="s">
        <v>91</v>
      </c>
      <c r="J121" s="88">
        <v>206.22005940111248</v>
      </c>
      <c r="K121" s="88">
        <v>206.22005940111248</v>
      </c>
    </row>
    <row r="122" spans="1:11" x14ac:dyDescent="0.25">
      <c r="A122" s="89" t="s">
        <v>92</v>
      </c>
      <c r="I122" s="88">
        <v>556.60450698229795</v>
      </c>
      <c r="J122" s="88">
        <v>623.38387974121326</v>
      </c>
      <c r="K122" s="88">
        <v>623.38387974121326</v>
      </c>
    </row>
    <row r="123" spans="1:11" x14ac:dyDescent="0.25">
      <c r="A123" s="89" t="s">
        <v>93</v>
      </c>
      <c r="H123" s="88">
        <v>231.99823020807909</v>
      </c>
      <c r="I123" s="88">
        <v>673.37937566003916</v>
      </c>
      <c r="J123" s="88">
        <v>747.18733384842483</v>
      </c>
      <c r="K123" s="88">
        <v>747.18733384842483</v>
      </c>
    </row>
    <row r="124" spans="1:11" x14ac:dyDescent="0.25">
      <c r="A124" s="89" t="s">
        <v>94</v>
      </c>
      <c r="G124" s="88">
        <v>1190.8182139395165</v>
      </c>
      <c r="H124" s="88">
        <v>1252.3352303627225</v>
      </c>
      <c r="I124" s="88">
        <v>1422.7687822882483</v>
      </c>
      <c r="J124" s="88">
        <v>1469.5051416964657</v>
      </c>
      <c r="K124" s="88">
        <v>1469.5051416964657</v>
      </c>
    </row>
    <row r="125" spans="1:11" x14ac:dyDescent="0.25">
      <c r="A125" s="89" t="s">
        <v>95</v>
      </c>
      <c r="F125" s="88">
        <v>1485.8783807644495</v>
      </c>
      <c r="G125" s="88">
        <v>1810.0502177933897</v>
      </c>
      <c r="H125" s="88">
        <v>1879.0010664667711</v>
      </c>
      <c r="I125" s="88">
        <v>1970.5343697957933</v>
      </c>
      <c r="J125" s="88">
        <v>2001.9479219151897</v>
      </c>
      <c r="K125" s="88">
        <v>2001.9479219151897</v>
      </c>
    </row>
    <row r="126" spans="1:11" x14ac:dyDescent="0.25">
      <c r="A126" s="89" t="s">
        <v>96</v>
      </c>
      <c r="E126" s="88">
        <v>922.89607466323457</v>
      </c>
      <c r="F126" s="88">
        <v>1743.4872747594973</v>
      </c>
      <c r="G126" s="88">
        <v>2021.7564291382587</v>
      </c>
      <c r="H126" s="88">
        <v>2095.9786830845474</v>
      </c>
      <c r="I126" s="88">
        <v>2178.8669574762425</v>
      </c>
      <c r="J126" s="88">
        <v>2209.3704008572986</v>
      </c>
      <c r="K126" s="88">
        <v>2209.3704008572986</v>
      </c>
    </row>
    <row r="127" spans="1:11" x14ac:dyDescent="0.25">
      <c r="A127" s="89" t="s">
        <v>97</v>
      </c>
      <c r="D127" s="88">
        <v>3236.3941774562877</v>
      </c>
      <c r="E127" s="88">
        <v>3947.08979048943</v>
      </c>
      <c r="F127" s="88">
        <v>4703.6703230401517</v>
      </c>
      <c r="G127" s="88">
        <v>5014.8598513702082</v>
      </c>
      <c r="H127" s="88">
        <v>5185.7945763749158</v>
      </c>
      <c r="I127" s="88">
        <v>5302.8891853549039</v>
      </c>
      <c r="J127" s="88">
        <v>5358.583853789054</v>
      </c>
      <c r="K127" s="88">
        <v>5358.583853789054</v>
      </c>
    </row>
    <row r="128" spans="1:11" x14ac:dyDescent="0.25">
      <c r="A128" s="89" t="s">
        <v>98</v>
      </c>
      <c r="C128" s="88">
        <v>2552.9488271518803</v>
      </c>
      <c r="D128" s="88">
        <v>4149.1997682505644</v>
      </c>
      <c r="E128" s="88">
        <v>4939.3050195658543</v>
      </c>
      <c r="F128" s="88">
        <v>5658.285204247054</v>
      </c>
      <c r="G128" s="88">
        <v>5954.7784226161948</v>
      </c>
      <c r="H128" s="88">
        <v>6154.9565746350308</v>
      </c>
      <c r="I128" s="88">
        <v>6273.5166248154519</v>
      </c>
      <c r="J128" s="88">
        <v>6334.4805221966808</v>
      </c>
      <c r="K128" s="88">
        <v>6334.4805221966808</v>
      </c>
    </row>
    <row r="129" spans="1:14" x14ac:dyDescent="0.25">
      <c r="A129" s="89" t="s">
        <v>99</v>
      </c>
      <c r="B129" s="88">
        <v>7934.7350430350898</v>
      </c>
      <c r="C129" s="88">
        <v>13176.40450225393</v>
      </c>
      <c r="D129" s="88">
        <v>16979.878429314031</v>
      </c>
      <c r="E129" s="88">
        <v>19917.578722094775</v>
      </c>
      <c r="F129" s="88">
        <v>22223.46593427355</v>
      </c>
      <c r="G129" s="88">
        <v>23173.606372421586</v>
      </c>
      <c r="H129" s="88">
        <v>23945.103242819718</v>
      </c>
      <c r="I129" s="88">
        <v>24355.284042881056</v>
      </c>
      <c r="J129" s="88">
        <v>24580.818978138177</v>
      </c>
      <c r="K129" s="88">
        <v>24580.818978138177</v>
      </c>
    </row>
    <row r="130" spans="1:14" x14ac:dyDescent="0.25">
      <c r="A130" s="89" t="s">
        <v>172</v>
      </c>
      <c r="B130" s="88">
        <v>7934.7350430350898</v>
      </c>
      <c r="C130" s="88">
        <v>13467.260117922417</v>
      </c>
      <c r="D130" s="88">
        <v>17985.72246450865</v>
      </c>
      <c r="E130" s="88">
        <v>21193.204308306613</v>
      </c>
      <c r="F130" s="88">
        <v>23952.319196159664</v>
      </c>
      <c r="G130" s="88">
        <v>25178.708275375731</v>
      </c>
      <c r="H130" s="88">
        <v>26029.588003244786</v>
      </c>
      <c r="I130" s="88">
        <v>26624.091182675464</v>
      </c>
      <c r="J130" s="88">
        <v>26924.011674745929</v>
      </c>
      <c r="K130" s="88">
        <v>26924.011674745929</v>
      </c>
    </row>
    <row r="132" spans="1:14" x14ac:dyDescent="0.25">
      <c r="A132" s="89" t="s">
        <v>173</v>
      </c>
    </row>
    <row r="133" spans="1:14" x14ac:dyDescent="0.25">
      <c r="A133" s="89" t="s">
        <v>115</v>
      </c>
      <c r="B133" s="89" t="s">
        <v>116</v>
      </c>
      <c r="C133" s="89" t="s">
        <v>174</v>
      </c>
      <c r="D133" s="89" t="s">
        <v>175</v>
      </c>
      <c r="E133" s="89" t="s">
        <v>112</v>
      </c>
      <c r="F133" s="89" t="s">
        <v>113</v>
      </c>
      <c r="G133" s="89" t="s">
        <v>177</v>
      </c>
      <c r="H133" s="89" t="s">
        <v>176</v>
      </c>
      <c r="I133" s="89" t="s">
        <v>178</v>
      </c>
      <c r="J133" s="89" t="s">
        <v>179</v>
      </c>
      <c r="K133" s="89" t="s">
        <v>180</v>
      </c>
      <c r="L133" s="89" t="s">
        <v>181</v>
      </c>
      <c r="M133" s="89" t="s">
        <v>182</v>
      </c>
      <c r="N133" s="89" t="s">
        <v>183</v>
      </c>
    </row>
    <row r="134" spans="1:14" x14ac:dyDescent="0.25">
      <c r="A134" s="89" t="s">
        <v>89</v>
      </c>
      <c r="B134" s="88">
        <v>120</v>
      </c>
      <c r="C134" s="88">
        <v>18834</v>
      </c>
      <c r="D134" s="88">
        <v>18834</v>
      </c>
      <c r="E134" s="88">
        <v>0</v>
      </c>
      <c r="F134" s="88">
        <v>0</v>
      </c>
      <c r="G134" s="88">
        <v>1</v>
      </c>
      <c r="H134" s="88">
        <v>0</v>
      </c>
      <c r="I134" s="88">
        <v>0</v>
      </c>
      <c r="J134" s="88">
        <v>0</v>
      </c>
      <c r="K134" s="88">
        <v>0</v>
      </c>
      <c r="L134" s="88">
        <v>0</v>
      </c>
      <c r="M134" s="88">
        <v>0</v>
      </c>
      <c r="N134" s="88">
        <v>0</v>
      </c>
    </row>
    <row r="135" spans="1:14" x14ac:dyDescent="0.25">
      <c r="A135" s="89" t="s">
        <v>88</v>
      </c>
      <c r="B135" s="88">
        <v>108</v>
      </c>
      <c r="C135" s="88">
        <v>16704</v>
      </c>
      <c r="D135" s="88">
        <v>16857.95</v>
      </c>
      <c r="E135" s="88">
        <v>141.72559999999999</v>
      </c>
      <c r="F135" s="88">
        <v>149.80179999999999</v>
      </c>
      <c r="G135" s="88">
        <v>1.009217</v>
      </c>
      <c r="H135" s="88">
        <v>206.2201</v>
      </c>
      <c r="I135" s="88">
        <v>8.4845279999999999E-3</v>
      </c>
      <c r="J135" s="88">
        <v>8.9680200000000002E-3</v>
      </c>
      <c r="K135" s="88">
        <v>1.234555E-2</v>
      </c>
      <c r="L135" s="88">
        <v>8.4070440000000007E-3</v>
      </c>
      <c r="M135" s="88">
        <v>8.8861200000000008E-3</v>
      </c>
      <c r="N135" s="88">
        <v>1.22328E-2</v>
      </c>
    </row>
    <row r="136" spans="1:14" x14ac:dyDescent="0.25">
      <c r="A136" s="89" t="s">
        <v>87</v>
      </c>
      <c r="B136" s="88">
        <v>96</v>
      </c>
      <c r="C136" s="88">
        <v>23466</v>
      </c>
      <c r="D136" s="88">
        <v>24083.37</v>
      </c>
      <c r="E136" s="88">
        <v>410.0437</v>
      </c>
      <c r="F136" s="88">
        <v>469.54410000000001</v>
      </c>
      <c r="G136" s="88">
        <v>1.0263089999999999</v>
      </c>
      <c r="H136" s="88">
        <v>623.38390000000004</v>
      </c>
      <c r="I136" s="88">
        <v>1.7473949999999999E-2</v>
      </c>
      <c r="J136" s="88">
        <v>2.0009550000000001E-2</v>
      </c>
      <c r="K136" s="88">
        <v>2.6565410000000001E-2</v>
      </c>
      <c r="L136" s="88">
        <v>1.7026010000000001E-2</v>
      </c>
      <c r="M136" s="88">
        <v>1.9496610000000001E-2</v>
      </c>
      <c r="N136" s="88">
        <v>2.588441E-2</v>
      </c>
    </row>
    <row r="137" spans="1:14" x14ac:dyDescent="0.25">
      <c r="A137" s="89" t="s">
        <v>86</v>
      </c>
      <c r="B137" s="88">
        <v>84</v>
      </c>
      <c r="C137" s="88">
        <v>27067</v>
      </c>
      <c r="D137" s="88">
        <v>28703.14</v>
      </c>
      <c r="E137" s="88">
        <v>507.17309999999998</v>
      </c>
      <c r="F137" s="88">
        <v>548.69330000000002</v>
      </c>
      <c r="G137" s="88">
        <v>1.0604480000000001</v>
      </c>
      <c r="H137" s="88">
        <v>747.18730000000005</v>
      </c>
      <c r="I137" s="88">
        <v>1.8737691000000001E-2</v>
      </c>
      <c r="J137" s="88">
        <v>2.0271669999999999E-2</v>
      </c>
      <c r="K137" s="88">
        <v>2.76051E-2</v>
      </c>
      <c r="L137" s="88">
        <v>1.7669601E-2</v>
      </c>
      <c r="M137" s="88">
        <v>1.911614E-2</v>
      </c>
      <c r="N137" s="88">
        <v>2.6031550000000001E-2</v>
      </c>
    </row>
    <row r="138" spans="1:14" x14ac:dyDescent="0.25">
      <c r="A138" s="89" t="s">
        <v>85</v>
      </c>
      <c r="B138" s="88">
        <v>72</v>
      </c>
      <c r="C138" s="88">
        <v>26180</v>
      </c>
      <c r="D138" s="88">
        <v>28926.74</v>
      </c>
      <c r="E138" s="88">
        <v>808.86959999999999</v>
      </c>
      <c r="F138" s="88">
        <v>1226.8559</v>
      </c>
      <c r="G138" s="88">
        <v>1.1049169999999999</v>
      </c>
      <c r="H138" s="88">
        <v>1469.5051000000001</v>
      </c>
      <c r="I138" s="88">
        <v>3.0896468999999999E-2</v>
      </c>
      <c r="J138" s="88">
        <v>4.6862330000000001E-2</v>
      </c>
      <c r="K138" s="88">
        <v>5.613083E-2</v>
      </c>
      <c r="L138" s="88">
        <v>2.7962697000000002E-2</v>
      </c>
      <c r="M138" s="88">
        <v>4.2412520000000002E-2</v>
      </c>
      <c r="N138" s="88">
        <v>5.0800930000000001E-2</v>
      </c>
    </row>
    <row r="139" spans="1:14" x14ac:dyDescent="0.25">
      <c r="A139" s="89" t="s">
        <v>84</v>
      </c>
      <c r="B139" s="88">
        <v>60</v>
      </c>
      <c r="C139" s="88">
        <v>15852</v>
      </c>
      <c r="D139" s="88">
        <v>19501.099999999999</v>
      </c>
      <c r="E139" s="88">
        <v>825.58749999999998</v>
      </c>
      <c r="F139" s="88">
        <v>1823.7874999999999</v>
      </c>
      <c r="G139" s="88">
        <v>1.2301979999999999</v>
      </c>
      <c r="H139" s="88">
        <v>2001.9478999999999</v>
      </c>
      <c r="I139" s="88">
        <v>5.2080966999999999E-2</v>
      </c>
      <c r="J139" s="88">
        <v>0.11505094</v>
      </c>
      <c r="K139" s="88">
        <v>0.12628992999999999</v>
      </c>
      <c r="L139" s="88">
        <v>4.2335425000000003E-2</v>
      </c>
      <c r="M139" s="88">
        <v>9.3522270000000005E-2</v>
      </c>
      <c r="N139" s="88">
        <v>0.10265819</v>
      </c>
    </row>
    <row r="140" spans="1:14" x14ac:dyDescent="0.25">
      <c r="A140" s="89" t="s">
        <v>83</v>
      </c>
      <c r="B140" s="88">
        <v>48</v>
      </c>
      <c r="C140" s="88">
        <v>12314</v>
      </c>
      <c r="D140" s="88">
        <v>17749.3</v>
      </c>
      <c r="E140" s="88">
        <v>844.29780000000005</v>
      </c>
      <c r="F140" s="88">
        <v>2041.6853000000001</v>
      </c>
      <c r="G140" s="88">
        <v>1.441392</v>
      </c>
      <c r="H140" s="88">
        <v>2209.3703999999998</v>
      </c>
      <c r="I140" s="88">
        <v>6.8564055999999998E-2</v>
      </c>
      <c r="J140" s="88">
        <v>0.16580196</v>
      </c>
      <c r="K140" s="88">
        <v>0.17941939000000001</v>
      </c>
      <c r="L140" s="88">
        <v>4.7567941000000002E-2</v>
      </c>
      <c r="M140" s="88">
        <v>0.11502904</v>
      </c>
      <c r="N140" s="88">
        <v>0.12447646</v>
      </c>
    </row>
    <row r="141" spans="1:14" x14ac:dyDescent="0.25">
      <c r="A141" s="89" t="s">
        <v>82</v>
      </c>
      <c r="B141" s="88">
        <v>36</v>
      </c>
      <c r="C141" s="88">
        <v>13112</v>
      </c>
      <c r="D141" s="88">
        <v>24019.19</v>
      </c>
      <c r="E141" s="88">
        <v>2058.4956999999999</v>
      </c>
      <c r="F141" s="88">
        <v>4947.4251999999997</v>
      </c>
      <c r="G141" s="88">
        <v>1.8318479999999999</v>
      </c>
      <c r="H141" s="88">
        <v>5358.5838999999996</v>
      </c>
      <c r="I141" s="88">
        <v>0.15699326399999999</v>
      </c>
      <c r="J141" s="88">
        <v>0.37732040999999999</v>
      </c>
      <c r="K141" s="88">
        <v>0.40867784000000001</v>
      </c>
      <c r="L141" s="88">
        <v>8.5702117999999994E-2</v>
      </c>
      <c r="M141" s="88">
        <v>0.20597799999999999</v>
      </c>
      <c r="N141" s="88">
        <v>0.22309592</v>
      </c>
    </row>
    <row r="142" spans="1:14" x14ac:dyDescent="0.25">
      <c r="A142" s="89" t="s">
        <v>81</v>
      </c>
      <c r="B142" s="88">
        <v>24</v>
      </c>
      <c r="C142" s="88">
        <v>5395</v>
      </c>
      <c r="D142" s="88">
        <v>16044.98</v>
      </c>
      <c r="E142" s="88">
        <v>1925.1656</v>
      </c>
      <c r="F142" s="88">
        <v>6034.8472000000002</v>
      </c>
      <c r="G142" s="88">
        <v>2.9740470000000001</v>
      </c>
      <c r="H142" s="88">
        <v>6334.4804999999997</v>
      </c>
      <c r="I142" s="88">
        <v>0.35684255599999998</v>
      </c>
      <c r="J142" s="88">
        <v>1.11860004</v>
      </c>
      <c r="K142" s="88">
        <v>1.17413911</v>
      </c>
      <c r="L142" s="88">
        <v>0.119985509</v>
      </c>
      <c r="M142" s="88">
        <v>0.37612048999999997</v>
      </c>
      <c r="N142" s="88">
        <v>0.39479505999999998</v>
      </c>
    </row>
    <row r="143" spans="1:14" x14ac:dyDescent="0.25">
      <c r="A143" s="89" t="s">
        <v>80</v>
      </c>
      <c r="B143" s="88">
        <v>12</v>
      </c>
      <c r="C143" s="88">
        <v>2063</v>
      </c>
      <c r="D143" s="88">
        <v>18402.439999999999</v>
      </c>
      <c r="E143" s="88">
        <v>7324.7780000000002</v>
      </c>
      <c r="F143" s="88">
        <v>23464.106400000001</v>
      </c>
      <c r="G143" s="88">
        <v>8.9202340000000007</v>
      </c>
      <c r="H143" s="88">
        <v>24580.819</v>
      </c>
      <c r="I143" s="88">
        <v>3.5505467839999998</v>
      </c>
      <c r="J143" s="88">
        <v>11.373779150000001</v>
      </c>
      <c r="K143" s="88">
        <v>11.915084329999999</v>
      </c>
      <c r="L143" s="88">
        <v>0.39803292400000001</v>
      </c>
      <c r="M143" s="88">
        <v>1.27505391</v>
      </c>
      <c r="N143" s="88">
        <v>1.3357367600000001</v>
      </c>
    </row>
    <row r="144" spans="1:14" x14ac:dyDescent="0.25">
      <c r="A144" s="89" t="s">
        <v>172</v>
      </c>
      <c r="C144" s="88">
        <v>160987</v>
      </c>
      <c r="D144" s="88">
        <v>213122.23</v>
      </c>
      <c r="E144" s="88">
        <v>10193.031300000001</v>
      </c>
      <c r="F144" s="88">
        <v>24919.962200000002</v>
      </c>
      <c r="G144" s="88">
        <v>1.323847</v>
      </c>
      <c r="H144" s="88">
        <v>26924.011699999999</v>
      </c>
      <c r="I144" s="88">
        <v>6.3315865999999998E-2</v>
      </c>
      <c r="J144" s="88">
        <v>0.15479487</v>
      </c>
      <c r="K144" s="88">
        <v>0.16724338999999999</v>
      </c>
      <c r="L144" s="88">
        <v>4.7827161999999999E-2</v>
      </c>
      <c r="M144" s="88">
        <v>0.11692803</v>
      </c>
      <c r="N144" s="88">
        <v>0.12633132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opLeftCell="A101" workbookViewId="0">
      <selection activeCell="M132" sqref="M132"/>
    </sheetView>
  </sheetViews>
  <sheetFormatPr defaultColWidth="9" defaultRowHeight="12.5" x14ac:dyDescent="0.25"/>
  <cols>
    <col min="1" max="16384" width="9" style="91"/>
  </cols>
  <sheetData>
    <row r="1" spans="1:11" x14ac:dyDescent="0.25">
      <c r="A1" s="92" t="s">
        <v>0</v>
      </c>
    </row>
    <row r="2" spans="1:11" x14ac:dyDescent="0.25">
      <c r="B2" s="92" t="s">
        <v>80</v>
      </c>
      <c r="C2" s="92" t="s">
        <v>81</v>
      </c>
      <c r="D2" s="92" t="s">
        <v>82</v>
      </c>
      <c r="E2" s="92" t="s">
        <v>83</v>
      </c>
      <c r="F2" s="92" t="s">
        <v>84</v>
      </c>
      <c r="G2" s="92" t="s">
        <v>85</v>
      </c>
      <c r="H2" s="92" t="s">
        <v>86</v>
      </c>
      <c r="I2" s="92" t="s">
        <v>87</v>
      </c>
      <c r="J2" s="92" t="s">
        <v>88</v>
      </c>
      <c r="K2" s="92" t="s">
        <v>89</v>
      </c>
    </row>
    <row r="3" spans="1:11" x14ac:dyDescent="0.25">
      <c r="A3" s="92" t="s">
        <v>90</v>
      </c>
      <c r="B3" s="91">
        <v>5012</v>
      </c>
      <c r="C3" s="91">
        <v>8269</v>
      </c>
      <c r="D3" s="91">
        <v>10907</v>
      </c>
      <c r="E3" s="91">
        <v>11805</v>
      </c>
      <c r="F3" s="91">
        <v>13539</v>
      </c>
      <c r="G3" s="91">
        <v>16181</v>
      </c>
      <c r="H3" s="91">
        <v>18009</v>
      </c>
      <c r="I3" s="91">
        <v>18608</v>
      </c>
      <c r="J3" s="91">
        <v>18662</v>
      </c>
      <c r="K3" s="91">
        <v>18834</v>
      </c>
    </row>
    <row r="4" spans="1:11" x14ac:dyDescent="0.25">
      <c r="A4" s="92" t="s">
        <v>91</v>
      </c>
      <c r="B4" s="91">
        <v>106</v>
      </c>
      <c r="C4" s="91">
        <v>4285</v>
      </c>
      <c r="D4" s="91">
        <v>5396</v>
      </c>
      <c r="E4" s="91">
        <v>10666</v>
      </c>
      <c r="F4" s="91">
        <v>13782</v>
      </c>
      <c r="G4" s="91">
        <v>15599</v>
      </c>
      <c r="H4" s="91">
        <v>15496</v>
      </c>
      <c r="I4" s="91">
        <v>16169</v>
      </c>
      <c r="J4" s="91">
        <v>16704</v>
      </c>
    </row>
    <row r="5" spans="1:11" x14ac:dyDescent="0.25">
      <c r="A5" s="92" t="s">
        <v>92</v>
      </c>
      <c r="B5" s="91">
        <v>3410</v>
      </c>
      <c r="C5" s="91">
        <v>8992</v>
      </c>
      <c r="D5" s="91">
        <v>13873</v>
      </c>
      <c r="E5" s="91">
        <v>16141</v>
      </c>
      <c r="F5" s="91">
        <v>18735</v>
      </c>
      <c r="G5" s="91">
        <v>22214</v>
      </c>
      <c r="H5" s="91">
        <v>22863</v>
      </c>
      <c r="I5" s="91">
        <v>23466</v>
      </c>
    </row>
    <row r="6" spans="1:11" x14ac:dyDescent="0.25">
      <c r="A6" s="92" t="s">
        <v>93</v>
      </c>
      <c r="B6" s="91">
        <v>5655</v>
      </c>
      <c r="C6" s="91">
        <v>11555</v>
      </c>
      <c r="D6" s="91">
        <v>15766</v>
      </c>
      <c r="E6" s="91">
        <v>21266</v>
      </c>
      <c r="F6" s="91">
        <v>23425</v>
      </c>
      <c r="G6" s="91">
        <v>26083</v>
      </c>
      <c r="H6" s="91">
        <v>27067</v>
      </c>
    </row>
    <row r="7" spans="1:11" x14ac:dyDescent="0.25">
      <c r="A7" s="92" t="s">
        <v>94</v>
      </c>
      <c r="B7" s="91">
        <v>1092</v>
      </c>
      <c r="C7" s="91">
        <v>9565</v>
      </c>
      <c r="D7" s="91">
        <v>15836</v>
      </c>
      <c r="E7" s="91">
        <v>22169</v>
      </c>
      <c r="F7" s="91">
        <v>25955</v>
      </c>
      <c r="G7" s="91">
        <v>26180</v>
      </c>
    </row>
    <row r="8" spans="1:11" x14ac:dyDescent="0.25">
      <c r="A8" s="92" t="s">
        <v>95</v>
      </c>
      <c r="B8" s="91">
        <v>1513</v>
      </c>
      <c r="C8" s="91">
        <v>6445</v>
      </c>
      <c r="D8" s="91">
        <v>11702</v>
      </c>
      <c r="E8" s="91">
        <v>12935</v>
      </c>
      <c r="F8" s="91">
        <v>15852</v>
      </c>
    </row>
    <row r="9" spans="1:11" x14ac:dyDescent="0.25">
      <c r="A9" s="92" t="s">
        <v>96</v>
      </c>
      <c r="B9" s="91">
        <v>557</v>
      </c>
      <c r="C9" s="91">
        <v>4020</v>
      </c>
      <c r="D9" s="91">
        <v>10946</v>
      </c>
      <c r="E9" s="91">
        <v>12314</v>
      </c>
    </row>
    <row r="10" spans="1:11" x14ac:dyDescent="0.25">
      <c r="A10" s="92" t="s">
        <v>97</v>
      </c>
      <c r="B10" s="91">
        <v>1351</v>
      </c>
      <c r="C10" s="91">
        <v>6947</v>
      </c>
      <c r="D10" s="91">
        <v>13112</v>
      </c>
    </row>
    <row r="11" spans="1:11" x14ac:dyDescent="0.25">
      <c r="A11" s="92" t="s">
        <v>98</v>
      </c>
      <c r="B11" s="91">
        <v>3133</v>
      </c>
      <c r="C11" s="91">
        <v>5395</v>
      </c>
    </row>
    <row r="12" spans="1:11" x14ac:dyDescent="0.25">
      <c r="A12" s="92" t="s">
        <v>99</v>
      </c>
      <c r="B12" s="91">
        <v>2063</v>
      </c>
    </row>
    <row r="14" spans="1:11" x14ac:dyDescent="0.25">
      <c r="A14" s="92" t="s">
        <v>1</v>
      </c>
    </row>
    <row r="15" spans="1:11" x14ac:dyDescent="0.25">
      <c r="B15" s="92" t="s">
        <v>100</v>
      </c>
      <c r="C15" s="92" t="s">
        <v>101</v>
      </c>
      <c r="D15" s="92" t="s">
        <v>102</v>
      </c>
      <c r="E15" s="92" t="s">
        <v>103</v>
      </c>
      <c r="F15" s="92" t="s">
        <v>104</v>
      </c>
      <c r="G15" s="92" t="s">
        <v>105</v>
      </c>
      <c r="H15" s="92" t="s">
        <v>106</v>
      </c>
      <c r="I15" s="92" t="s">
        <v>107</v>
      </c>
      <c r="J15" s="92" t="s">
        <v>108</v>
      </c>
    </row>
    <row r="16" spans="1:11" x14ac:dyDescent="0.25">
      <c r="A16" s="92" t="s">
        <v>90</v>
      </c>
      <c r="B16" s="91">
        <v>1.6498403830806065</v>
      </c>
      <c r="C16" s="91">
        <v>1.3190228564518081</v>
      </c>
      <c r="D16" s="91">
        <v>1.0823324470523517</v>
      </c>
      <c r="E16" s="91">
        <v>1.1468869123252858</v>
      </c>
      <c r="F16" s="91">
        <v>1.1951399660240787</v>
      </c>
      <c r="G16" s="91">
        <v>1.1129720042024598</v>
      </c>
      <c r="H16" s="91">
        <v>1.0332611472041757</v>
      </c>
      <c r="I16" s="91">
        <v>1.002901977644024</v>
      </c>
      <c r="J16" s="91">
        <v>1.0092165898617511</v>
      </c>
    </row>
    <row r="17" spans="1:11" x14ac:dyDescent="0.25">
      <c r="A17" s="92" t="s">
        <v>91</v>
      </c>
      <c r="B17" s="91">
        <v>40.424528301886795</v>
      </c>
      <c r="C17" s="91">
        <v>1.2592765460910151</v>
      </c>
      <c r="D17" s="91">
        <v>1.9766493699036323</v>
      </c>
      <c r="E17" s="91">
        <v>1.2921432589536845</v>
      </c>
      <c r="F17" s="91">
        <v>1.1318386300972283</v>
      </c>
      <c r="G17" s="91">
        <v>0.9933970126290147</v>
      </c>
      <c r="H17" s="91">
        <v>1.0434305627258647</v>
      </c>
      <c r="I17" s="91">
        <v>1.0330880079163831</v>
      </c>
    </row>
    <row r="18" spans="1:11" x14ac:dyDescent="0.25">
      <c r="A18" s="92" t="s">
        <v>92</v>
      </c>
      <c r="B18" s="91">
        <v>2.6369501466275658</v>
      </c>
      <c r="C18" s="91">
        <v>1.5428158362989324</v>
      </c>
      <c r="D18" s="91">
        <v>1.1634830245801198</v>
      </c>
      <c r="E18" s="91">
        <v>1.1607087541044545</v>
      </c>
      <c r="F18" s="91">
        <v>1.1856952228449427</v>
      </c>
      <c r="G18" s="91">
        <v>1.0292158098496444</v>
      </c>
      <c r="H18" s="91">
        <v>1.0263744915365438</v>
      </c>
    </row>
    <row r="19" spans="1:11" x14ac:dyDescent="0.25">
      <c r="A19" s="92" t="s">
        <v>93</v>
      </c>
      <c r="B19" s="91">
        <v>2.0433244916003535</v>
      </c>
      <c r="C19" s="91">
        <v>1.3644309822587624</v>
      </c>
      <c r="D19" s="91">
        <v>1.3488519599137385</v>
      </c>
      <c r="E19" s="91">
        <v>1.1015235587322487</v>
      </c>
      <c r="F19" s="91">
        <v>1.1134685165421558</v>
      </c>
      <c r="G19" s="91">
        <v>1.0377257217344631</v>
      </c>
    </row>
    <row r="20" spans="1:11" x14ac:dyDescent="0.25">
      <c r="A20" s="92" t="s">
        <v>94</v>
      </c>
      <c r="B20" s="91">
        <v>8.7591575091575091</v>
      </c>
      <c r="C20" s="91">
        <v>1.6556194458964977</v>
      </c>
      <c r="D20" s="91">
        <v>1.3999115938368274</v>
      </c>
      <c r="E20" s="91">
        <v>1.1707790157427038</v>
      </c>
      <c r="F20" s="91">
        <v>1.0086688499325756</v>
      </c>
    </row>
    <row r="21" spans="1:11" x14ac:dyDescent="0.25">
      <c r="A21" s="92" t="s">
        <v>95</v>
      </c>
      <c r="B21" s="91">
        <v>4.2597488433575679</v>
      </c>
      <c r="C21" s="91">
        <v>1.8156710628394104</v>
      </c>
      <c r="D21" s="91">
        <v>1.1053666039993164</v>
      </c>
      <c r="E21" s="91">
        <v>1.2255121762659451</v>
      </c>
    </row>
    <row r="22" spans="1:11" x14ac:dyDescent="0.25">
      <c r="A22" s="92" t="s">
        <v>96</v>
      </c>
      <c r="B22" s="91">
        <v>7.217235188509874</v>
      </c>
      <c r="C22" s="91">
        <v>2.7228855721393033</v>
      </c>
      <c r="D22" s="91">
        <v>1.1249771606066143</v>
      </c>
    </row>
    <row r="23" spans="1:11" x14ac:dyDescent="0.25">
      <c r="A23" s="92" t="s">
        <v>97</v>
      </c>
      <c r="B23" s="91">
        <v>5.1421169504071056</v>
      </c>
      <c r="C23" s="91">
        <v>1.8874334244997841</v>
      </c>
    </row>
    <row r="24" spans="1:11" x14ac:dyDescent="0.25">
      <c r="A24" s="92" t="s">
        <v>98</v>
      </c>
      <c r="B24" s="91">
        <v>1.7219917012448134</v>
      </c>
    </row>
    <row r="26" spans="1:11" x14ac:dyDescent="0.25">
      <c r="A26" s="92" t="s">
        <v>3</v>
      </c>
    </row>
    <row r="27" spans="1:11" x14ac:dyDescent="0.25">
      <c r="B27" s="92" t="s">
        <v>80</v>
      </c>
      <c r="C27" s="92" t="s">
        <v>81</v>
      </c>
      <c r="D27" s="92" t="s">
        <v>82</v>
      </c>
      <c r="E27" s="92" t="s">
        <v>83</v>
      </c>
      <c r="F27" s="92" t="s">
        <v>84</v>
      </c>
      <c r="G27" s="92" t="s">
        <v>85</v>
      </c>
      <c r="H27" s="92" t="s">
        <v>86</v>
      </c>
      <c r="I27" s="92" t="s">
        <v>87</v>
      </c>
      <c r="J27" s="92" t="s">
        <v>88</v>
      </c>
      <c r="K27" s="92" t="s">
        <v>89</v>
      </c>
    </row>
    <row r="28" spans="1:11" x14ac:dyDescent="0.25">
      <c r="A28" s="92" t="s">
        <v>124</v>
      </c>
      <c r="B28" s="92" t="s">
        <v>100</v>
      </c>
      <c r="C28" s="92" t="s">
        <v>101</v>
      </c>
      <c r="D28" s="92" t="s">
        <v>102</v>
      </c>
      <c r="E28" s="92" t="s">
        <v>103</v>
      </c>
      <c r="F28" s="92" t="s">
        <v>104</v>
      </c>
      <c r="G28" s="92" t="s">
        <v>105</v>
      </c>
      <c r="H28" s="92" t="s">
        <v>106</v>
      </c>
      <c r="I28" s="92" t="s">
        <v>107</v>
      </c>
      <c r="J28" s="92" t="s">
        <v>108</v>
      </c>
      <c r="K28" s="92" t="s">
        <v>125</v>
      </c>
    </row>
    <row r="29" spans="1:11" x14ac:dyDescent="0.25">
      <c r="A29" s="92" t="s">
        <v>126</v>
      </c>
      <c r="B29" s="91">
        <v>2.9993590000000001</v>
      </c>
      <c r="C29" s="91">
        <v>1.623523</v>
      </c>
      <c r="D29" s="91">
        <v>1.270888</v>
      </c>
      <c r="E29" s="91">
        <v>1.171675</v>
      </c>
      <c r="F29" s="91">
        <v>1.1133850000000001</v>
      </c>
      <c r="G29" s="91">
        <v>1.0419350000000001</v>
      </c>
      <c r="H29" s="91">
        <v>1.033264</v>
      </c>
      <c r="I29" s="91">
        <v>1.0169360000000001</v>
      </c>
      <c r="J29" s="91">
        <v>1.009217</v>
      </c>
      <c r="K29" s="91">
        <v>1</v>
      </c>
    </row>
    <row r="30" spans="1:11" x14ac:dyDescent="0.25">
      <c r="A30" s="92" t="s">
        <v>127</v>
      </c>
      <c r="B30" s="91">
        <v>8.9202340000000007</v>
      </c>
      <c r="C30" s="91">
        <v>2.9740470000000001</v>
      </c>
      <c r="D30" s="91">
        <v>1.8318479999999999</v>
      </c>
      <c r="E30" s="91">
        <v>1.441392</v>
      </c>
      <c r="F30" s="91">
        <v>1.2301979999999999</v>
      </c>
      <c r="G30" s="91">
        <v>1.1049169999999999</v>
      </c>
      <c r="H30" s="91">
        <v>1.0604480000000001</v>
      </c>
      <c r="I30" s="91">
        <v>1.0263089999999999</v>
      </c>
      <c r="J30" s="91">
        <v>1.009217</v>
      </c>
      <c r="K30" s="91">
        <v>1</v>
      </c>
    </row>
    <row r="31" spans="1:11" x14ac:dyDescent="0.25">
      <c r="A31" s="92" t="s">
        <v>116</v>
      </c>
      <c r="B31" s="91">
        <v>12</v>
      </c>
      <c r="C31" s="91">
        <v>24</v>
      </c>
      <c r="D31" s="91">
        <v>36</v>
      </c>
      <c r="E31" s="91">
        <v>48</v>
      </c>
      <c r="F31" s="91">
        <v>60</v>
      </c>
      <c r="G31" s="91">
        <v>72</v>
      </c>
      <c r="H31" s="91">
        <v>84</v>
      </c>
      <c r="I31" s="91">
        <v>96</v>
      </c>
      <c r="J31" s="91">
        <v>108</v>
      </c>
      <c r="K31" s="91">
        <v>120</v>
      </c>
    </row>
    <row r="32" spans="1:11" x14ac:dyDescent="0.25">
      <c r="A32" s="92" t="s">
        <v>128</v>
      </c>
      <c r="B32" s="91">
        <v>24</v>
      </c>
      <c r="C32" s="91">
        <v>36</v>
      </c>
      <c r="D32" s="91">
        <v>48</v>
      </c>
      <c r="E32" s="91">
        <v>60</v>
      </c>
      <c r="F32" s="91">
        <v>72</v>
      </c>
      <c r="G32" s="91">
        <v>84</v>
      </c>
      <c r="H32" s="91">
        <v>96</v>
      </c>
      <c r="I32" s="91">
        <v>108</v>
      </c>
      <c r="J32" s="91">
        <v>120</v>
      </c>
      <c r="K32" s="91" t="s">
        <v>129</v>
      </c>
    </row>
    <row r="33" spans="1:11" x14ac:dyDescent="0.25">
      <c r="A33" s="92" t="s">
        <v>130</v>
      </c>
      <c r="B33" s="91">
        <v>1</v>
      </c>
      <c r="C33" s="91">
        <v>2</v>
      </c>
      <c r="D33" s="91">
        <v>3</v>
      </c>
      <c r="E33" s="91">
        <v>4</v>
      </c>
      <c r="F33" s="91">
        <v>5</v>
      </c>
      <c r="G33" s="91">
        <v>6</v>
      </c>
      <c r="H33" s="91">
        <v>7</v>
      </c>
      <c r="I33" s="91">
        <v>8</v>
      </c>
      <c r="J33" s="91">
        <v>9</v>
      </c>
      <c r="K33" s="91">
        <v>10</v>
      </c>
    </row>
    <row r="34" spans="1:11" x14ac:dyDescent="0.25">
      <c r="A34" s="92" t="s">
        <v>131</v>
      </c>
      <c r="B34" s="91">
        <v>2</v>
      </c>
      <c r="C34" s="91">
        <v>3</v>
      </c>
      <c r="D34" s="91">
        <v>4</v>
      </c>
      <c r="E34" s="91">
        <v>5</v>
      </c>
      <c r="F34" s="91">
        <v>6</v>
      </c>
      <c r="G34" s="91">
        <v>7</v>
      </c>
      <c r="H34" s="91">
        <v>8</v>
      </c>
      <c r="I34" s="91">
        <v>9</v>
      </c>
      <c r="J34" s="91">
        <v>10</v>
      </c>
      <c r="K34" s="91">
        <v>10</v>
      </c>
    </row>
    <row r="35" spans="1:11" x14ac:dyDescent="0.25">
      <c r="A35" s="92" t="s">
        <v>134</v>
      </c>
      <c r="B35" s="91">
        <v>1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 t="s">
        <v>136</v>
      </c>
    </row>
    <row r="37" spans="1:11" x14ac:dyDescent="0.25">
      <c r="A37" s="92" t="s">
        <v>240</v>
      </c>
    </row>
    <row r="38" spans="1:11" x14ac:dyDescent="0.25">
      <c r="B38" s="92" t="s">
        <v>116</v>
      </c>
      <c r="C38" s="92" t="s">
        <v>128</v>
      </c>
      <c r="D38" s="92" t="s">
        <v>126</v>
      </c>
      <c r="E38" s="92" t="s">
        <v>151</v>
      </c>
      <c r="F38" s="92" t="s">
        <v>68</v>
      </c>
      <c r="G38" s="92" t="s">
        <v>239</v>
      </c>
      <c r="H38" s="92" t="s">
        <v>123</v>
      </c>
      <c r="I38" s="92" t="s">
        <v>139</v>
      </c>
      <c r="J38" s="92" t="s">
        <v>32</v>
      </c>
      <c r="K38" s="92" t="s">
        <v>33</v>
      </c>
    </row>
    <row r="39" spans="1:11" x14ac:dyDescent="0.25">
      <c r="A39" s="92" t="s">
        <v>80</v>
      </c>
      <c r="B39" s="91">
        <v>12</v>
      </c>
      <c r="C39" s="91">
        <v>24</v>
      </c>
      <c r="D39" s="91">
        <v>2.9993590000000001</v>
      </c>
      <c r="E39" s="91">
        <v>1.1302032769999999</v>
      </c>
      <c r="F39" s="91">
        <v>166.98347000000001</v>
      </c>
      <c r="G39" s="91">
        <v>1</v>
      </c>
      <c r="H39" s="91">
        <v>8</v>
      </c>
      <c r="I39" s="92" t="s">
        <v>140</v>
      </c>
      <c r="J39" s="91">
        <v>186.45927</v>
      </c>
      <c r="K39" s="91">
        <v>200.45927</v>
      </c>
    </row>
    <row r="40" spans="1:11" x14ac:dyDescent="0.25">
      <c r="A40" s="92" t="s">
        <v>81</v>
      </c>
      <c r="B40" s="91">
        <v>24</v>
      </c>
      <c r="C40" s="91">
        <v>36</v>
      </c>
      <c r="D40" s="91">
        <v>1.623523</v>
      </c>
      <c r="E40" s="91">
        <v>0.13583611900000001</v>
      </c>
      <c r="F40" s="91">
        <v>33.294538000000003</v>
      </c>
      <c r="G40" s="91">
        <v>1</v>
      </c>
      <c r="H40" s="91">
        <v>7</v>
      </c>
      <c r="I40" s="92" t="s">
        <v>141</v>
      </c>
      <c r="J40" s="91">
        <v>152.64519999999999</v>
      </c>
      <c r="K40" s="91">
        <v>164.64519999999999</v>
      </c>
    </row>
    <row r="41" spans="1:11" x14ac:dyDescent="0.25">
      <c r="A41" s="92" t="s">
        <v>82</v>
      </c>
      <c r="B41" s="91">
        <v>36</v>
      </c>
      <c r="C41" s="91">
        <v>48</v>
      </c>
      <c r="D41" s="91">
        <v>1.270888</v>
      </c>
      <c r="E41" s="91">
        <v>9.0498216000000006E-2</v>
      </c>
      <c r="F41" s="91">
        <v>26.295300000000001</v>
      </c>
      <c r="G41" s="91">
        <v>1</v>
      </c>
      <c r="H41" s="91">
        <v>6</v>
      </c>
      <c r="I41" s="92" t="s">
        <v>142</v>
      </c>
      <c r="J41" s="91">
        <v>133.98972000000001</v>
      </c>
      <c r="K41" s="91">
        <v>143.98972000000001</v>
      </c>
    </row>
    <row r="42" spans="1:11" x14ac:dyDescent="0.25">
      <c r="A42" s="92" t="s">
        <v>83</v>
      </c>
      <c r="B42" s="91">
        <v>48</v>
      </c>
      <c r="C42" s="91">
        <v>60</v>
      </c>
      <c r="D42" s="91">
        <v>1.171675</v>
      </c>
      <c r="E42" s="91">
        <v>2.5389927E-2</v>
      </c>
      <c r="F42" s="91">
        <v>7.8249599999999999</v>
      </c>
      <c r="G42" s="91">
        <v>1</v>
      </c>
      <c r="H42" s="91">
        <v>5</v>
      </c>
      <c r="I42" s="92" t="s">
        <v>143</v>
      </c>
      <c r="J42" s="91">
        <v>102.40038</v>
      </c>
      <c r="K42" s="91">
        <v>110.40038</v>
      </c>
    </row>
    <row r="43" spans="1:11" x14ac:dyDescent="0.25">
      <c r="A43" s="92" t="s">
        <v>84</v>
      </c>
      <c r="B43" s="91">
        <v>60</v>
      </c>
      <c r="C43" s="91">
        <v>72</v>
      </c>
      <c r="D43" s="91">
        <v>1.1133850000000001</v>
      </c>
      <c r="E43" s="91">
        <v>3.5376679000000001E-2</v>
      </c>
      <c r="F43" s="91">
        <v>10.928818</v>
      </c>
      <c r="G43" s="91">
        <v>1</v>
      </c>
      <c r="H43" s="91">
        <v>4</v>
      </c>
      <c r="I43" s="92" t="s">
        <v>144</v>
      </c>
      <c r="J43" s="91">
        <v>90.095969999999994</v>
      </c>
      <c r="K43" s="91">
        <v>96.095969999999994</v>
      </c>
    </row>
    <row r="44" spans="1:11" x14ac:dyDescent="0.25">
      <c r="A44" s="92" t="s">
        <v>85</v>
      </c>
      <c r="B44" s="91">
        <v>72</v>
      </c>
      <c r="C44" s="91">
        <v>84</v>
      </c>
      <c r="D44" s="91">
        <v>1.0419350000000001</v>
      </c>
      <c r="E44" s="91">
        <v>2.2577812999999999E-2</v>
      </c>
      <c r="F44" s="91">
        <v>6.3890419999999999</v>
      </c>
      <c r="G44" s="91">
        <v>1</v>
      </c>
      <c r="H44" s="91">
        <v>3</v>
      </c>
      <c r="I44" s="92" t="s">
        <v>145</v>
      </c>
      <c r="J44" s="91">
        <v>68.561530000000005</v>
      </c>
      <c r="K44" s="91">
        <v>72.561530000000005</v>
      </c>
    </row>
    <row r="45" spans="1:11" x14ac:dyDescent="0.25">
      <c r="A45" s="92" t="s">
        <v>86</v>
      </c>
      <c r="B45" s="91">
        <v>84</v>
      </c>
      <c r="C45" s="91">
        <v>96</v>
      </c>
      <c r="D45" s="91">
        <v>1.033264</v>
      </c>
      <c r="E45" s="91">
        <v>4.8819179999999998E-3</v>
      </c>
      <c r="F45" s="91">
        <v>1.159062</v>
      </c>
      <c r="G45" s="91">
        <v>1</v>
      </c>
      <c r="H45" s="91">
        <v>2</v>
      </c>
      <c r="I45" s="92" t="s">
        <v>146</v>
      </c>
      <c r="J45" s="91">
        <v>41.667140000000003</v>
      </c>
      <c r="K45" s="91">
        <v>43.667140000000003</v>
      </c>
    </row>
    <row r="46" spans="1:11" x14ac:dyDescent="0.25">
      <c r="A46" s="92" t="s">
        <v>87</v>
      </c>
      <c r="B46" s="91">
        <v>96</v>
      </c>
      <c r="C46" s="91">
        <v>108</v>
      </c>
      <c r="D46" s="91">
        <v>1.0169360000000001</v>
      </c>
      <c r="E46" s="91">
        <v>1.5055851E-2</v>
      </c>
      <c r="F46" s="91">
        <v>2.8077040000000002</v>
      </c>
      <c r="G46" s="91">
        <v>1</v>
      </c>
      <c r="H46" s="91">
        <v>1</v>
      </c>
      <c r="I46" s="92" t="s">
        <v>147</v>
      </c>
      <c r="J46" s="91">
        <v>31.941130000000001</v>
      </c>
      <c r="K46" s="91">
        <v>31.941130000000001</v>
      </c>
    </row>
    <row r="47" spans="1:11" x14ac:dyDescent="0.25">
      <c r="A47" s="92" t="s">
        <v>88</v>
      </c>
      <c r="B47" s="91">
        <v>108</v>
      </c>
      <c r="C47" s="91">
        <v>120</v>
      </c>
      <c r="D47" s="91">
        <v>1.009217</v>
      </c>
      <c r="E47" s="91">
        <v>8.4845279999999999E-3</v>
      </c>
      <c r="F47" s="91">
        <v>1.159062</v>
      </c>
      <c r="G47" s="91">
        <v>1</v>
      </c>
      <c r="H47" s="91">
        <v>0</v>
      </c>
      <c r="I47" s="92" t="s">
        <v>148</v>
      </c>
      <c r="J47" s="91" t="s">
        <v>237</v>
      </c>
      <c r="K47" s="91" t="s">
        <v>237</v>
      </c>
    </row>
    <row r="48" spans="1:11" x14ac:dyDescent="0.25">
      <c r="A48" s="92" t="s">
        <v>89</v>
      </c>
      <c r="B48" s="91">
        <v>120</v>
      </c>
      <c r="C48" s="91" t="s">
        <v>129</v>
      </c>
      <c r="D48" s="91">
        <v>1</v>
      </c>
      <c r="E48" s="91">
        <v>0</v>
      </c>
      <c r="F48" s="91">
        <v>0</v>
      </c>
      <c r="G48" s="91">
        <v>0</v>
      </c>
      <c r="H48" s="91" t="s">
        <v>136</v>
      </c>
      <c r="I48" s="92" t="s">
        <v>136</v>
      </c>
      <c r="J48" s="91" t="s">
        <v>136</v>
      </c>
      <c r="K48" s="91" t="s">
        <v>136</v>
      </c>
    </row>
    <row r="50" spans="1:4" x14ac:dyDescent="0.25">
      <c r="A50" s="92" t="s">
        <v>224</v>
      </c>
    </row>
    <row r="51" spans="1:4" x14ac:dyDescent="0.25">
      <c r="B51" s="92" t="s">
        <v>115</v>
      </c>
      <c r="C51" s="92" t="s">
        <v>157</v>
      </c>
      <c r="D51" s="92" t="s">
        <v>156</v>
      </c>
    </row>
    <row r="52" spans="1:4" x14ac:dyDescent="0.25">
      <c r="A52" s="92" t="s">
        <v>90</v>
      </c>
      <c r="B52" s="91">
        <v>1998</v>
      </c>
      <c r="C52" s="93">
        <v>35796</v>
      </c>
      <c r="D52" s="93">
        <v>36160</v>
      </c>
    </row>
    <row r="53" spans="1:4" x14ac:dyDescent="0.25">
      <c r="A53" s="92" t="s">
        <v>91</v>
      </c>
      <c r="B53" s="91">
        <v>1999</v>
      </c>
      <c r="C53" s="93">
        <v>36161</v>
      </c>
      <c r="D53" s="93">
        <v>36525</v>
      </c>
    </row>
    <row r="54" spans="1:4" x14ac:dyDescent="0.25">
      <c r="A54" s="92" t="s">
        <v>92</v>
      </c>
      <c r="B54" s="91">
        <v>2000</v>
      </c>
      <c r="C54" s="93">
        <v>36526</v>
      </c>
      <c r="D54" s="93">
        <v>36891</v>
      </c>
    </row>
    <row r="55" spans="1:4" x14ac:dyDescent="0.25">
      <c r="A55" s="92" t="s">
        <v>93</v>
      </c>
      <c r="B55" s="91">
        <v>2001</v>
      </c>
      <c r="C55" s="93">
        <v>36892</v>
      </c>
      <c r="D55" s="93">
        <v>37256</v>
      </c>
    </row>
    <row r="56" spans="1:4" x14ac:dyDescent="0.25">
      <c r="A56" s="92" t="s">
        <v>94</v>
      </c>
      <c r="B56" s="91">
        <v>2002</v>
      </c>
      <c r="C56" s="93">
        <v>37257</v>
      </c>
      <c r="D56" s="93">
        <v>37621</v>
      </c>
    </row>
    <row r="57" spans="1:4" x14ac:dyDescent="0.25">
      <c r="A57" s="92" t="s">
        <v>95</v>
      </c>
      <c r="B57" s="91">
        <v>2003</v>
      </c>
      <c r="C57" s="93">
        <v>37622</v>
      </c>
      <c r="D57" s="93">
        <v>37986</v>
      </c>
    </row>
    <row r="58" spans="1:4" x14ac:dyDescent="0.25">
      <c r="A58" s="92" t="s">
        <v>96</v>
      </c>
      <c r="B58" s="91">
        <v>2004</v>
      </c>
      <c r="C58" s="93">
        <v>37987</v>
      </c>
      <c r="D58" s="93">
        <v>38352</v>
      </c>
    </row>
    <row r="59" spans="1:4" x14ac:dyDescent="0.25">
      <c r="A59" s="92" t="s">
        <v>97</v>
      </c>
      <c r="B59" s="91">
        <v>2005</v>
      </c>
      <c r="C59" s="93">
        <v>38353</v>
      </c>
      <c r="D59" s="93">
        <v>38717</v>
      </c>
    </row>
    <row r="60" spans="1:4" x14ac:dyDescent="0.25">
      <c r="A60" s="92" t="s">
        <v>98</v>
      </c>
      <c r="B60" s="91">
        <v>2006</v>
      </c>
      <c r="C60" s="93">
        <v>38718</v>
      </c>
      <c r="D60" s="93">
        <v>39082</v>
      </c>
    </row>
    <row r="61" spans="1:4" x14ac:dyDescent="0.25">
      <c r="A61" s="92" t="s">
        <v>99</v>
      </c>
      <c r="B61" s="91">
        <v>2007</v>
      </c>
      <c r="C61" s="93">
        <v>39083</v>
      </c>
      <c r="D61" s="93">
        <v>39447</v>
      </c>
    </row>
    <row r="63" spans="1:4" x14ac:dyDescent="0.25">
      <c r="A63" s="92" t="s">
        <v>154</v>
      </c>
    </row>
    <row r="64" spans="1:4" x14ac:dyDescent="0.25">
      <c r="B64" s="92" t="s">
        <v>115</v>
      </c>
      <c r="C64" s="92" t="s">
        <v>116</v>
      </c>
      <c r="D64" s="92" t="s">
        <v>155</v>
      </c>
    </row>
    <row r="65" spans="1:4" x14ac:dyDescent="0.25">
      <c r="A65" s="92" t="s">
        <v>285</v>
      </c>
      <c r="B65" s="92" t="s">
        <v>90</v>
      </c>
      <c r="C65" s="91">
        <v>126</v>
      </c>
      <c r="D65" s="91">
        <v>9417</v>
      </c>
    </row>
    <row r="66" spans="1:4" x14ac:dyDescent="0.25">
      <c r="A66" s="92" t="s">
        <v>284</v>
      </c>
      <c r="B66" s="92" t="s">
        <v>265</v>
      </c>
      <c r="C66" s="91">
        <v>126</v>
      </c>
      <c r="D66" s="91">
        <v>9417</v>
      </c>
    </row>
    <row r="67" spans="1:4" x14ac:dyDescent="0.25">
      <c r="A67" s="92" t="s">
        <v>283</v>
      </c>
      <c r="B67" s="92" t="s">
        <v>91</v>
      </c>
      <c r="C67" s="91">
        <v>114</v>
      </c>
      <c r="D67" s="91">
        <v>8390.4879999999994</v>
      </c>
    </row>
    <row r="68" spans="1:4" x14ac:dyDescent="0.25">
      <c r="A68" s="92" t="s">
        <v>282</v>
      </c>
      <c r="B68" s="92" t="s">
        <v>264</v>
      </c>
      <c r="C68" s="91">
        <v>114</v>
      </c>
      <c r="D68" s="91">
        <v>8390.4879999999994</v>
      </c>
    </row>
    <row r="69" spans="1:4" x14ac:dyDescent="0.25">
      <c r="A69" s="92" t="s">
        <v>281</v>
      </c>
      <c r="B69" s="92" t="s">
        <v>92</v>
      </c>
      <c r="C69" s="91">
        <v>102</v>
      </c>
      <c r="D69" s="91">
        <v>11832.358</v>
      </c>
    </row>
    <row r="70" spans="1:4" x14ac:dyDescent="0.25">
      <c r="A70" s="92" t="s">
        <v>280</v>
      </c>
      <c r="B70" s="92" t="s">
        <v>263</v>
      </c>
      <c r="C70" s="91">
        <v>102</v>
      </c>
      <c r="D70" s="91">
        <v>11832.358</v>
      </c>
    </row>
    <row r="71" spans="1:4" x14ac:dyDescent="0.25">
      <c r="A71" s="92" t="s">
        <v>279</v>
      </c>
      <c r="B71" s="92" t="s">
        <v>93</v>
      </c>
      <c r="C71" s="91">
        <v>90</v>
      </c>
      <c r="D71" s="91">
        <v>13758.585999999999</v>
      </c>
    </row>
    <row r="72" spans="1:4" x14ac:dyDescent="0.25">
      <c r="A72" s="92" t="s">
        <v>278</v>
      </c>
      <c r="B72" s="92" t="s">
        <v>262</v>
      </c>
      <c r="C72" s="91">
        <v>90</v>
      </c>
      <c r="D72" s="91">
        <v>13758.585999999999</v>
      </c>
    </row>
    <row r="73" spans="1:4" x14ac:dyDescent="0.25">
      <c r="A73" s="92" t="s">
        <v>277</v>
      </c>
      <c r="B73" s="92" t="s">
        <v>94</v>
      </c>
      <c r="C73" s="91">
        <v>78</v>
      </c>
      <c r="D73" s="91">
        <v>13364.462</v>
      </c>
    </row>
    <row r="74" spans="1:4" x14ac:dyDescent="0.25">
      <c r="A74" s="92" t="s">
        <v>276</v>
      </c>
      <c r="B74" s="92" t="s">
        <v>261</v>
      </c>
      <c r="C74" s="91">
        <v>78</v>
      </c>
      <c r="D74" s="91">
        <v>13364.462</v>
      </c>
    </row>
    <row r="75" spans="1:4" x14ac:dyDescent="0.25">
      <c r="A75" s="92" t="s">
        <v>275</v>
      </c>
      <c r="B75" s="92" t="s">
        <v>95</v>
      </c>
      <c r="C75" s="91">
        <v>66</v>
      </c>
      <c r="D75" s="91">
        <v>8375.3439999999991</v>
      </c>
    </row>
    <row r="76" spans="1:4" x14ac:dyDescent="0.25">
      <c r="A76" s="92" t="s">
        <v>274</v>
      </c>
      <c r="B76" s="92" t="s">
        <v>260</v>
      </c>
      <c r="C76" s="91">
        <v>66</v>
      </c>
      <c r="D76" s="91">
        <v>8375.3439999999991</v>
      </c>
    </row>
    <row r="77" spans="1:4" x14ac:dyDescent="0.25">
      <c r="A77" s="92" t="s">
        <v>273</v>
      </c>
      <c r="B77" s="92" t="s">
        <v>96</v>
      </c>
      <c r="C77" s="91">
        <v>54</v>
      </c>
      <c r="D77" s="91">
        <v>6685.5</v>
      </c>
    </row>
    <row r="78" spans="1:4" x14ac:dyDescent="0.25">
      <c r="A78" s="92" t="s">
        <v>272</v>
      </c>
      <c r="B78" s="92" t="s">
        <v>259</v>
      </c>
      <c r="C78" s="91">
        <v>54</v>
      </c>
      <c r="D78" s="91">
        <v>6685.5</v>
      </c>
    </row>
    <row r="79" spans="1:4" x14ac:dyDescent="0.25">
      <c r="A79" s="92" t="s">
        <v>271</v>
      </c>
      <c r="B79" s="92" t="s">
        <v>97</v>
      </c>
      <c r="C79" s="91">
        <v>42</v>
      </c>
      <c r="D79" s="91">
        <v>7443.9709999999995</v>
      </c>
    </row>
    <row r="80" spans="1:4" x14ac:dyDescent="0.25">
      <c r="A80" s="92" t="s">
        <v>270</v>
      </c>
      <c r="B80" s="92" t="s">
        <v>258</v>
      </c>
      <c r="C80" s="91">
        <v>42</v>
      </c>
      <c r="D80" s="91">
        <v>7443.9709999999995</v>
      </c>
    </row>
    <row r="81" spans="1:11" x14ac:dyDescent="0.25">
      <c r="A81" s="92" t="s">
        <v>269</v>
      </c>
      <c r="B81" s="92" t="s">
        <v>98</v>
      </c>
      <c r="C81" s="91">
        <v>30</v>
      </c>
      <c r="D81" s="91">
        <v>3538.4760000000001</v>
      </c>
    </row>
    <row r="82" spans="1:11" x14ac:dyDescent="0.25">
      <c r="A82" s="92" t="s">
        <v>268</v>
      </c>
      <c r="B82" s="92" t="s">
        <v>257</v>
      </c>
      <c r="C82" s="91">
        <v>30</v>
      </c>
      <c r="D82" s="91">
        <v>3538.4760000000001</v>
      </c>
    </row>
    <row r="83" spans="1:11" x14ac:dyDescent="0.25">
      <c r="A83" s="92" t="s">
        <v>267</v>
      </c>
      <c r="B83" s="92" t="s">
        <v>99</v>
      </c>
      <c r="C83" s="91">
        <v>18</v>
      </c>
      <c r="D83" s="91">
        <v>2062.6689999999999</v>
      </c>
    </row>
    <row r="84" spans="1:11" x14ac:dyDescent="0.25">
      <c r="A84" s="92" t="s">
        <v>266</v>
      </c>
      <c r="B84" s="92" t="s">
        <v>256</v>
      </c>
      <c r="C84" s="91">
        <v>18</v>
      </c>
      <c r="D84" s="91">
        <v>2062.6689999999999</v>
      </c>
    </row>
    <row r="86" spans="1:11" x14ac:dyDescent="0.25">
      <c r="A86" s="92" t="s">
        <v>171</v>
      </c>
    </row>
    <row r="87" spans="1:11" x14ac:dyDescent="0.25">
      <c r="B87" s="92" t="s">
        <v>81</v>
      </c>
      <c r="C87" s="92" t="s">
        <v>82</v>
      </c>
      <c r="D87" s="92" t="s">
        <v>83</v>
      </c>
      <c r="E87" s="92" t="s">
        <v>84</v>
      </c>
      <c r="F87" s="92" t="s">
        <v>85</v>
      </c>
      <c r="G87" s="92" t="s">
        <v>86</v>
      </c>
      <c r="H87" s="92" t="s">
        <v>87</v>
      </c>
      <c r="I87" s="92" t="s">
        <v>88</v>
      </c>
      <c r="J87" s="92" t="s">
        <v>89</v>
      </c>
      <c r="K87" s="92" t="s">
        <v>129</v>
      </c>
    </row>
    <row r="88" spans="1:11" x14ac:dyDescent="0.25">
      <c r="A88" s="92" t="s">
        <v>90</v>
      </c>
      <c r="K88" s="91">
        <v>9417</v>
      </c>
    </row>
    <row r="89" spans="1:11" x14ac:dyDescent="0.25">
      <c r="A89" s="92" t="s">
        <v>265</v>
      </c>
      <c r="K89" s="91">
        <v>9417</v>
      </c>
    </row>
    <row r="90" spans="1:11" x14ac:dyDescent="0.25">
      <c r="A90" s="92" t="s">
        <v>91</v>
      </c>
      <c r="J90" s="91">
        <v>8467.8201703157847</v>
      </c>
      <c r="K90" s="91">
        <v>8467.8201703157847</v>
      </c>
    </row>
    <row r="91" spans="1:11" x14ac:dyDescent="0.25">
      <c r="A91" s="92" t="s">
        <v>264</v>
      </c>
      <c r="J91" s="91">
        <v>8467.8201703157847</v>
      </c>
      <c r="K91" s="91">
        <v>8467.8201703157847</v>
      </c>
    </row>
    <row r="92" spans="1:11" x14ac:dyDescent="0.25">
      <c r="A92" s="92" t="s">
        <v>92</v>
      </c>
      <c r="I92" s="91">
        <v>12032.756370100195</v>
      </c>
      <c r="J92" s="91">
        <v>12143.657350469781</v>
      </c>
      <c r="K92" s="91">
        <v>12143.657350469781</v>
      </c>
    </row>
    <row r="93" spans="1:11" x14ac:dyDescent="0.25">
      <c r="A93" s="92" t="s">
        <v>263</v>
      </c>
      <c r="I93" s="91">
        <v>12032.756370100195</v>
      </c>
      <c r="J93" s="91">
        <v>12143.657350469781</v>
      </c>
      <c r="K93" s="91">
        <v>12143.657350469781</v>
      </c>
    </row>
    <row r="94" spans="1:11" x14ac:dyDescent="0.25">
      <c r="A94" s="92" t="s">
        <v>93</v>
      </c>
      <c r="H94" s="91">
        <v>14216.245623157343</v>
      </c>
      <c r="I94" s="91">
        <v>14457.018797152794</v>
      </c>
      <c r="J94" s="91">
        <v>14590.263210029778</v>
      </c>
      <c r="K94" s="91">
        <v>14590.263210029778</v>
      </c>
    </row>
    <row r="95" spans="1:11" x14ac:dyDescent="0.25">
      <c r="A95" s="92" t="s">
        <v>262</v>
      </c>
      <c r="H95" s="91">
        <v>14216.245623157343</v>
      </c>
      <c r="I95" s="91">
        <v>14457.018797152794</v>
      </c>
      <c r="J95" s="91">
        <v>14590.263210029778</v>
      </c>
      <c r="K95" s="91">
        <v>14590.263210029778</v>
      </c>
    </row>
    <row r="96" spans="1:11" x14ac:dyDescent="0.25">
      <c r="A96" s="92" t="s">
        <v>94</v>
      </c>
      <c r="G96" s="91">
        <v>13924.896088574975</v>
      </c>
      <c r="H96" s="91">
        <v>14388.087618628873</v>
      </c>
      <c r="I96" s="91">
        <v>14631.77119131693</v>
      </c>
      <c r="J96" s="91">
        <v>14766.626225338283</v>
      </c>
      <c r="K96" s="91">
        <v>14766.626225338283</v>
      </c>
    </row>
    <row r="97" spans="1:11" x14ac:dyDescent="0.25">
      <c r="A97" s="92" t="s">
        <v>261</v>
      </c>
      <c r="G97" s="91">
        <v>13924.896088574975</v>
      </c>
      <c r="H97" s="91">
        <v>14388.087618628873</v>
      </c>
      <c r="I97" s="91">
        <v>14631.77119131693</v>
      </c>
      <c r="J97" s="91">
        <v>14766.626225338283</v>
      </c>
      <c r="K97" s="91">
        <v>14766.626225338283</v>
      </c>
    </row>
    <row r="98" spans="1:11" x14ac:dyDescent="0.25">
      <c r="A98" s="92" t="s">
        <v>95</v>
      </c>
      <c r="F98" s="91">
        <v>9324.9817648893077</v>
      </c>
      <c r="G98" s="91">
        <v>9716.0214987267173</v>
      </c>
      <c r="H98" s="91">
        <v>10039.210902468427</v>
      </c>
      <c r="I98" s="91">
        <v>10209.239807249</v>
      </c>
      <c r="J98" s="91">
        <v>10303.334183352677</v>
      </c>
      <c r="K98" s="91">
        <v>10303.334183352677</v>
      </c>
    </row>
    <row r="99" spans="1:11" x14ac:dyDescent="0.25">
      <c r="A99" s="92" t="s">
        <v>260</v>
      </c>
      <c r="F99" s="91">
        <v>9324.9817648893077</v>
      </c>
      <c r="G99" s="91">
        <v>9716.0214987267173</v>
      </c>
      <c r="H99" s="91">
        <v>10039.210902468427</v>
      </c>
      <c r="I99" s="91">
        <v>10209.239807249</v>
      </c>
      <c r="J99" s="91">
        <v>10303.334183352677</v>
      </c>
      <c r="K99" s="91">
        <v>10303.334183352677</v>
      </c>
    </row>
    <row r="100" spans="1:11" x14ac:dyDescent="0.25">
      <c r="A100" s="92" t="s">
        <v>96</v>
      </c>
      <c r="E100" s="91">
        <v>7833.2311789279847</v>
      </c>
      <c r="F100" s="91">
        <v>8721.4012047796532</v>
      </c>
      <c r="G100" s="91">
        <v>9087.1300063787403</v>
      </c>
      <c r="H100" s="91">
        <v>9389.4002441370467</v>
      </c>
      <c r="I100" s="91">
        <v>9548.4236430442779</v>
      </c>
      <c r="J100" s="91">
        <v>9636.4275475884642</v>
      </c>
      <c r="K100" s="91">
        <v>9636.4275475884642</v>
      </c>
    </row>
    <row r="101" spans="1:11" x14ac:dyDescent="0.25">
      <c r="A101" s="92" t="s">
        <v>259</v>
      </c>
      <c r="E101" s="91">
        <v>7833.2311789279847</v>
      </c>
      <c r="F101" s="91">
        <v>8721.4012047796532</v>
      </c>
      <c r="G101" s="91">
        <v>9087.1300063787403</v>
      </c>
      <c r="H101" s="91">
        <v>9389.4002441370467</v>
      </c>
      <c r="I101" s="91">
        <v>9548.4236430442779</v>
      </c>
      <c r="J101" s="91">
        <v>9636.4275475884642</v>
      </c>
      <c r="K101" s="91">
        <v>9636.4275475884642</v>
      </c>
    </row>
    <row r="102" spans="1:11" x14ac:dyDescent="0.25">
      <c r="A102" s="92" t="s">
        <v>97</v>
      </c>
      <c r="D102" s="91">
        <v>9460.4545789644981</v>
      </c>
      <c r="E102" s="91">
        <v>11084.574647657464</v>
      </c>
      <c r="F102" s="91">
        <v>12341.39788272915</v>
      </c>
      <c r="G102" s="91">
        <v>12858.92993425711</v>
      </c>
      <c r="H102" s="91">
        <v>13286.663641799194</v>
      </c>
      <c r="I102" s="91">
        <v>13511.6929682224</v>
      </c>
      <c r="J102" s="91">
        <v>13636.224700648412</v>
      </c>
      <c r="K102" s="91">
        <v>13636.224700648412</v>
      </c>
    </row>
    <row r="103" spans="1:11" x14ac:dyDescent="0.25">
      <c r="A103" s="92" t="s">
        <v>258</v>
      </c>
      <c r="D103" s="91">
        <v>9460.4545789644981</v>
      </c>
      <c r="E103" s="91">
        <v>11084.574647657464</v>
      </c>
      <c r="F103" s="91">
        <v>12341.39788272915</v>
      </c>
      <c r="G103" s="91">
        <v>12858.92993425711</v>
      </c>
      <c r="H103" s="91">
        <v>13286.663641799194</v>
      </c>
      <c r="I103" s="91">
        <v>13511.6929682224</v>
      </c>
      <c r="J103" s="91">
        <v>13636.224700648412</v>
      </c>
      <c r="K103" s="91">
        <v>13636.224700648412</v>
      </c>
    </row>
    <row r="104" spans="1:11" x14ac:dyDescent="0.25">
      <c r="A104" s="92" t="s">
        <v>98</v>
      </c>
      <c r="C104" s="91">
        <v>5744.7968095995448</v>
      </c>
      <c r="D104" s="91">
        <v>7300.9939886147959</v>
      </c>
      <c r="E104" s="91">
        <v>8554.3894527906723</v>
      </c>
      <c r="F104" s="91">
        <v>9524.3279274611104</v>
      </c>
      <c r="G104" s="91">
        <v>9923.7271704449176</v>
      </c>
      <c r="H104" s="91">
        <v>10253.825602970186</v>
      </c>
      <c r="I104" s="91">
        <v>10427.489325549752</v>
      </c>
      <c r="J104" s="91">
        <v>10523.595217951131</v>
      </c>
      <c r="K104" s="91">
        <v>10523.595217951131</v>
      </c>
    </row>
    <row r="105" spans="1:11" x14ac:dyDescent="0.25">
      <c r="A105" s="92" t="s">
        <v>257</v>
      </c>
      <c r="C105" s="91">
        <v>5744.7968095995448</v>
      </c>
      <c r="D105" s="91">
        <v>7300.9939886147959</v>
      </c>
      <c r="E105" s="91">
        <v>8554.3894527906723</v>
      </c>
      <c r="F105" s="91">
        <v>9524.3279274611104</v>
      </c>
      <c r="G105" s="91">
        <v>9923.7271704449176</v>
      </c>
      <c r="H105" s="91">
        <v>10253.825602970186</v>
      </c>
      <c r="I105" s="91">
        <v>10427.489325549752</v>
      </c>
      <c r="J105" s="91">
        <v>10523.595217951131</v>
      </c>
      <c r="K105" s="91">
        <v>10523.595217951131</v>
      </c>
    </row>
    <row r="106" spans="1:11" x14ac:dyDescent="0.25">
      <c r="A106" s="92" t="s">
        <v>99</v>
      </c>
      <c r="B106" s="91">
        <v>6186.6847831260266</v>
      </c>
      <c r="C106" s="91">
        <v>10044.223515705356</v>
      </c>
      <c r="D106" s="91">
        <v>12765.084290871557</v>
      </c>
      <c r="E106" s="91">
        <v>14956.52545284911</v>
      </c>
      <c r="F106" s="91">
        <v>16652.369389364474</v>
      </c>
      <c r="G106" s="91">
        <v>17350.680470067869</v>
      </c>
      <c r="H106" s="91">
        <v>17927.825763166391</v>
      </c>
      <c r="I106" s="91">
        <v>18231.460043711151</v>
      </c>
      <c r="J106" s="91">
        <v>18399.491933514939</v>
      </c>
      <c r="K106" s="91">
        <v>18399.491933514939</v>
      </c>
    </row>
    <row r="107" spans="1:11" x14ac:dyDescent="0.25">
      <c r="A107" s="92" t="s">
        <v>256</v>
      </c>
      <c r="B107" s="91">
        <v>6186.6847831260266</v>
      </c>
      <c r="C107" s="91">
        <v>10044.223515705356</v>
      </c>
      <c r="D107" s="91">
        <v>12765.084290871557</v>
      </c>
      <c r="E107" s="91">
        <v>14956.52545284911</v>
      </c>
      <c r="F107" s="91">
        <v>16652.369389364474</v>
      </c>
      <c r="G107" s="91">
        <v>17350.680470067869</v>
      </c>
      <c r="H107" s="91">
        <v>17927.825763166391</v>
      </c>
      <c r="I107" s="91">
        <v>18231.460043711151</v>
      </c>
      <c r="J107" s="91">
        <v>18399.491933514939</v>
      </c>
      <c r="K107" s="91">
        <v>18399.491933514939</v>
      </c>
    </row>
    <row r="108" spans="1:11" x14ac:dyDescent="0.25">
      <c r="A108" s="92" t="s">
        <v>172</v>
      </c>
      <c r="B108" s="91">
        <v>12373.369566252053</v>
      </c>
      <c r="C108" s="91">
        <v>31578.040650609801</v>
      </c>
      <c r="D108" s="91">
        <v>59053.065716901699</v>
      </c>
      <c r="E108" s="91">
        <v>84857.441464450458</v>
      </c>
      <c r="F108" s="91">
        <v>113128.95633844737</v>
      </c>
      <c r="G108" s="91">
        <v>145722.77033690066</v>
      </c>
      <c r="H108" s="91">
        <v>179002.51879265491</v>
      </c>
      <c r="I108" s="91">
        <v>206099.704292693</v>
      </c>
      <c r="J108" s="91">
        <v>224934.88107841849</v>
      </c>
      <c r="K108" s="91">
        <v>243768.88107841849</v>
      </c>
    </row>
    <row r="110" spans="1:11" x14ac:dyDescent="0.25">
      <c r="A110" s="92" t="s">
        <v>117</v>
      </c>
    </row>
    <row r="111" spans="1:11" x14ac:dyDescent="0.25">
      <c r="B111" s="92" t="s">
        <v>81</v>
      </c>
      <c r="C111" s="92" t="s">
        <v>82</v>
      </c>
      <c r="D111" s="92" t="s">
        <v>83</v>
      </c>
      <c r="E111" s="92" t="s">
        <v>84</v>
      </c>
      <c r="F111" s="92" t="s">
        <v>85</v>
      </c>
      <c r="G111" s="92" t="s">
        <v>86</v>
      </c>
      <c r="H111" s="92" t="s">
        <v>87</v>
      </c>
      <c r="I111" s="92" t="s">
        <v>88</v>
      </c>
      <c r="J111" s="92" t="s">
        <v>89</v>
      </c>
      <c r="K111" s="92" t="s">
        <v>129</v>
      </c>
    </row>
    <row r="112" spans="1:11" x14ac:dyDescent="0.25">
      <c r="A112" s="92" t="s">
        <v>90</v>
      </c>
      <c r="K112" s="91">
        <v>0</v>
      </c>
    </row>
    <row r="113" spans="1:11" x14ac:dyDescent="0.25">
      <c r="A113" s="92" t="s">
        <v>265</v>
      </c>
      <c r="K113" s="91">
        <v>0</v>
      </c>
    </row>
    <row r="114" spans="1:11" x14ac:dyDescent="0.25">
      <c r="A114" s="92" t="s">
        <v>91</v>
      </c>
      <c r="J114" s="91">
        <v>71.189335817745288</v>
      </c>
      <c r="K114" s="91">
        <v>71.189335817745288</v>
      </c>
    </row>
    <row r="115" spans="1:11" x14ac:dyDescent="0.25">
      <c r="A115" s="92" t="s">
        <v>264</v>
      </c>
      <c r="J115" s="91">
        <v>71.189335817745288</v>
      </c>
      <c r="K115" s="91">
        <v>71.189335817745288</v>
      </c>
    </row>
    <row r="116" spans="1:11" x14ac:dyDescent="0.25">
      <c r="A116" s="92" t="s">
        <v>92</v>
      </c>
      <c r="I116" s="91">
        <v>178.14622069795769</v>
      </c>
      <c r="J116" s="91">
        <v>206.75802956028002</v>
      </c>
      <c r="K116" s="91">
        <v>206.75802956028002</v>
      </c>
    </row>
    <row r="117" spans="1:11" x14ac:dyDescent="0.25">
      <c r="A117" s="92" t="s">
        <v>263</v>
      </c>
      <c r="I117" s="91">
        <v>178.14622069795769</v>
      </c>
      <c r="J117" s="91">
        <v>206.75802956028002</v>
      </c>
      <c r="K117" s="91">
        <v>206.75802956028002</v>
      </c>
    </row>
    <row r="118" spans="1:11" x14ac:dyDescent="0.25">
      <c r="A118" s="92" t="s">
        <v>93</v>
      </c>
      <c r="H118" s="91">
        <v>67.168288596483478</v>
      </c>
      <c r="I118" s="91">
        <v>224.67497620336169</v>
      </c>
      <c r="J118" s="91">
        <v>257.80412938286219</v>
      </c>
      <c r="K118" s="91">
        <v>257.80412938286219</v>
      </c>
    </row>
    <row r="119" spans="1:11" x14ac:dyDescent="0.25">
      <c r="A119" s="92" t="s">
        <v>262</v>
      </c>
      <c r="H119" s="91">
        <v>67.168288596483478</v>
      </c>
      <c r="I119" s="91">
        <v>224.67497620336169</v>
      </c>
      <c r="J119" s="91">
        <v>257.80412938286219</v>
      </c>
      <c r="K119" s="91">
        <v>257.80412938286219</v>
      </c>
    </row>
    <row r="120" spans="1:11" x14ac:dyDescent="0.25">
      <c r="A120" s="92" t="s">
        <v>94</v>
      </c>
      <c r="G120" s="91">
        <v>301.7403290960969</v>
      </c>
      <c r="H120" s="91">
        <v>319.10586461852557</v>
      </c>
      <c r="I120" s="91">
        <v>390.20049916139072</v>
      </c>
      <c r="J120" s="91">
        <v>412.91469540483155</v>
      </c>
      <c r="K120" s="91">
        <v>412.91469540483155</v>
      </c>
    </row>
    <row r="121" spans="1:11" x14ac:dyDescent="0.25">
      <c r="A121" s="92" t="s">
        <v>261</v>
      </c>
      <c r="G121" s="91">
        <v>301.7403290960969</v>
      </c>
      <c r="H121" s="91">
        <v>319.10586461852557</v>
      </c>
      <c r="I121" s="91">
        <v>390.20049916139072</v>
      </c>
      <c r="J121" s="91">
        <v>412.91469540483155</v>
      </c>
      <c r="K121" s="91">
        <v>412.91469540483155</v>
      </c>
    </row>
    <row r="122" spans="1:11" x14ac:dyDescent="0.25">
      <c r="A122" s="92" t="s">
        <v>95</v>
      </c>
      <c r="F122" s="91">
        <v>296.29186852553846</v>
      </c>
      <c r="G122" s="91">
        <v>373.73374265423467</v>
      </c>
      <c r="H122" s="91">
        <v>389.0719214193827</v>
      </c>
      <c r="I122" s="91">
        <v>423.58973252169193</v>
      </c>
      <c r="J122" s="91">
        <v>436.19603208193325</v>
      </c>
      <c r="K122" s="91">
        <v>436.19603208193325</v>
      </c>
    </row>
    <row r="123" spans="1:11" x14ac:dyDescent="0.25">
      <c r="A123" s="92" t="s">
        <v>260</v>
      </c>
      <c r="F123" s="91">
        <v>296.29186852553846</v>
      </c>
      <c r="G123" s="91">
        <v>373.73374265423467</v>
      </c>
      <c r="H123" s="91">
        <v>389.0719214193827</v>
      </c>
      <c r="I123" s="91">
        <v>423.58973252169193</v>
      </c>
      <c r="J123" s="91">
        <v>436.19603208193325</v>
      </c>
      <c r="K123" s="91">
        <v>436.19603208193325</v>
      </c>
    </row>
    <row r="124" spans="1:11" x14ac:dyDescent="0.25">
      <c r="A124" s="92" t="s">
        <v>96</v>
      </c>
      <c r="E124" s="91">
        <v>169.74436843170179</v>
      </c>
      <c r="F124" s="91">
        <v>335.47815743254631</v>
      </c>
      <c r="G124" s="91">
        <v>401.26501090923847</v>
      </c>
      <c r="H124" s="91">
        <v>416.98370976356597</v>
      </c>
      <c r="I124" s="91">
        <v>447.03306232603182</v>
      </c>
      <c r="J124" s="91">
        <v>458.38502061070915</v>
      </c>
      <c r="K124" s="91">
        <v>458.38502061070915</v>
      </c>
    </row>
    <row r="125" spans="1:11" x14ac:dyDescent="0.25">
      <c r="A125" s="92" t="s">
        <v>259</v>
      </c>
      <c r="E125" s="91">
        <v>169.74436843170179</v>
      </c>
      <c r="F125" s="91">
        <v>335.47815743254631</v>
      </c>
      <c r="G125" s="91">
        <v>401.26501090923847</v>
      </c>
      <c r="H125" s="91">
        <v>416.98370976356597</v>
      </c>
      <c r="I125" s="91">
        <v>447.03306232603182</v>
      </c>
      <c r="J125" s="91">
        <v>458.38502061070915</v>
      </c>
      <c r="K125" s="91">
        <v>458.38502061070915</v>
      </c>
    </row>
    <row r="126" spans="1:11" x14ac:dyDescent="0.25">
      <c r="A126" s="92" t="s">
        <v>97</v>
      </c>
      <c r="D126" s="91">
        <v>673.66611693340599</v>
      </c>
      <c r="E126" s="91">
        <v>825.23380742372751</v>
      </c>
      <c r="F126" s="91">
        <v>999.41041152754576</v>
      </c>
      <c r="G126" s="91">
        <v>1078.1921975199584</v>
      </c>
      <c r="H126" s="91">
        <v>1115.8364113633245</v>
      </c>
      <c r="I126" s="91">
        <v>1152.3549848501539</v>
      </c>
      <c r="J126" s="91">
        <v>1168.6533438524671</v>
      </c>
      <c r="K126" s="91">
        <v>1168.6533438524671</v>
      </c>
    </row>
    <row r="127" spans="1:11" x14ac:dyDescent="0.25">
      <c r="A127" s="92" t="s">
        <v>258</v>
      </c>
      <c r="D127" s="91">
        <v>673.66611693340599</v>
      </c>
      <c r="E127" s="91">
        <v>825.23380742372751</v>
      </c>
      <c r="F127" s="91">
        <v>999.41041152754576</v>
      </c>
      <c r="G127" s="91">
        <v>1078.1921975199584</v>
      </c>
      <c r="H127" s="91">
        <v>1115.8364113633245</v>
      </c>
      <c r="I127" s="91">
        <v>1152.3549848501539</v>
      </c>
      <c r="J127" s="91">
        <v>1168.6533438524671</v>
      </c>
      <c r="K127" s="91">
        <v>1168.6533438524671</v>
      </c>
    </row>
    <row r="128" spans="1:11" x14ac:dyDescent="0.25">
      <c r="A128" s="92" t="s">
        <v>98</v>
      </c>
      <c r="C128" s="91">
        <v>480.65288956243489</v>
      </c>
      <c r="D128" s="91">
        <v>803.32237080957896</v>
      </c>
      <c r="E128" s="91">
        <v>959.52967251855489</v>
      </c>
      <c r="F128" s="91">
        <v>1110.8801832654356</v>
      </c>
      <c r="G128" s="91">
        <v>1177.5375952308032</v>
      </c>
      <c r="H128" s="91">
        <v>1217.6843956761672</v>
      </c>
      <c r="I128" s="91">
        <v>1248.028540202537</v>
      </c>
      <c r="J128" s="91">
        <v>1262.6789333087174</v>
      </c>
      <c r="K128" s="91">
        <v>1262.6789333087174</v>
      </c>
    </row>
    <row r="129" spans="1:13" x14ac:dyDescent="0.25">
      <c r="A129" s="92" t="s">
        <v>257</v>
      </c>
      <c r="C129" s="91">
        <v>480.65288956243489</v>
      </c>
      <c r="D129" s="91">
        <v>803.32237080957896</v>
      </c>
      <c r="E129" s="91">
        <v>959.52967251855489</v>
      </c>
      <c r="F129" s="91">
        <v>1110.8801832654356</v>
      </c>
      <c r="G129" s="91">
        <v>1177.5375952308032</v>
      </c>
      <c r="H129" s="91">
        <v>1217.6843956761672</v>
      </c>
      <c r="I129" s="91">
        <v>1248.028540202537</v>
      </c>
      <c r="J129" s="91">
        <v>1262.6789333087174</v>
      </c>
      <c r="K129" s="91">
        <v>1262.6789333087174</v>
      </c>
    </row>
    <row r="130" spans="1:13" x14ac:dyDescent="0.25">
      <c r="A130" s="92" t="s">
        <v>99</v>
      </c>
      <c r="B130" s="91">
        <v>2331.2355175670741</v>
      </c>
      <c r="C130" s="91">
        <v>3889.9002839233053</v>
      </c>
      <c r="D130" s="91">
        <v>5038.8128670219985</v>
      </c>
      <c r="E130" s="91">
        <v>5914.122651303268</v>
      </c>
      <c r="F130" s="91">
        <v>6609.231336413608</v>
      </c>
      <c r="G130" s="91">
        <v>6898.2570584626365</v>
      </c>
      <c r="H130" s="91">
        <v>7128.3004441066987</v>
      </c>
      <c r="I130" s="91">
        <v>7254.8461277379974</v>
      </c>
      <c r="J130" s="91">
        <v>7323.6035815419837</v>
      </c>
      <c r="K130" s="91">
        <v>7323.6035815419837</v>
      </c>
      <c r="M130" s="91">
        <f>K130+K131</f>
        <v>14647.207163083967</v>
      </c>
    </row>
    <row r="131" spans="1:13" x14ac:dyDescent="0.25">
      <c r="A131" s="92" t="s">
        <v>256</v>
      </c>
      <c r="B131" s="91">
        <v>2331.2355175670741</v>
      </c>
      <c r="C131" s="91">
        <v>3889.9002839233053</v>
      </c>
      <c r="D131" s="91">
        <v>5038.8128670219985</v>
      </c>
      <c r="E131" s="91">
        <v>5914.122651303268</v>
      </c>
      <c r="F131" s="91">
        <v>6609.231336413608</v>
      </c>
      <c r="G131" s="91">
        <v>6898.2570584626365</v>
      </c>
      <c r="H131" s="91">
        <v>7128.3004441066987</v>
      </c>
      <c r="I131" s="91">
        <v>7254.8461277379974</v>
      </c>
      <c r="J131" s="91">
        <v>7323.6035815419837</v>
      </c>
      <c r="K131" s="91">
        <v>7323.6035815419837</v>
      </c>
    </row>
    <row r="132" spans="1:13" x14ac:dyDescent="0.25">
      <c r="A132" s="92" t="s">
        <v>172</v>
      </c>
      <c r="B132" s="91">
        <v>4662.4710351341491</v>
      </c>
      <c r="C132" s="91">
        <v>8042.4396805360839</v>
      </c>
      <c r="D132" s="91">
        <v>11076.198829372115</v>
      </c>
      <c r="E132" s="91">
        <v>13110.34531988448</v>
      </c>
      <c r="F132" s="91">
        <v>15040.089469160823</v>
      </c>
      <c r="G132" s="91">
        <v>15989.369880402524</v>
      </c>
      <c r="H132" s="91">
        <v>16543.050485201904</v>
      </c>
      <c r="I132" s="91">
        <v>17099.525033915339</v>
      </c>
      <c r="J132" s="91">
        <v>17361.031412807559</v>
      </c>
      <c r="K132" s="91">
        <v>17361.031412807559</v>
      </c>
    </row>
    <row r="134" spans="1:13" x14ac:dyDescent="0.25">
      <c r="A134" s="92" t="s">
        <v>118</v>
      </c>
    </row>
    <row r="135" spans="1:13" x14ac:dyDescent="0.25">
      <c r="B135" s="92" t="s">
        <v>81</v>
      </c>
      <c r="C135" s="92" t="s">
        <v>82</v>
      </c>
      <c r="D135" s="92" t="s">
        <v>83</v>
      </c>
      <c r="E135" s="92" t="s">
        <v>84</v>
      </c>
      <c r="F135" s="92" t="s">
        <v>85</v>
      </c>
      <c r="G135" s="92" t="s">
        <v>86</v>
      </c>
      <c r="H135" s="92" t="s">
        <v>87</v>
      </c>
      <c r="I135" s="92" t="s">
        <v>88</v>
      </c>
      <c r="J135" s="92" t="s">
        <v>89</v>
      </c>
      <c r="K135" s="92" t="s">
        <v>129</v>
      </c>
    </row>
    <row r="136" spans="1:13" x14ac:dyDescent="0.25">
      <c r="A136" s="92" t="s">
        <v>90</v>
      </c>
      <c r="K136" s="91">
        <v>0</v>
      </c>
    </row>
    <row r="137" spans="1:13" x14ac:dyDescent="0.25">
      <c r="A137" s="92" t="s">
        <v>265</v>
      </c>
      <c r="K137" s="91">
        <v>0</v>
      </c>
    </row>
    <row r="138" spans="1:13" x14ac:dyDescent="0.25">
      <c r="A138" s="92" t="s">
        <v>91</v>
      </c>
      <c r="J138" s="91">
        <v>106.16965617383507</v>
      </c>
      <c r="K138" s="91">
        <v>106.16965617383507</v>
      </c>
    </row>
    <row r="139" spans="1:13" x14ac:dyDescent="0.25">
      <c r="A139" s="92" t="s">
        <v>264</v>
      </c>
      <c r="J139" s="91">
        <v>106.16965617383507</v>
      </c>
      <c r="K139" s="91">
        <v>106.16965617383507</v>
      </c>
    </row>
    <row r="140" spans="1:13" x14ac:dyDescent="0.25">
      <c r="A140" s="92" t="s">
        <v>92</v>
      </c>
      <c r="I140" s="91">
        <v>305.41265114636496</v>
      </c>
      <c r="J140" s="91">
        <v>333.420623079905</v>
      </c>
      <c r="K140" s="91">
        <v>333.420623079905</v>
      </c>
    </row>
    <row r="141" spans="1:13" x14ac:dyDescent="0.25">
      <c r="A141" s="92" t="s">
        <v>263</v>
      </c>
      <c r="I141" s="91">
        <v>305.41265114636496</v>
      </c>
      <c r="J141" s="91">
        <v>333.420623079905</v>
      </c>
      <c r="K141" s="91">
        <v>333.420623079905</v>
      </c>
    </row>
    <row r="142" spans="1:13" x14ac:dyDescent="0.25">
      <c r="A142" s="92" t="s">
        <v>93</v>
      </c>
      <c r="H142" s="91">
        <v>135.95453287182843</v>
      </c>
      <c r="I142" s="91">
        <v>362.19413676355236</v>
      </c>
      <c r="J142" s="91">
        <v>391.19792002755599</v>
      </c>
      <c r="K142" s="91">
        <v>391.19792002755599</v>
      </c>
    </row>
    <row r="143" spans="1:13" x14ac:dyDescent="0.25">
      <c r="A143" s="92" t="s">
        <v>262</v>
      </c>
      <c r="H143" s="91">
        <v>135.95453287182843</v>
      </c>
      <c r="I143" s="91">
        <v>362.19413676355236</v>
      </c>
      <c r="J143" s="91">
        <v>391.19792002755599</v>
      </c>
      <c r="K143" s="91">
        <v>391.19792002755599</v>
      </c>
    </row>
    <row r="144" spans="1:13" x14ac:dyDescent="0.25">
      <c r="A144" s="92" t="s">
        <v>94</v>
      </c>
      <c r="G144" s="91">
        <v>738.60375850205219</v>
      </c>
      <c r="H144" s="91">
        <v>775.33159821803633</v>
      </c>
      <c r="I144" s="91">
        <v>857.37862569393621</v>
      </c>
      <c r="J144" s="91">
        <v>876.56570812190239</v>
      </c>
      <c r="K144" s="91">
        <v>876.56570812190239</v>
      </c>
    </row>
    <row r="145" spans="1:11" x14ac:dyDescent="0.25">
      <c r="A145" s="92" t="s">
        <v>261</v>
      </c>
      <c r="G145" s="91">
        <v>738.60375850205219</v>
      </c>
      <c r="H145" s="91">
        <v>775.33159821803633</v>
      </c>
      <c r="I145" s="91">
        <v>857.37862569393621</v>
      </c>
      <c r="J145" s="91">
        <v>876.56570812190239</v>
      </c>
      <c r="K145" s="91">
        <v>876.56570812190239</v>
      </c>
    </row>
    <row r="146" spans="1:11" x14ac:dyDescent="0.25">
      <c r="A146" s="92" t="s">
        <v>95</v>
      </c>
      <c r="F146" s="91">
        <v>1000.1715855402568</v>
      </c>
      <c r="G146" s="91">
        <v>1211.0511355375202</v>
      </c>
      <c r="H146" s="91">
        <v>1256.5397061958286</v>
      </c>
      <c r="I146" s="91">
        <v>1308.4218830763898</v>
      </c>
      <c r="J146" s="91">
        <v>1325.6642151953581</v>
      </c>
      <c r="K146" s="91">
        <v>1325.6642151953581</v>
      </c>
    </row>
    <row r="147" spans="1:11" x14ac:dyDescent="0.25">
      <c r="A147" s="92" t="s">
        <v>260</v>
      </c>
      <c r="F147" s="91">
        <v>1000.1715855402568</v>
      </c>
      <c r="G147" s="91">
        <v>1211.0511355375202</v>
      </c>
      <c r="H147" s="91">
        <v>1256.5397061958286</v>
      </c>
      <c r="I147" s="91">
        <v>1308.4218830763898</v>
      </c>
      <c r="J147" s="91">
        <v>1325.6642151953581</v>
      </c>
      <c r="K147" s="91">
        <v>1325.6642151953581</v>
      </c>
    </row>
    <row r="148" spans="1:11" x14ac:dyDescent="0.25">
      <c r="A148" s="92" t="s">
        <v>96</v>
      </c>
      <c r="E148" s="91">
        <v>639.80712414042603</v>
      </c>
      <c r="F148" s="91">
        <v>1201.2653737750372</v>
      </c>
      <c r="G148" s="91">
        <v>1386.5818024395094</v>
      </c>
      <c r="H148" s="91">
        <v>1436.9585577085861</v>
      </c>
      <c r="I148" s="91">
        <v>1486.4061773871174</v>
      </c>
      <c r="J148" s="91">
        <v>1504.3752614101547</v>
      </c>
      <c r="K148" s="91">
        <v>1504.3752614101547</v>
      </c>
    </row>
    <row r="149" spans="1:11" x14ac:dyDescent="0.25">
      <c r="A149" s="92" t="s">
        <v>259</v>
      </c>
      <c r="E149" s="91">
        <v>639.80712414042603</v>
      </c>
      <c r="F149" s="91">
        <v>1201.2653737750372</v>
      </c>
      <c r="G149" s="91">
        <v>1386.5818024395094</v>
      </c>
      <c r="H149" s="91">
        <v>1436.9585577085861</v>
      </c>
      <c r="I149" s="91">
        <v>1486.4061773871174</v>
      </c>
      <c r="J149" s="91">
        <v>1504.3752614101547</v>
      </c>
      <c r="K149" s="91">
        <v>1504.3752614101547</v>
      </c>
    </row>
    <row r="150" spans="1:11" x14ac:dyDescent="0.25">
      <c r="A150" s="92" t="s">
        <v>97</v>
      </c>
      <c r="D150" s="91">
        <v>2268.7177442884035</v>
      </c>
      <c r="E150" s="91">
        <v>2765.0109722479683</v>
      </c>
      <c r="F150" s="91">
        <v>3286.5217608337207</v>
      </c>
      <c r="G150" s="91">
        <v>3497.1251762378888</v>
      </c>
      <c r="H150" s="91">
        <v>3615.8415729891121</v>
      </c>
      <c r="I150" s="91">
        <v>3691.296203936467</v>
      </c>
      <c r="J150" s="91">
        <v>3727.7528670878496</v>
      </c>
      <c r="K150" s="91">
        <v>3727.7528670878496</v>
      </c>
    </row>
    <row r="151" spans="1:11" x14ac:dyDescent="0.25">
      <c r="A151" s="92" t="s">
        <v>258</v>
      </c>
      <c r="D151" s="91">
        <v>2268.7177442884035</v>
      </c>
      <c r="E151" s="91">
        <v>2765.0109722479683</v>
      </c>
      <c r="F151" s="91">
        <v>3286.5217608337207</v>
      </c>
      <c r="G151" s="91">
        <v>3497.1251762378888</v>
      </c>
      <c r="H151" s="91">
        <v>3615.8415729891121</v>
      </c>
      <c r="I151" s="91">
        <v>3691.296203936467</v>
      </c>
      <c r="J151" s="91">
        <v>3727.7528670878496</v>
      </c>
      <c r="K151" s="91">
        <v>3727.7528670878496</v>
      </c>
    </row>
    <row r="152" spans="1:11" x14ac:dyDescent="0.25">
      <c r="A152" s="92" t="s">
        <v>98</v>
      </c>
      <c r="C152" s="91">
        <v>1980.5287190713905</v>
      </c>
      <c r="D152" s="91">
        <v>3210.5514153359954</v>
      </c>
      <c r="E152" s="91">
        <v>3820.6792082295933</v>
      </c>
      <c r="F152" s="91">
        <v>4372.3310047516215</v>
      </c>
      <c r="G152" s="91">
        <v>4598.1551157652739</v>
      </c>
      <c r="H152" s="91">
        <v>4752.5089080665584</v>
      </c>
      <c r="I152" s="91">
        <v>4841.3550737969836</v>
      </c>
      <c r="J152" s="91">
        <v>4887.409194917057</v>
      </c>
      <c r="K152" s="91">
        <v>4887.409194917057</v>
      </c>
    </row>
    <row r="153" spans="1:11" x14ac:dyDescent="0.25">
      <c r="A153" s="92" t="s">
        <v>257</v>
      </c>
      <c r="C153" s="91">
        <v>1980.5287190713905</v>
      </c>
      <c r="D153" s="91">
        <v>3210.5514153359954</v>
      </c>
      <c r="E153" s="91">
        <v>3820.6792082295933</v>
      </c>
      <c r="F153" s="91">
        <v>4372.3310047516215</v>
      </c>
      <c r="G153" s="91">
        <v>4598.1551157652739</v>
      </c>
      <c r="H153" s="91">
        <v>4752.5089080665584</v>
      </c>
      <c r="I153" s="91">
        <v>4841.3550737969836</v>
      </c>
      <c r="J153" s="91">
        <v>4887.409194917057</v>
      </c>
      <c r="K153" s="91">
        <v>4887.409194917057</v>
      </c>
    </row>
    <row r="154" spans="1:11" x14ac:dyDescent="0.25">
      <c r="A154" s="92" t="s">
        <v>99</v>
      </c>
      <c r="B154" s="91">
        <v>7583.824550714271</v>
      </c>
      <c r="C154" s="91">
        <v>12587.932615237467</v>
      </c>
      <c r="D154" s="91">
        <v>16213.461598206846</v>
      </c>
      <c r="E154" s="91">
        <v>19017.462477430006</v>
      </c>
      <c r="F154" s="91">
        <v>21215.897496961963</v>
      </c>
      <c r="G154" s="91">
        <v>22120.948153515696</v>
      </c>
      <c r="H154" s="91">
        <v>22857.279396877286</v>
      </c>
      <c r="I154" s="91">
        <v>23247.441135494617</v>
      </c>
      <c r="J154" s="91">
        <v>23462.225229909607</v>
      </c>
      <c r="K154" s="91">
        <v>23462.225229909607</v>
      </c>
    </row>
    <row r="155" spans="1:11" x14ac:dyDescent="0.25">
      <c r="A155" s="92" t="s">
        <v>256</v>
      </c>
      <c r="B155" s="91">
        <v>7583.824550714271</v>
      </c>
      <c r="C155" s="91">
        <v>12587.932615237467</v>
      </c>
      <c r="D155" s="91">
        <v>16213.461598206846</v>
      </c>
      <c r="E155" s="91">
        <v>19017.462477430006</v>
      </c>
      <c r="F155" s="91">
        <v>21215.897496961963</v>
      </c>
      <c r="G155" s="91">
        <v>22120.948153515696</v>
      </c>
      <c r="H155" s="91">
        <v>22857.279396877286</v>
      </c>
      <c r="I155" s="91">
        <v>23247.441135494617</v>
      </c>
      <c r="J155" s="91">
        <v>23462.225229909607</v>
      </c>
      <c r="K155" s="91">
        <v>23462.225229909607</v>
      </c>
    </row>
    <row r="156" spans="1:11" x14ac:dyDescent="0.25">
      <c r="A156" s="92" t="s">
        <v>172</v>
      </c>
      <c r="B156" s="91">
        <v>10725.147534278167</v>
      </c>
      <c r="C156" s="91">
        <v>18021.017814364743</v>
      </c>
      <c r="D156" s="91">
        <v>23593.68803685821</v>
      </c>
      <c r="E156" s="91">
        <v>27724.217122415146</v>
      </c>
      <c r="F156" s="91">
        <v>31063.682717923057</v>
      </c>
      <c r="G156" s="91">
        <v>32454.400368432664</v>
      </c>
      <c r="H156" s="91">
        <v>33537.419020584799</v>
      </c>
      <c r="I156" s="91">
        <v>34128.839321029758</v>
      </c>
      <c r="J156" s="91">
        <v>34447.737165605431</v>
      </c>
      <c r="K156" s="91">
        <v>34447.737165605431</v>
      </c>
    </row>
    <row r="158" spans="1:11" x14ac:dyDescent="0.25">
      <c r="A158" s="92" t="s">
        <v>119</v>
      </c>
    </row>
    <row r="159" spans="1:11" x14ac:dyDescent="0.25">
      <c r="B159" s="92" t="s">
        <v>81</v>
      </c>
      <c r="C159" s="92" t="s">
        <v>82</v>
      </c>
      <c r="D159" s="92" t="s">
        <v>83</v>
      </c>
      <c r="E159" s="92" t="s">
        <v>84</v>
      </c>
      <c r="F159" s="92" t="s">
        <v>85</v>
      </c>
      <c r="G159" s="92" t="s">
        <v>86</v>
      </c>
      <c r="H159" s="92" t="s">
        <v>87</v>
      </c>
      <c r="I159" s="92" t="s">
        <v>88</v>
      </c>
      <c r="J159" s="92" t="s">
        <v>89</v>
      </c>
      <c r="K159" s="92" t="s">
        <v>129</v>
      </c>
    </row>
    <row r="160" spans="1:11" x14ac:dyDescent="0.25">
      <c r="A160" s="92" t="s">
        <v>90</v>
      </c>
      <c r="K160" s="91">
        <v>0</v>
      </c>
    </row>
    <row r="161" spans="1:11" x14ac:dyDescent="0.25">
      <c r="A161" s="92" t="s">
        <v>265</v>
      </c>
      <c r="K161" s="91">
        <v>0</v>
      </c>
    </row>
    <row r="162" spans="1:11" x14ac:dyDescent="0.25">
      <c r="A162" s="92" t="s">
        <v>91</v>
      </c>
      <c r="J162" s="91">
        <v>127.82768646205746</v>
      </c>
      <c r="K162" s="91">
        <v>127.82768646205746</v>
      </c>
    </row>
    <row r="163" spans="1:11" x14ac:dyDescent="0.25">
      <c r="A163" s="92" t="s">
        <v>264</v>
      </c>
      <c r="J163" s="91">
        <v>127.82768646205746</v>
      </c>
      <c r="K163" s="91">
        <v>127.82768646205746</v>
      </c>
    </row>
    <row r="164" spans="1:11" x14ac:dyDescent="0.25">
      <c r="A164" s="92" t="s">
        <v>92</v>
      </c>
      <c r="I164" s="91">
        <v>353.57172317539289</v>
      </c>
      <c r="J164" s="91">
        <v>392.32409393592144</v>
      </c>
      <c r="K164" s="91">
        <v>392.32409393592144</v>
      </c>
    </row>
    <row r="165" spans="1:11" x14ac:dyDescent="0.25">
      <c r="A165" s="92" t="s">
        <v>263</v>
      </c>
      <c r="I165" s="91">
        <v>353.57172317539289</v>
      </c>
      <c r="J165" s="91">
        <v>392.32409393592144</v>
      </c>
      <c r="K165" s="91">
        <v>392.32409393592144</v>
      </c>
    </row>
    <row r="166" spans="1:11" x14ac:dyDescent="0.25">
      <c r="A166" s="92" t="s">
        <v>93</v>
      </c>
      <c r="H166" s="91">
        <v>151.64172908990972</v>
      </c>
      <c r="I166" s="91">
        <v>426.21994045079123</v>
      </c>
      <c r="J166" s="91">
        <v>468.50697087742634</v>
      </c>
      <c r="K166" s="91">
        <v>468.50697087742634</v>
      </c>
    </row>
    <row r="167" spans="1:11" x14ac:dyDescent="0.25">
      <c r="A167" s="92" t="s">
        <v>262</v>
      </c>
      <c r="H167" s="91">
        <v>151.64172908990972</v>
      </c>
      <c r="I167" s="91">
        <v>426.21994045079123</v>
      </c>
      <c r="J167" s="91">
        <v>468.50697087742634</v>
      </c>
      <c r="K167" s="91">
        <v>468.50697087742634</v>
      </c>
    </row>
    <row r="168" spans="1:11" x14ac:dyDescent="0.25">
      <c r="A168" s="92" t="s">
        <v>94</v>
      </c>
      <c r="G168" s="91">
        <v>797.86135279030702</v>
      </c>
      <c r="H168" s="91">
        <v>838.43165495421943</v>
      </c>
      <c r="I168" s="91">
        <v>941.994977344689</v>
      </c>
      <c r="J168" s="91">
        <v>968.95097210153881</v>
      </c>
      <c r="K168" s="91">
        <v>968.95097210153881</v>
      </c>
    </row>
    <row r="169" spans="1:11" x14ac:dyDescent="0.25">
      <c r="A169" s="92" t="s">
        <v>261</v>
      </c>
      <c r="G169" s="91">
        <v>797.86135279030702</v>
      </c>
      <c r="H169" s="91">
        <v>838.43165495421943</v>
      </c>
      <c r="I169" s="91">
        <v>941.994977344689</v>
      </c>
      <c r="J169" s="91">
        <v>968.95097210153881</v>
      </c>
      <c r="K169" s="91">
        <v>968.95097210153881</v>
      </c>
    </row>
    <row r="170" spans="1:11" x14ac:dyDescent="0.25">
      <c r="A170" s="92" t="s">
        <v>95</v>
      </c>
      <c r="F170" s="91">
        <v>1043.1356919770631</v>
      </c>
      <c r="G170" s="91">
        <v>1267.4074969342175</v>
      </c>
      <c r="H170" s="91">
        <v>1315.3968957252671</v>
      </c>
      <c r="I170" s="91">
        <v>1375.2803661839155</v>
      </c>
      <c r="J170" s="91">
        <v>1395.5832436130593</v>
      </c>
      <c r="K170" s="91">
        <v>1395.5832436130593</v>
      </c>
    </row>
    <row r="171" spans="1:11" x14ac:dyDescent="0.25">
      <c r="A171" s="92" t="s">
        <v>260</v>
      </c>
      <c r="F171" s="91">
        <v>1043.1356919770631</v>
      </c>
      <c r="G171" s="91">
        <v>1267.4074969342175</v>
      </c>
      <c r="H171" s="91">
        <v>1315.3968957252671</v>
      </c>
      <c r="I171" s="91">
        <v>1375.2803661839155</v>
      </c>
      <c r="J171" s="91">
        <v>1395.5832436130593</v>
      </c>
      <c r="K171" s="91">
        <v>1395.5832436130593</v>
      </c>
    </row>
    <row r="172" spans="1:11" x14ac:dyDescent="0.25">
      <c r="A172" s="92" t="s">
        <v>96</v>
      </c>
      <c r="E172" s="91">
        <v>661.94131667023157</v>
      </c>
      <c r="F172" s="91">
        <v>1247.2305690389474</v>
      </c>
      <c r="G172" s="91">
        <v>1443.4759103761967</v>
      </c>
      <c r="H172" s="91">
        <v>1496.2370503299687</v>
      </c>
      <c r="I172" s="91">
        <v>1552.1732773718186</v>
      </c>
      <c r="J172" s="91">
        <v>1572.6607244613035</v>
      </c>
      <c r="K172" s="91">
        <v>1572.6607244613035</v>
      </c>
    </row>
    <row r="173" spans="1:11" x14ac:dyDescent="0.25">
      <c r="A173" s="92" t="s">
        <v>259</v>
      </c>
      <c r="E173" s="91">
        <v>661.94131667023157</v>
      </c>
      <c r="F173" s="91">
        <v>1247.2305690389474</v>
      </c>
      <c r="G173" s="91">
        <v>1443.4759103761967</v>
      </c>
      <c r="H173" s="91">
        <v>1496.2370503299687</v>
      </c>
      <c r="I173" s="91">
        <v>1552.1732773718186</v>
      </c>
      <c r="J173" s="91">
        <v>1572.6607244613035</v>
      </c>
      <c r="K173" s="91">
        <v>1572.6607244613035</v>
      </c>
    </row>
    <row r="174" spans="1:11" x14ac:dyDescent="0.25">
      <c r="A174" s="92" t="s">
        <v>97</v>
      </c>
      <c r="D174" s="91">
        <v>2366.6233837163859</v>
      </c>
      <c r="E174" s="91">
        <v>2885.5322756064811</v>
      </c>
      <c r="F174" s="91">
        <v>3435.1195692585779</v>
      </c>
      <c r="G174" s="91">
        <v>3659.5604808596622</v>
      </c>
      <c r="H174" s="91">
        <v>3784.0984630266375</v>
      </c>
      <c r="I174" s="91">
        <v>3866.9871575045045</v>
      </c>
      <c r="J174" s="91">
        <v>3906.6471655601604</v>
      </c>
      <c r="K174" s="91">
        <v>3906.6471655601604</v>
      </c>
    </row>
    <row r="175" spans="1:11" x14ac:dyDescent="0.25">
      <c r="A175" s="92" t="s">
        <v>258</v>
      </c>
      <c r="D175" s="91">
        <v>2366.6233837163859</v>
      </c>
      <c r="E175" s="91">
        <v>2885.5322756064811</v>
      </c>
      <c r="F175" s="91">
        <v>3435.1195692585779</v>
      </c>
      <c r="G175" s="91">
        <v>3659.5604808596622</v>
      </c>
      <c r="H175" s="91">
        <v>3784.0984630266375</v>
      </c>
      <c r="I175" s="91">
        <v>3866.9871575045045</v>
      </c>
      <c r="J175" s="91">
        <v>3906.6471655601604</v>
      </c>
      <c r="K175" s="91">
        <v>3906.6471655601604</v>
      </c>
    </row>
    <row r="176" spans="1:11" x14ac:dyDescent="0.25">
      <c r="A176" s="92" t="s">
        <v>98</v>
      </c>
      <c r="C176" s="91">
        <v>2038.018941843103</v>
      </c>
      <c r="D176" s="91">
        <v>3309.5267368551481</v>
      </c>
      <c r="E176" s="91">
        <v>3939.3256789254524</v>
      </c>
      <c r="F176" s="91">
        <v>4511.2451935894787</v>
      </c>
      <c r="G176" s="91">
        <v>4746.5382392666243</v>
      </c>
      <c r="H176" s="91">
        <v>4906.0265193662808</v>
      </c>
      <c r="I176" s="91">
        <v>4999.6294050399247</v>
      </c>
      <c r="J176" s="91">
        <v>5047.883390806629</v>
      </c>
      <c r="K176" s="91">
        <v>5047.883390806629</v>
      </c>
    </row>
    <row r="177" spans="1:14" x14ac:dyDescent="0.25">
      <c r="A177" s="92" t="s">
        <v>257</v>
      </c>
      <c r="C177" s="91">
        <v>2038.018941843103</v>
      </c>
      <c r="D177" s="91">
        <v>3309.5267368551481</v>
      </c>
      <c r="E177" s="91">
        <v>3939.3256789254524</v>
      </c>
      <c r="F177" s="91">
        <v>4511.2451935894787</v>
      </c>
      <c r="G177" s="91">
        <v>4746.5382392666243</v>
      </c>
      <c r="H177" s="91">
        <v>4906.0265193662808</v>
      </c>
      <c r="I177" s="91">
        <v>4999.6294050399247</v>
      </c>
      <c r="J177" s="91">
        <v>5047.883390806629</v>
      </c>
      <c r="K177" s="91">
        <v>5047.883390806629</v>
      </c>
    </row>
    <row r="178" spans="1:14" x14ac:dyDescent="0.25">
      <c r="A178" s="92" t="s">
        <v>99</v>
      </c>
      <c r="B178" s="91">
        <v>7934.0439786015013</v>
      </c>
      <c r="C178" s="91">
        <v>13175.256040951377</v>
      </c>
      <c r="D178" s="91">
        <v>16978.397218388858</v>
      </c>
      <c r="E178" s="91">
        <v>19915.841077271045</v>
      </c>
      <c r="F178" s="91">
        <v>22221.526623070444</v>
      </c>
      <c r="G178" s="91">
        <v>23171.583840021791</v>
      </c>
      <c r="H178" s="91">
        <v>23943.013357728443</v>
      </c>
      <c r="I178" s="91">
        <v>24353.158146027843</v>
      </c>
      <c r="J178" s="91">
        <v>24578.67331974168</v>
      </c>
      <c r="K178" s="91">
        <v>24578.67331974168</v>
      </c>
    </row>
    <row r="179" spans="1:14" x14ac:dyDescent="0.25">
      <c r="A179" s="92" t="s">
        <v>256</v>
      </c>
      <c r="B179" s="91">
        <v>7934.0439786015013</v>
      </c>
      <c r="C179" s="91">
        <v>13175.256040951377</v>
      </c>
      <c r="D179" s="91">
        <v>16978.397218388858</v>
      </c>
      <c r="E179" s="91">
        <v>19915.841077271045</v>
      </c>
      <c r="F179" s="91">
        <v>22221.526623070444</v>
      </c>
      <c r="G179" s="91">
        <v>23171.583840021791</v>
      </c>
      <c r="H179" s="91">
        <v>23943.013357728443</v>
      </c>
      <c r="I179" s="91">
        <v>24353.158146027843</v>
      </c>
      <c r="J179" s="91">
        <v>24578.67331974168</v>
      </c>
      <c r="K179" s="91">
        <v>24578.67331974168</v>
      </c>
    </row>
    <row r="180" spans="1:14" x14ac:dyDescent="0.25">
      <c r="A180" s="92" t="s">
        <v>172</v>
      </c>
      <c r="B180" s="91">
        <v>11694.760612577664</v>
      </c>
      <c r="C180" s="91">
        <v>19734.18149001151</v>
      </c>
      <c r="D180" s="91">
        <v>26064.234032259035</v>
      </c>
      <c r="E180" s="91">
        <v>30667.790423462757</v>
      </c>
      <c r="F180" s="91">
        <v>34513.137719427286</v>
      </c>
      <c r="G180" s="91">
        <v>36179.387120940097</v>
      </c>
      <c r="H180" s="91">
        <v>37395.601264296063</v>
      </c>
      <c r="I180" s="91">
        <v>38172.914871491856</v>
      </c>
      <c r="J180" s="91">
        <v>38575.277154508236</v>
      </c>
      <c r="K180" s="91">
        <v>38575.277154508229</v>
      </c>
    </row>
    <row r="182" spans="1:14" x14ac:dyDescent="0.25">
      <c r="A182" s="92" t="s">
        <v>173</v>
      </c>
    </row>
    <row r="183" spans="1:14" x14ac:dyDescent="0.25">
      <c r="A183" s="92" t="s">
        <v>115</v>
      </c>
      <c r="B183" s="92" t="s">
        <v>116</v>
      </c>
      <c r="C183" s="92" t="s">
        <v>174</v>
      </c>
      <c r="D183" s="92" t="s">
        <v>175</v>
      </c>
      <c r="E183" s="92" t="s">
        <v>112</v>
      </c>
      <c r="F183" s="92" t="s">
        <v>113</v>
      </c>
      <c r="G183" s="92" t="s">
        <v>177</v>
      </c>
      <c r="H183" s="92" t="s">
        <v>176</v>
      </c>
      <c r="I183" s="92" t="s">
        <v>178</v>
      </c>
      <c r="J183" s="92" t="s">
        <v>179</v>
      </c>
      <c r="K183" s="92" t="s">
        <v>180</v>
      </c>
      <c r="L183" s="92" t="s">
        <v>181</v>
      </c>
      <c r="M183" s="92" t="s">
        <v>182</v>
      </c>
      <c r="N183" s="92" t="s">
        <v>183</v>
      </c>
    </row>
    <row r="184" spans="1:14" x14ac:dyDescent="0.25">
      <c r="A184" s="92" t="s">
        <v>255</v>
      </c>
      <c r="B184" s="91">
        <v>126</v>
      </c>
      <c r="C184" s="91">
        <v>18834</v>
      </c>
      <c r="D184" s="91">
        <v>18834</v>
      </c>
      <c r="E184" s="91">
        <v>0</v>
      </c>
      <c r="F184" s="91">
        <v>0</v>
      </c>
      <c r="G184" s="91">
        <v>1</v>
      </c>
      <c r="H184" s="91">
        <v>0</v>
      </c>
      <c r="I184" s="91">
        <v>0</v>
      </c>
      <c r="J184" s="91">
        <v>0</v>
      </c>
      <c r="K184" s="91">
        <v>0</v>
      </c>
      <c r="L184" s="91">
        <v>0</v>
      </c>
      <c r="M184" s="91">
        <v>0</v>
      </c>
      <c r="N184" s="91">
        <v>0</v>
      </c>
    </row>
    <row r="185" spans="1:14" x14ac:dyDescent="0.25">
      <c r="A185" s="92" t="s">
        <v>254</v>
      </c>
      <c r="B185" s="91">
        <v>114</v>
      </c>
      <c r="C185" s="91">
        <v>16780.976999999999</v>
      </c>
      <c r="D185" s="91">
        <v>16935.64</v>
      </c>
      <c r="E185" s="91">
        <v>142.37870000000001</v>
      </c>
      <c r="F185" s="91">
        <v>150.14660000000001</v>
      </c>
      <c r="G185" s="91">
        <v>1.009217</v>
      </c>
      <c r="H185" s="91">
        <v>206.9195</v>
      </c>
      <c r="I185" s="91">
        <v>8.4845279999999999E-3</v>
      </c>
      <c r="J185" s="91">
        <v>8.9474270000000009E-3</v>
      </c>
      <c r="K185" s="91">
        <v>1.2330600000000001E-2</v>
      </c>
      <c r="L185" s="91">
        <v>8.4070440000000007E-3</v>
      </c>
      <c r="M185" s="91">
        <v>8.8657149999999997E-3</v>
      </c>
      <c r="N185" s="91">
        <v>1.221799E-2</v>
      </c>
    </row>
    <row r="186" spans="1:14" x14ac:dyDescent="0.25">
      <c r="A186" s="92" t="s">
        <v>253</v>
      </c>
      <c r="B186" s="91">
        <v>102</v>
      </c>
      <c r="C186" s="91">
        <v>23664.716</v>
      </c>
      <c r="D186" s="91">
        <v>24287.31</v>
      </c>
      <c r="E186" s="91">
        <v>413.51609999999999</v>
      </c>
      <c r="F186" s="91">
        <v>471.52800000000002</v>
      </c>
      <c r="G186" s="91">
        <v>1.0263089999999999</v>
      </c>
      <c r="H186" s="91">
        <v>627.16359999999997</v>
      </c>
      <c r="I186" s="91">
        <v>1.7473949999999999E-2</v>
      </c>
      <c r="J186" s="91">
        <v>1.9925359E-2</v>
      </c>
      <c r="K186" s="91">
        <v>2.6502049999999999E-2</v>
      </c>
      <c r="L186" s="91">
        <v>1.7026010000000001E-2</v>
      </c>
      <c r="M186" s="91">
        <v>1.9414577999999998E-2</v>
      </c>
      <c r="N186" s="91">
        <v>2.5822680000000001E-2</v>
      </c>
    </row>
    <row r="187" spans="1:14" x14ac:dyDescent="0.25">
      <c r="A187" s="92" t="s">
        <v>252</v>
      </c>
      <c r="B187" s="91">
        <v>90</v>
      </c>
      <c r="C187" s="91">
        <v>27517.171999999999</v>
      </c>
      <c r="D187" s="91">
        <v>29180.53</v>
      </c>
      <c r="E187" s="91">
        <v>515.60829999999999</v>
      </c>
      <c r="F187" s="91">
        <v>553.23739999999998</v>
      </c>
      <c r="G187" s="91">
        <v>1.0604480000000001</v>
      </c>
      <c r="H187" s="91">
        <v>756.25620000000004</v>
      </c>
      <c r="I187" s="91">
        <v>1.8737691000000001E-2</v>
      </c>
      <c r="J187" s="91">
        <v>2.0105168999999999E-2</v>
      </c>
      <c r="K187" s="91">
        <v>2.7483069999999998E-2</v>
      </c>
      <c r="L187" s="91">
        <v>1.7669601E-2</v>
      </c>
      <c r="M187" s="91">
        <v>1.8959130000000001E-2</v>
      </c>
      <c r="N187" s="91">
        <v>2.591647E-2</v>
      </c>
    </row>
    <row r="188" spans="1:14" x14ac:dyDescent="0.25">
      <c r="A188" s="92" t="s">
        <v>251</v>
      </c>
      <c r="B188" s="91">
        <v>78</v>
      </c>
      <c r="C188" s="91">
        <v>26728.923999999999</v>
      </c>
      <c r="D188" s="91">
        <v>29533.25</v>
      </c>
      <c r="E188" s="91">
        <v>825.82939999999996</v>
      </c>
      <c r="F188" s="91">
        <v>1239.6511</v>
      </c>
      <c r="G188" s="91">
        <v>1.1049169999999999</v>
      </c>
      <c r="H188" s="91">
        <v>1489.5399</v>
      </c>
      <c r="I188" s="91">
        <v>3.0896468999999999E-2</v>
      </c>
      <c r="J188" s="91">
        <v>4.6378638E-2</v>
      </c>
      <c r="K188" s="91">
        <v>5.5727640000000002E-2</v>
      </c>
      <c r="L188" s="91">
        <v>2.7962697000000002E-2</v>
      </c>
      <c r="M188" s="91">
        <v>4.1974758000000001E-2</v>
      </c>
      <c r="N188" s="91">
        <v>5.043603E-2</v>
      </c>
    </row>
    <row r="189" spans="1:14" x14ac:dyDescent="0.25">
      <c r="A189" s="92" t="s">
        <v>250</v>
      </c>
      <c r="B189" s="91">
        <v>66</v>
      </c>
      <c r="C189" s="91">
        <v>16750.688999999998</v>
      </c>
      <c r="D189" s="91">
        <v>20606.669999999998</v>
      </c>
      <c r="E189" s="91">
        <v>872.39210000000003</v>
      </c>
      <c r="F189" s="91">
        <v>1874.7723000000001</v>
      </c>
      <c r="G189" s="91">
        <v>1.2301979999999999</v>
      </c>
      <c r="H189" s="91">
        <v>2067.8101999999999</v>
      </c>
      <c r="I189" s="91">
        <v>5.2080966999999999E-2</v>
      </c>
      <c r="J189" s="91">
        <v>0.11192210399999999</v>
      </c>
      <c r="K189" s="91">
        <v>0.12344628000000001</v>
      </c>
      <c r="L189" s="91">
        <v>4.2335425000000003E-2</v>
      </c>
      <c r="M189" s="91">
        <v>9.0978913999999994E-2</v>
      </c>
      <c r="N189" s="91">
        <v>0.10034665</v>
      </c>
    </row>
    <row r="190" spans="1:14" x14ac:dyDescent="0.25">
      <c r="A190" s="92" t="s">
        <v>249</v>
      </c>
      <c r="B190" s="91">
        <v>54</v>
      </c>
      <c r="C190" s="91">
        <v>13371.001</v>
      </c>
      <c r="D190" s="91">
        <v>19272.86</v>
      </c>
      <c r="E190" s="91">
        <v>916.77</v>
      </c>
      <c r="F190" s="91">
        <v>2127.5079000000001</v>
      </c>
      <c r="G190" s="91">
        <v>1.441392</v>
      </c>
      <c r="H190" s="91">
        <v>2316.6262000000002</v>
      </c>
      <c r="I190" s="91">
        <v>6.8564055999999998E-2</v>
      </c>
      <c r="J190" s="91">
        <v>0.159113588</v>
      </c>
      <c r="K190" s="91">
        <v>0.17325751</v>
      </c>
      <c r="L190" s="91">
        <v>4.7567941000000002E-2</v>
      </c>
      <c r="M190" s="91">
        <v>0.11038882899999999</v>
      </c>
      <c r="N190" s="91">
        <v>0.12020151</v>
      </c>
    </row>
    <row r="191" spans="1:14" x14ac:dyDescent="0.25">
      <c r="A191" s="92" t="s">
        <v>248</v>
      </c>
      <c r="B191" s="91">
        <v>42</v>
      </c>
      <c r="C191" s="91">
        <v>14887.941999999999</v>
      </c>
      <c r="D191" s="91">
        <v>27272.45</v>
      </c>
      <c r="E191" s="91">
        <v>2337.3067000000001</v>
      </c>
      <c r="F191" s="91">
        <v>5271.8387000000002</v>
      </c>
      <c r="G191" s="91">
        <v>1.8318479999999999</v>
      </c>
      <c r="H191" s="91">
        <v>5766.7395999999999</v>
      </c>
      <c r="I191" s="91">
        <v>0.15699326399999999</v>
      </c>
      <c r="J191" s="91">
        <v>0.35410122399999999</v>
      </c>
      <c r="K191" s="91">
        <v>0.38734295000000002</v>
      </c>
      <c r="L191" s="91">
        <v>8.5702117999999994E-2</v>
      </c>
      <c r="M191" s="91">
        <v>0.19330272000000001</v>
      </c>
      <c r="N191" s="91">
        <v>0.21144926999999999</v>
      </c>
    </row>
    <row r="192" spans="1:14" x14ac:dyDescent="0.25">
      <c r="A192" s="92" t="s">
        <v>247</v>
      </c>
      <c r="B192" s="91">
        <v>30</v>
      </c>
      <c r="C192" s="91">
        <v>7076.9530000000004</v>
      </c>
      <c r="D192" s="91">
        <v>21047.19</v>
      </c>
      <c r="E192" s="91">
        <v>2525.3579</v>
      </c>
      <c r="F192" s="91">
        <v>6911.8404</v>
      </c>
      <c r="G192" s="91">
        <v>2.9740470000000001</v>
      </c>
      <c r="H192" s="91">
        <v>7358.7341999999999</v>
      </c>
      <c r="I192" s="91">
        <v>0.35684255599999998</v>
      </c>
      <c r="J192" s="91">
        <v>0.97666901699999997</v>
      </c>
      <c r="K192" s="91">
        <v>1.0398168000000001</v>
      </c>
      <c r="L192" s="91">
        <v>0.119985509</v>
      </c>
      <c r="M192" s="91">
        <v>0.32839729299999998</v>
      </c>
      <c r="N192" s="91">
        <v>0.34963023999999998</v>
      </c>
    </row>
    <row r="193" spans="1:14" x14ac:dyDescent="0.25">
      <c r="A193" s="92" t="s">
        <v>246</v>
      </c>
      <c r="B193" s="91">
        <v>18</v>
      </c>
      <c r="C193" s="91">
        <v>4125.3379999999997</v>
      </c>
      <c r="D193" s="91">
        <v>36798.980000000003</v>
      </c>
      <c r="E193" s="91">
        <v>14647.207200000001</v>
      </c>
      <c r="F193" s="91">
        <v>33180.597099999999</v>
      </c>
      <c r="G193" s="91">
        <v>8.9202340000000007</v>
      </c>
      <c r="H193" s="91">
        <v>36269.721599999997</v>
      </c>
      <c r="I193" s="91">
        <v>3.5505467839999998</v>
      </c>
      <c r="J193" s="91">
        <v>8.0431211969999996</v>
      </c>
      <c r="K193" s="91">
        <v>8.7919384100000002</v>
      </c>
      <c r="L193" s="91">
        <v>0.39803292400000001</v>
      </c>
      <c r="M193" s="91">
        <v>0.90167155799999998</v>
      </c>
      <c r="N193" s="91">
        <v>0.98561748000000005</v>
      </c>
    </row>
    <row r="194" spans="1:14" x14ac:dyDescent="0.25">
      <c r="A194" s="92" t="s">
        <v>172</v>
      </c>
      <c r="C194" s="91">
        <v>169737.712</v>
      </c>
      <c r="D194" s="91">
        <v>243768.88</v>
      </c>
      <c r="E194" s="91">
        <v>17361.0314</v>
      </c>
      <c r="F194" s="91">
        <v>34447.737200000003</v>
      </c>
      <c r="G194" s="91">
        <v>1.43615</v>
      </c>
      <c r="H194" s="91">
        <v>38575.277199999997</v>
      </c>
      <c r="I194" s="91">
        <v>0.102281521</v>
      </c>
      <c r="J194" s="91">
        <v>0.202946868</v>
      </c>
      <c r="K194" s="91">
        <v>0.22726403000000001</v>
      </c>
      <c r="L194" s="91">
        <v>7.1219227999999996E-2</v>
      </c>
      <c r="M194" s="91">
        <v>0.14131310399999999</v>
      </c>
      <c r="N194" s="91">
        <v>0.15824529000000001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workbookViewId="0">
      <selection activeCell="A318" sqref="A318"/>
    </sheetView>
  </sheetViews>
  <sheetFormatPr defaultColWidth="9" defaultRowHeight="12.5" x14ac:dyDescent="0.25"/>
  <cols>
    <col min="1" max="16384" width="9" style="91"/>
  </cols>
  <sheetData>
    <row r="1" spans="1:11" x14ac:dyDescent="0.25">
      <c r="A1" s="92" t="s">
        <v>0</v>
      </c>
    </row>
    <row r="2" spans="1:11" x14ac:dyDescent="0.25">
      <c r="B2" s="92" t="s">
        <v>80</v>
      </c>
      <c r="C2" s="92" t="s">
        <v>81</v>
      </c>
      <c r="D2" s="92" t="s">
        <v>82</v>
      </c>
      <c r="E2" s="92" t="s">
        <v>83</v>
      </c>
      <c r="F2" s="92" t="s">
        <v>84</v>
      </c>
      <c r="G2" s="92" t="s">
        <v>85</v>
      </c>
      <c r="H2" s="92" t="s">
        <v>86</v>
      </c>
      <c r="I2" s="92" t="s">
        <v>87</v>
      </c>
      <c r="J2" s="92" t="s">
        <v>88</v>
      </c>
      <c r="K2" s="92" t="s">
        <v>89</v>
      </c>
    </row>
    <row r="3" spans="1:11" x14ac:dyDescent="0.25">
      <c r="A3" s="92" t="s">
        <v>90</v>
      </c>
      <c r="B3" s="91">
        <v>5012</v>
      </c>
      <c r="C3" s="91">
        <v>8269</v>
      </c>
      <c r="D3" s="91">
        <v>10907</v>
      </c>
      <c r="E3" s="91">
        <v>11805</v>
      </c>
      <c r="F3" s="91">
        <v>13539</v>
      </c>
      <c r="G3" s="91">
        <v>16181</v>
      </c>
      <c r="H3" s="91">
        <v>18009</v>
      </c>
      <c r="I3" s="91">
        <v>18608</v>
      </c>
      <c r="J3" s="91">
        <v>18662</v>
      </c>
      <c r="K3" s="91">
        <v>18834</v>
      </c>
    </row>
    <row r="4" spans="1:11" x14ac:dyDescent="0.25">
      <c r="A4" s="92" t="s">
        <v>91</v>
      </c>
      <c r="B4" s="91">
        <v>106</v>
      </c>
      <c r="C4" s="91">
        <v>4285</v>
      </c>
      <c r="D4" s="91">
        <v>5396</v>
      </c>
      <c r="E4" s="91">
        <v>10666</v>
      </c>
      <c r="F4" s="91">
        <v>13782</v>
      </c>
      <c r="G4" s="91">
        <v>15599</v>
      </c>
      <c r="H4" s="91">
        <v>15496</v>
      </c>
      <c r="I4" s="91">
        <v>16169</v>
      </c>
      <c r="J4" s="91">
        <v>16704</v>
      </c>
    </row>
    <row r="5" spans="1:11" x14ac:dyDescent="0.25">
      <c r="A5" s="92" t="s">
        <v>92</v>
      </c>
      <c r="B5" s="91">
        <v>3410</v>
      </c>
      <c r="C5" s="91">
        <v>8992</v>
      </c>
      <c r="D5" s="91">
        <v>13873</v>
      </c>
      <c r="E5" s="91">
        <v>16141</v>
      </c>
      <c r="F5" s="91">
        <v>18735</v>
      </c>
      <c r="G5" s="91">
        <v>22214</v>
      </c>
      <c r="H5" s="91">
        <v>22863</v>
      </c>
      <c r="I5" s="91">
        <v>23466</v>
      </c>
    </row>
    <row r="6" spans="1:11" x14ac:dyDescent="0.25">
      <c r="A6" s="92" t="s">
        <v>93</v>
      </c>
      <c r="B6" s="91">
        <v>5655</v>
      </c>
      <c r="C6" s="91">
        <v>11555</v>
      </c>
      <c r="D6" s="91">
        <v>15766</v>
      </c>
      <c r="E6" s="91">
        <v>21266</v>
      </c>
      <c r="F6" s="91">
        <v>23425</v>
      </c>
      <c r="G6" s="91">
        <v>26083</v>
      </c>
      <c r="H6" s="91">
        <v>27067</v>
      </c>
    </row>
    <row r="7" spans="1:11" x14ac:dyDescent="0.25">
      <c r="A7" s="92" t="s">
        <v>94</v>
      </c>
      <c r="B7" s="91">
        <v>1092</v>
      </c>
      <c r="C7" s="91">
        <v>9565</v>
      </c>
      <c r="D7" s="91">
        <v>15836</v>
      </c>
      <c r="E7" s="91">
        <v>22169</v>
      </c>
      <c r="F7" s="91">
        <v>25955</v>
      </c>
      <c r="G7" s="91">
        <v>26180</v>
      </c>
    </row>
    <row r="8" spans="1:11" x14ac:dyDescent="0.25">
      <c r="A8" s="92" t="s">
        <v>95</v>
      </c>
      <c r="B8" s="91">
        <v>1513</v>
      </c>
      <c r="C8" s="91">
        <v>6445</v>
      </c>
      <c r="D8" s="91">
        <v>11702</v>
      </c>
      <c r="E8" s="91">
        <v>12935</v>
      </c>
      <c r="F8" s="91">
        <v>15852</v>
      </c>
    </row>
    <row r="9" spans="1:11" x14ac:dyDescent="0.25">
      <c r="A9" s="92" t="s">
        <v>96</v>
      </c>
      <c r="B9" s="91">
        <v>557</v>
      </c>
      <c r="C9" s="91">
        <v>4020</v>
      </c>
      <c r="D9" s="91">
        <v>10946</v>
      </c>
      <c r="E9" s="91">
        <v>12314</v>
      </c>
    </row>
    <row r="10" spans="1:11" x14ac:dyDescent="0.25">
      <c r="A10" s="92" t="s">
        <v>97</v>
      </c>
      <c r="B10" s="91">
        <v>1351</v>
      </c>
      <c r="C10" s="91">
        <v>6947</v>
      </c>
      <c r="D10" s="91">
        <v>13112</v>
      </c>
    </row>
    <row r="11" spans="1:11" x14ac:dyDescent="0.25">
      <c r="A11" s="92" t="s">
        <v>98</v>
      </c>
      <c r="B11" s="91">
        <v>3133</v>
      </c>
      <c r="C11" s="91">
        <v>5395</v>
      </c>
    </row>
    <row r="12" spans="1:11" x14ac:dyDescent="0.25">
      <c r="A12" s="92" t="s">
        <v>99</v>
      </c>
      <c r="B12" s="91">
        <v>2063</v>
      </c>
    </row>
    <row r="14" spans="1:11" x14ac:dyDescent="0.25">
      <c r="A14" s="92" t="s">
        <v>1</v>
      </c>
    </row>
    <row r="15" spans="1:11" x14ac:dyDescent="0.25">
      <c r="B15" s="92" t="s">
        <v>100</v>
      </c>
      <c r="C15" s="92" t="s">
        <v>101</v>
      </c>
      <c r="D15" s="92" t="s">
        <v>102</v>
      </c>
      <c r="E15" s="92" t="s">
        <v>103</v>
      </c>
      <c r="F15" s="92" t="s">
        <v>104</v>
      </c>
      <c r="G15" s="92" t="s">
        <v>105</v>
      </c>
      <c r="H15" s="92" t="s">
        <v>106</v>
      </c>
      <c r="I15" s="92" t="s">
        <v>107</v>
      </c>
      <c r="J15" s="92" t="s">
        <v>108</v>
      </c>
    </row>
    <row r="16" spans="1:11" x14ac:dyDescent="0.25">
      <c r="A16" s="92" t="s">
        <v>90</v>
      </c>
      <c r="B16" s="91">
        <v>1.6498403830806065</v>
      </c>
      <c r="C16" s="91">
        <v>1.3190228564518081</v>
      </c>
      <c r="D16" s="91">
        <v>1.0823324470523517</v>
      </c>
      <c r="E16" s="91">
        <v>1.1468869123252858</v>
      </c>
      <c r="F16" s="91">
        <v>1.1951399660240787</v>
      </c>
      <c r="G16" s="91">
        <v>1.1129720042024598</v>
      </c>
      <c r="H16" s="91">
        <v>1.0332611472041757</v>
      </c>
      <c r="I16" s="91">
        <v>1.002901977644024</v>
      </c>
      <c r="J16" s="91">
        <v>1.0092165898617511</v>
      </c>
    </row>
    <row r="17" spans="1:11" x14ac:dyDescent="0.25">
      <c r="A17" s="92" t="s">
        <v>91</v>
      </c>
      <c r="B17" s="91">
        <v>40.424528301886795</v>
      </c>
      <c r="C17" s="91">
        <v>1.2592765460910151</v>
      </c>
      <c r="D17" s="91">
        <v>1.9766493699036323</v>
      </c>
      <c r="E17" s="91">
        <v>1.2921432589536845</v>
      </c>
      <c r="F17" s="91">
        <v>1.1318386300972283</v>
      </c>
      <c r="G17" s="91">
        <v>0.9933970126290147</v>
      </c>
      <c r="H17" s="91">
        <v>1.0434305627258647</v>
      </c>
      <c r="I17" s="91">
        <v>1.0330880079163831</v>
      </c>
    </row>
    <row r="18" spans="1:11" x14ac:dyDescent="0.25">
      <c r="A18" s="92" t="s">
        <v>92</v>
      </c>
      <c r="B18" s="91">
        <v>2.6369501466275658</v>
      </c>
      <c r="C18" s="91">
        <v>1.5428158362989324</v>
      </c>
      <c r="D18" s="91">
        <v>1.1634830245801198</v>
      </c>
      <c r="E18" s="91">
        <v>1.1607087541044545</v>
      </c>
      <c r="F18" s="91">
        <v>1.1856952228449427</v>
      </c>
      <c r="G18" s="91">
        <v>1.0292158098496444</v>
      </c>
      <c r="H18" s="91">
        <v>1.0263744915365438</v>
      </c>
    </row>
    <row r="19" spans="1:11" x14ac:dyDescent="0.25">
      <c r="A19" s="92" t="s">
        <v>93</v>
      </c>
      <c r="B19" s="91">
        <v>2.0433244916003535</v>
      </c>
      <c r="C19" s="91">
        <v>1.3644309822587624</v>
      </c>
      <c r="D19" s="91">
        <v>1.3488519599137385</v>
      </c>
      <c r="E19" s="91">
        <v>1.1015235587322487</v>
      </c>
      <c r="F19" s="91">
        <v>1.1134685165421558</v>
      </c>
      <c r="G19" s="91">
        <v>1.0377257217344631</v>
      </c>
    </row>
    <row r="20" spans="1:11" x14ac:dyDescent="0.25">
      <c r="A20" s="92" t="s">
        <v>94</v>
      </c>
      <c r="B20" s="91">
        <v>8.7591575091575091</v>
      </c>
      <c r="C20" s="91">
        <v>1.6556194458964977</v>
      </c>
      <c r="D20" s="91">
        <v>1.3999115938368274</v>
      </c>
      <c r="E20" s="91">
        <v>1.1707790157427038</v>
      </c>
      <c r="F20" s="91">
        <v>1.0086688499325756</v>
      </c>
    </row>
    <row r="21" spans="1:11" x14ac:dyDescent="0.25">
      <c r="A21" s="92" t="s">
        <v>95</v>
      </c>
      <c r="B21" s="91">
        <v>4.2597488433575679</v>
      </c>
      <c r="C21" s="91">
        <v>1.8156710628394104</v>
      </c>
      <c r="D21" s="91">
        <v>1.1053666039993164</v>
      </c>
      <c r="E21" s="91">
        <v>1.2255121762659451</v>
      </c>
    </row>
    <row r="22" spans="1:11" x14ac:dyDescent="0.25">
      <c r="A22" s="92" t="s">
        <v>96</v>
      </c>
      <c r="B22" s="91">
        <v>7.217235188509874</v>
      </c>
      <c r="C22" s="91">
        <v>2.7228855721393033</v>
      </c>
      <c r="D22" s="91">
        <v>1.1249771606066143</v>
      </c>
    </row>
    <row r="23" spans="1:11" x14ac:dyDescent="0.25">
      <c r="A23" s="92" t="s">
        <v>97</v>
      </c>
      <c r="B23" s="91">
        <v>5.1421169504071056</v>
      </c>
      <c r="C23" s="91">
        <v>1.8874334244997841</v>
      </c>
    </row>
    <row r="24" spans="1:11" x14ac:dyDescent="0.25">
      <c r="A24" s="92" t="s">
        <v>98</v>
      </c>
      <c r="B24" s="91">
        <v>1.7219917012448134</v>
      </c>
    </row>
    <row r="26" spans="1:11" x14ac:dyDescent="0.25">
      <c r="A26" s="92" t="s">
        <v>3</v>
      </c>
    </row>
    <row r="27" spans="1:11" x14ac:dyDescent="0.25">
      <c r="B27" s="92" t="s">
        <v>80</v>
      </c>
      <c r="C27" s="92" t="s">
        <v>81</v>
      </c>
      <c r="D27" s="92" t="s">
        <v>82</v>
      </c>
      <c r="E27" s="92" t="s">
        <v>83</v>
      </c>
      <c r="F27" s="92" t="s">
        <v>84</v>
      </c>
      <c r="G27" s="92" t="s">
        <v>85</v>
      </c>
      <c r="H27" s="92" t="s">
        <v>86</v>
      </c>
      <c r="I27" s="92" t="s">
        <v>87</v>
      </c>
      <c r="J27" s="92" t="s">
        <v>88</v>
      </c>
      <c r="K27" s="92" t="s">
        <v>89</v>
      </c>
    </row>
    <row r="28" spans="1:11" x14ac:dyDescent="0.25">
      <c r="A28" s="92" t="s">
        <v>124</v>
      </c>
      <c r="B28" s="92" t="s">
        <v>100</v>
      </c>
      <c r="C28" s="92" t="s">
        <v>101</v>
      </c>
      <c r="D28" s="92" t="s">
        <v>102</v>
      </c>
      <c r="E28" s="92" t="s">
        <v>103</v>
      </c>
      <c r="F28" s="92" t="s">
        <v>104</v>
      </c>
      <c r="G28" s="92" t="s">
        <v>105</v>
      </c>
      <c r="H28" s="92" t="s">
        <v>106</v>
      </c>
      <c r="I28" s="92" t="s">
        <v>107</v>
      </c>
      <c r="J28" s="92" t="s">
        <v>108</v>
      </c>
      <c r="K28" s="92" t="s">
        <v>125</v>
      </c>
    </row>
    <row r="29" spans="1:11" x14ac:dyDescent="0.25">
      <c r="A29" s="92" t="s">
        <v>126</v>
      </c>
      <c r="B29" s="91">
        <v>8.206099</v>
      </c>
      <c r="C29" s="91">
        <v>1.695894</v>
      </c>
      <c r="D29" s="91">
        <v>1.3145100000000001</v>
      </c>
      <c r="E29" s="91">
        <v>1.1829259999999999</v>
      </c>
      <c r="F29" s="91">
        <v>1.126962</v>
      </c>
      <c r="G29" s="91">
        <v>1.043328</v>
      </c>
      <c r="H29" s="91">
        <v>1.0343549999999999</v>
      </c>
      <c r="I29" s="91">
        <v>1.017995</v>
      </c>
      <c r="J29" s="91">
        <v>1.009217</v>
      </c>
      <c r="K29" s="91">
        <v>1</v>
      </c>
    </row>
    <row r="30" spans="1:11" x14ac:dyDescent="0.25">
      <c r="A30" s="92" t="s">
        <v>127</v>
      </c>
      <c r="B30" s="91">
        <v>27.038768000000001</v>
      </c>
      <c r="C30" s="91">
        <v>3.2949600000000001</v>
      </c>
      <c r="D30" s="91">
        <v>1.942904</v>
      </c>
      <c r="E30" s="91">
        <v>1.4780439999999999</v>
      </c>
      <c r="F30" s="91">
        <v>1.249482</v>
      </c>
      <c r="G30" s="91">
        <v>1.108717</v>
      </c>
      <c r="H30" s="91">
        <v>1.062673</v>
      </c>
      <c r="I30" s="91">
        <v>1.027377</v>
      </c>
      <c r="J30" s="91">
        <v>1.009217</v>
      </c>
      <c r="K30" s="91">
        <v>1</v>
      </c>
    </row>
    <row r="31" spans="1:11" x14ac:dyDescent="0.25">
      <c r="A31" s="92" t="s">
        <v>116</v>
      </c>
      <c r="B31" s="91">
        <v>12</v>
      </c>
      <c r="C31" s="91">
        <v>24</v>
      </c>
      <c r="D31" s="91">
        <v>36</v>
      </c>
      <c r="E31" s="91">
        <v>48</v>
      </c>
      <c r="F31" s="91">
        <v>60</v>
      </c>
      <c r="G31" s="91">
        <v>72</v>
      </c>
      <c r="H31" s="91">
        <v>84</v>
      </c>
      <c r="I31" s="91">
        <v>96</v>
      </c>
      <c r="J31" s="91">
        <v>108</v>
      </c>
      <c r="K31" s="91">
        <v>120</v>
      </c>
    </row>
    <row r="32" spans="1:11" x14ac:dyDescent="0.25">
      <c r="A32" s="92" t="s">
        <v>128</v>
      </c>
      <c r="B32" s="91">
        <v>24</v>
      </c>
      <c r="C32" s="91">
        <v>36</v>
      </c>
      <c r="D32" s="91">
        <v>48</v>
      </c>
      <c r="E32" s="91">
        <v>60</v>
      </c>
      <c r="F32" s="91">
        <v>72</v>
      </c>
      <c r="G32" s="91">
        <v>84</v>
      </c>
      <c r="H32" s="91">
        <v>96</v>
      </c>
      <c r="I32" s="91">
        <v>108</v>
      </c>
      <c r="J32" s="91">
        <v>120</v>
      </c>
      <c r="K32" s="91" t="s">
        <v>129</v>
      </c>
    </row>
    <row r="33" spans="1:11" x14ac:dyDescent="0.25">
      <c r="A33" s="92" t="s">
        <v>130</v>
      </c>
      <c r="B33" s="91">
        <v>1</v>
      </c>
      <c r="C33" s="91">
        <v>2</v>
      </c>
      <c r="D33" s="91">
        <v>3</v>
      </c>
      <c r="E33" s="91">
        <v>4</v>
      </c>
      <c r="F33" s="91">
        <v>5</v>
      </c>
      <c r="G33" s="91">
        <v>6</v>
      </c>
      <c r="H33" s="91">
        <v>7</v>
      </c>
      <c r="I33" s="91">
        <v>8</v>
      </c>
      <c r="J33" s="91">
        <v>9</v>
      </c>
      <c r="K33" s="91">
        <v>10</v>
      </c>
    </row>
    <row r="34" spans="1:11" x14ac:dyDescent="0.25">
      <c r="A34" s="92" t="s">
        <v>131</v>
      </c>
      <c r="B34" s="91">
        <v>2</v>
      </c>
      <c r="C34" s="91">
        <v>3</v>
      </c>
      <c r="D34" s="91">
        <v>4</v>
      </c>
      <c r="E34" s="91">
        <v>5</v>
      </c>
      <c r="F34" s="91">
        <v>6</v>
      </c>
      <c r="G34" s="91">
        <v>7</v>
      </c>
      <c r="H34" s="91">
        <v>8</v>
      </c>
      <c r="I34" s="91">
        <v>9</v>
      </c>
      <c r="J34" s="91">
        <v>10</v>
      </c>
      <c r="K34" s="91">
        <v>10</v>
      </c>
    </row>
    <row r="35" spans="1:11" x14ac:dyDescent="0.25">
      <c r="A35" s="92" t="s">
        <v>134</v>
      </c>
      <c r="B35" s="91">
        <v>2</v>
      </c>
      <c r="C35" s="91">
        <v>2</v>
      </c>
      <c r="D35" s="91">
        <v>2</v>
      </c>
      <c r="E35" s="91">
        <v>2</v>
      </c>
      <c r="F35" s="91">
        <v>2</v>
      </c>
      <c r="G35" s="91">
        <v>2</v>
      </c>
      <c r="H35" s="91">
        <v>2</v>
      </c>
      <c r="I35" s="91">
        <v>2</v>
      </c>
      <c r="J35" s="91">
        <v>1</v>
      </c>
      <c r="K35" s="91" t="s">
        <v>136</v>
      </c>
    </row>
    <row r="37" spans="1:11" x14ac:dyDescent="0.25">
      <c r="A37" s="92" t="s">
        <v>240</v>
      </c>
    </row>
    <row r="38" spans="1:11" x14ac:dyDescent="0.25">
      <c r="B38" s="92" t="s">
        <v>116</v>
      </c>
      <c r="C38" s="92" t="s">
        <v>128</v>
      </c>
      <c r="D38" s="92" t="s">
        <v>126</v>
      </c>
      <c r="E38" s="92" t="s">
        <v>151</v>
      </c>
      <c r="F38" s="92" t="s">
        <v>68</v>
      </c>
      <c r="G38" s="92" t="s">
        <v>239</v>
      </c>
      <c r="H38" s="92" t="s">
        <v>123</v>
      </c>
      <c r="I38" s="92" t="s">
        <v>139</v>
      </c>
      <c r="J38" s="92" t="s">
        <v>32</v>
      </c>
      <c r="K38" s="92" t="s">
        <v>33</v>
      </c>
    </row>
    <row r="39" spans="1:11" x14ac:dyDescent="0.25">
      <c r="A39" s="92" t="s">
        <v>80</v>
      </c>
      <c r="B39" s="91">
        <v>12</v>
      </c>
      <c r="C39" s="91">
        <v>24</v>
      </c>
      <c r="D39" s="91">
        <v>8.206099</v>
      </c>
      <c r="E39" s="94">
        <v>4.1134870000000001</v>
      </c>
      <c r="F39" s="91">
        <v>12.340461704999999</v>
      </c>
      <c r="G39" s="91">
        <v>2</v>
      </c>
      <c r="H39" s="91">
        <v>8</v>
      </c>
      <c r="I39" s="92" t="s">
        <v>140</v>
      </c>
      <c r="J39" s="91">
        <v>205.42538999999999</v>
      </c>
      <c r="K39" s="91">
        <v>219.42538999999999</v>
      </c>
    </row>
    <row r="40" spans="1:11" x14ac:dyDescent="0.25">
      <c r="A40" s="92" t="s">
        <v>81</v>
      </c>
      <c r="B40" s="91">
        <v>24</v>
      </c>
      <c r="C40" s="91">
        <v>36</v>
      </c>
      <c r="D40" s="91">
        <v>1.695894</v>
      </c>
      <c r="E40" s="94">
        <v>0.1676164</v>
      </c>
      <c r="F40" s="91">
        <v>0.47409085000000001</v>
      </c>
      <c r="G40" s="91">
        <v>2</v>
      </c>
      <c r="H40" s="91">
        <v>7</v>
      </c>
      <c r="I40" s="92" t="s">
        <v>141</v>
      </c>
      <c r="J40" s="91">
        <v>155.54133999999999</v>
      </c>
      <c r="K40" s="91">
        <v>167.54133999999999</v>
      </c>
    </row>
    <row r="41" spans="1:11" x14ac:dyDescent="0.25">
      <c r="A41" s="92" t="s">
        <v>82</v>
      </c>
      <c r="B41" s="91">
        <v>36</v>
      </c>
      <c r="C41" s="91">
        <v>48</v>
      </c>
      <c r="D41" s="91">
        <v>1.3145100000000001</v>
      </c>
      <c r="E41" s="94">
        <v>0.1198492</v>
      </c>
      <c r="F41" s="91">
        <v>0.31709109299999999</v>
      </c>
      <c r="G41" s="91">
        <v>2</v>
      </c>
      <c r="H41" s="91">
        <v>6</v>
      </c>
      <c r="I41" s="92" t="s">
        <v>142</v>
      </c>
      <c r="J41" s="91">
        <v>137.57050000000001</v>
      </c>
      <c r="K41" s="91">
        <v>147.57050000000001</v>
      </c>
    </row>
    <row r="42" spans="1:11" x14ac:dyDescent="0.25">
      <c r="A42" s="92" t="s">
        <v>83</v>
      </c>
      <c r="B42" s="91">
        <v>48</v>
      </c>
      <c r="C42" s="91">
        <v>60</v>
      </c>
      <c r="D42" s="91">
        <v>1.1829259999999999</v>
      </c>
      <c r="E42" s="94">
        <v>2.7269229999999998E-2</v>
      </c>
      <c r="F42" s="91">
        <v>6.6795689000000005E-2</v>
      </c>
      <c r="G42" s="91">
        <v>2</v>
      </c>
      <c r="H42" s="91">
        <v>5</v>
      </c>
      <c r="I42" s="92" t="s">
        <v>143</v>
      </c>
      <c r="J42" s="91">
        <v>103.01837</v>
      </c>
      <c r="K42" s="91">
        <v>111.01837</v>
      </c>
    </row>
    <row r="43" spans="1:11" x14ac:dyDescent="0.25">
      <c r="A43" s="92" t="s">
        <v>84</v>
      </c>
      <c r="B43" s="91">
        <v>60</v>
      </c>
      <c r="C43" s="91">
        <v>72</v>
      </c>
      <c r="D43" s="91">
        <v>1.126962</v>
      </c>
      <c r="E43" s="94">
        <v>3.3389330000000002E-2</v>
      </c>
      <c r="F43" s="91">
        <v>7.4660819000000003E-2</v>
      </c>
      <c r="G43" s="91">
        <v>2</v>
      </c>
      <c r="H43" s="91">
        <v>4</v>
      </c>
      <c r="I43" s="92" t="s">
        <v>144</v>
      </c>
      <c r="J43" s="91">
        <v>89.342219999999998</v>
      </c>
      <c r="K43" s="91">
        <v>95.342219999999998</v>
      </c>
    </row>
    <row r="44" spans="1:11" x14ac:dyDescent="0.25">
      <c r="A44" s="92" t="s">
        <v>85</v>
      </c>
      <c r="B44" s="91">
        <v>72</v>
      </c>
      <c r="C44" s="91">
        <v>84</v>
      </c>
      <c r="D44" s="91">
        <v>1.043328</v>
      </c>
      <c r="E44" s="94">
        <v>2.5122909999999998E-2</v>
      </c>
      <c r="F44" s="91">
        <v>5.0245829999999998E-2</v>
      </c>
      <c r="G44" s="91">
        <v>2</v>
      </c>
      <c r="H44" s="91">
        <v>3</v>
      </c>
      <c r="I44" s="92" t="s">
        <v>145</v>
      </c>
      <c r="J44" s="91">
        <v>69.322299999999998</v>
      </c>
      <c r="K44" s="91">
        <v>73.322299999999998</v>
      </c>
    </row>
    <row r="45" spans="1:11" x14ac:dyDescent="0.25">
      <c r="A45" s="92" t="s">
        <v>86</v>
      </c>
      <c r="B45" s="91">
        <v>84</v>
      </c>
      <c r="C45" s="91">
        <v>96</v>
      </c>
      <c r="D45" s="91">
        <v>1.0343549999999999</v>
      </c>
      <c r="E45" s="94">
        <v>4.9539689999999999E-3</v>
      </c>
      <c r="F45" s="91">
        <v>8.5805259999999998E-3</v>
      </c>
      <c r="G45" s="91">
        <v>2</v>
      </c>
      <c r="H45" s="91">
        <v>2</v>
      </c>
      <c r="I45" s="92" t="s">
        <v>146</v>
      </c>
      <c r="J45" s="91">
        <v>41.716149999999999</v>
      </c>
      <c r="K45" s="91">
        <v>43.716149999999999</v>
      </c>
    </row>
    <row r="46" spans="1:11" x14ac:dyDescent="0.25">
      <c r="A46" s="92" t="s">
        <v>87</v>
      </c>
      <c r="B46" s="91">
        <v>96</v>
      </c>
      <c r="C46" s="91">
        <v>108</v>
      </c>
      <c r="D46" s="91">
        <v>1.017995</v>
      </c>
      <c r="E46" s="94">
        <v>1.509302E-2</v>
      </c>
      <c r="F46" s="91">
        <v>2.1344747000000001E-2</v>
      </c>
      <c r="G46" s="91">
        <v>2</v>
      </c>
      <c r="H46" s="91">
        <v>1</v>
      </c>
      <c r="I46" s="92" t="s">
        <v>147</v>
      </c>
      <c r="J46" s="91">
        <v>31.946059999999999</v>
      </c>
      <c r="K46" s="91">
        <v>31.946059999999999</v>
      </c>
    </row>
    <row r="47" spans="1:11" x14ac:dyDescent="0.25">
      <c r="A47" s="92" t="s">
        <v>88</v>
      </c>
      <c r="B47" s="91">
        <v>108</v>
      </c>
      <c r="C47" s="91">
        <v>120</v>
      </c>
      <c r="D47" s="91">
        <v>1.009217</v>
      </c>
      <c r="E47" s="94">
        <v>6.2810869999999997E-5</v>
      </c>
      <c r="F47" s="91">
        <v>8.5805259999999998E-3</v>
      </c>
      <c r="G47" s="91">
        <v>2</v>
      </c>
      <c r="H47" s="91">
        <v>0</v>
      </c>
      <c r="I47" s="92" t="s">
        <v>148</v>
      </c>
      <c r="J47" s="91" t="s">
        <v>237</v>
      </c>
      <c r="K47" s="91" t="s">
        <v>237</v>
      </c>
    </row>
    <row r="48" spans="1:11" x14ac:dyDescent="0.25">
      <c r="A48" s="92" t="s">
        <v>89</v>
      </c>
      <c r="B48" s="91">
        <v>120</v>
      </c>
      <c r="C48" s="91" t="s">
        <v>129</v>
      </c>
      <c r="D48" s="91">
        <v>1</v>
      </c>
      <c r="E48" s="94">
        <v>0</v>
      </c>
      <c r="F48" s="91">
        <v>0</v>
      </c>
      <c r="G48" s="91">
        <v>0</v>
      </c>
      <c r="H48" s="91" t="s">
        <v>136</v>
      </c>
      <c r="I48" s="92" t="s">
        <v>136</v>
      </c>
      <c r="J48" s="91" t="s">
        <v>136</v>
      </c>
      <c r="K48" s="91" t="s">
        <v>136</v>
      </c>
    </row>
    <row r="50" spans="1:4" x14ac:dyDescent="0.25">
      <c r="A50" s="92" t="s">
        <v>224</v>
      </c>
    </row>
    <row r="51" spans="1:4" x14ac:dyDescent="0.25">
      <c r="B51" s="92" t="s">
        <v>115</v>
      </c>
      <c r="C51" s="92" t="s">
        <v>157</v>
      </c>
      <c r="D51" s="92" t="s">
        <v>156</v>
      </c>
    </row>
    <row r="52" spans="1:4" x14ac:dyDescent="0.25">
      <c r="A52" s="92" t="s">
        <v>90</v>
      </c>
      <c r="B52" s="91">
        <v>1998</v>
      </c>
      <c r="C52" s="93">
        <v>35796</v>
      </c>
      <c r="D52" s="93">
        <v>36160</v>
      </c>
    </row>
    <row r="53" spans="1:4" x14ac:dyDescent="0.25">
      <c r="A53" s="92" t="s">
        <v>91</v>
      </c>
      <c r="B53" s="91">
        <v>1999</v>
      </c>
      <c r="C53" s="93">
        <v>36161</v>
      </c>
      <c r="D53" s="93">
        <v>36525</v>
      </c>
    </row>
    <row r="54" spans="1:4" x14ac:dyDescent="0.25">
      <c r="A54" s="92" t="s">
        <v>92</v>
      </c>
      <c r="B54" s="91">
        <v>2000</v>
      </c>
      <c r="C54" s="93">
        <v>36526</v>
      </c>
      <c r="D54" s="93">
        <v>36891</v>
      </c>
    </row>
    <row r="55" spans="1:4" x14ac:dyDescent="0.25">
      <c r="A55" s="92" t="s">
        <v>93</v>
      </c>
      <c r="B55" s="91">
        <v>2001</v>
      </c>
      <c r="C55" s="93">
        <v>36892</v>
      </c>
      <c r="D55" s="93">
        <v>37256</v>
      </c>
    </row>
    <row r="56" spans="1:4" x14ac:dyDescent="0.25">
      <c r="A56" s="92" t="s">
        <v>94</v>
      </c>
      <c r="B56" s="91">
        <v>2002</v>
      </c>
      <c r="C56" s="93">
        <v>37257</v>
      </c>
      <c r="D56" s="93">
        <v>37621</v>
      </c>
    </row>
    <row r="57" spans="1:4" x14ac:dyDescent="0.25">
      <c r="A57" s="92" t="s">
        <v>95</v>
      </c>
      <c r="B57" s="91">
        <v>2003</v>
      </c>
      <c r="C57" s="93">
        <v>37622</v>
      </c>
      <c r="D57" s="93">
        <v>37986</v>
      </c>
    </row>
    <row r="58" spans="1:4" x14ac:dyDescent="0.25">
      <c r="A58" s="92" t="s">
        <v>96</v>
      </c>
      <c r="B58" s="91">
        <v>2004</v>
      </c>
      <c r="C58" s="93">
        <v>37987</v>
      </c>
      <c r="D58" s="93">
        <v>38352</v>
      </c>
    </row>
    <row r="59" spans="1:4" x14ac:dyDescent="0.25">
      <c r="A59" s="92" t="s">
        <v>97</v>
      </c>
      <c r="B59" s="91">
        <v>2005</v>
      </c>
      <c r="C59" s="93">
        <v>38353</v>
      </c>
      <c r="D59" s="93">
        <v>38717</v>
      </c>
    </row>
    <row r="60" spans="1:4" x14ac:dyDescent="0.25">
      <c r="A60" s="92" t="s">
        <v>98</v>
      </c>
      <c r="B60" s="91">
        <v>2006</v>
      </c>
      <c r="C60" s="93">
        <v>38718</v>
      </c>
      <c r="D60" s="93">
        <v>39082</v>
      </c>
    </row>
    <row r="61" spans="1:4" x14ac:dyDescent="0.25">
      <c r="A61" s="92" t="s">
        <v>99</v>
      </c>
      <c r="B61" s="91">
        <v>2007</v>
      </c>
      <c r="C61" s="93">
        <v>39083</v>
      </c>
      <c r="D61" s="93">
        <v>39447</v>
      </c>
    </row>
    <row r="63" spans="1:4" x14ac:dyDescent="0.25">
      <c r="A63" s="92" t="s">
        <v>154</v>
      </c>
    </row>
    <row r="64" spans="1:4" x14ac:dyDescent="0.25">
      <c r="B64" s="92" t="s">
        <v>115</v>
      </c>
      <c r="C64" s="92" t="s">
        <v>116</v>
      </c>
      <c r="D64" s="92" t="s">
        <v>155</v>
      </c>
    </row>
    <row r="65" spans="1:4" x14ac:dyDescent="0.25">
      <c r="A65" s="92" t="s">
        <v>285</v>
      </c>
      <c r="B65" s="92" t="s">
        <v>90</v>
      </c>
      <c r="C65" s="91">
        <v>126</v>
      </c>
      <c r="D65" s="91">
        <v>9417</v>
      </c>
    </row>
    <row r="66" spans="1:4" x14ac:dyDescent="0.25">
      <c r="A66" s="92" t="s">
        <v>284</v>
      </c>
      <c r="B66" s="92" t="s">
        <v>265</v>
      </c>
      <c r="C66" s="91">
        <v>126</v>
      </c>
      <c r="D66" s="91">
        <v>9417</v>
      </c>
    </row>
    <row r="67" spans="1:4" x14ac:dyDescent="0.25">
      <c r="A67" s="92" t="s">
        <v>283</v>
      </c>
      <c r="B67" s="92" t="s">
        <v>91</v>
      </c>
      <c r="C67" s="91">
        <v>114</v>
      </c>
      <c r="D67" s="91">
        <v>8390.4879999999994</v>
      </c>
    </row>
    <row r="68" spans="1:4" x14ac:dyDescent="0.25">
      <c r="A68" s="92" t="s">
        <v>282</v>
      </c>
      <c r="B68" s="92" t="s">
        <v>264</v>
      </c>
      <c r="C68" s="91">
        <v>114</v>
      </c>
      <c r="D68" s="91">
        <v>8390.4879999999994</v>
      </c>
    </row>
    <row r="69" spans="1:4" x14ac:dyDescent="0.25">
      <c r="A69" s="92" t="s">
        <v>281</v>
      </c>
      <c r="B69" s="92" t="s">
        <v>92</v>
      </c>
      <c r="C69" s="91">
        <v>102</v>
      </c>
      <c r="D69" s="91">
        <v>11838.567999999999</v>
      </c>
    </row>
    <row r="70" spans="1:4" x14ac:dyDescent="0.25">
      <c r="A70" s="92" t="s">
        <v>280</v>
      </c>
      <c r="B70" s="92" t="s">
        <v>263</v>
      </c>
      <c r="C70" s="91">
        <v>102</v>
      </c>
      <c r="D70" s="91">
        <v>11838.567999999999</v>
      </c>
    </row>
    <row r="71" spans="1:4" x14ac:dyDescent="0.25">
      <c r="A71" s="92" t="s">
        <v>279</v>
      </c>
      <c r="B71" s="92" t="s">
        <v>93</v>
      </c>
      <c r="C71" s="91">
        <v>90</v>
      </c>
      <c r="D71" s="91">
        <v>13765.974</v>
      </c>
    </row>
    <row r="72" spans="1:4" x14ac:dyDescent="0.25">
      <c r="A72" s="92" t="s">
        <v>278</v>
      </c>
      <c r="B72" s="92" t="s">
        <v>262</v>
      </c>
      <c r="C72" s="91">
        <v>90</v>
      </c>
      <c r="D72" s="91">
        <v>13765.974</v>
      </c>
    </row>
    <row r="73" spans="1:4" x14ac:dyDescent="0.25">
      <c r="A73" s="92" t="s">
        <v>277</v>
      </c>
      <c r="B73" s="92" t="s">
        <v>94</v>
      </c>
      <c r="C73" s="91">
        <v>78</v>
      </c>
      <c r="D73" s="91">
        <v>13373.579</v>
      </c>
    </row>
    <row r="74" spans="1:4" x14ac:dyDescent="0.25">
      <c r="A74" s="92" t="s">
        <v>276</v>
      </c>
      <c r="B74" s="92" t="s">
        <v>261</v>
      </c>
      <c r="C74" s="91">
        <v>78</v>
      </c>
      <c r="D74" s="91">
        <v>13373.579</v>
      </c>
    </row>
    <row r="75" spans="1:4" x14ac:dyDescent="0.25">
      <c r="A75" s="92" t="s">
        <v>275</v>
      </c>
      <c r="B75" s="92" t="s">
        <v>95</v>
      </c>
      <c r="C75" s="91">
        <v>66</v>
      </c>
      <c r="D75" s="91">
        <v>8429.1509999999998</v>
      </c>
    </row>
    <row r="76" spans="1:4" x14ac:dyDescent="0.25">
      <c r="A76" s="92" t="s">
        <v>274</v>
      </c>
      <c r="B76" s="92" t="s">
        <v>260</v>
      </c>
      <c r="C76" s="91">
        <v>66</v>
      </c>
      <c r="D76" s="91">
        <v>8429.1509999999998</v>
      </c>
    </row>
    <row r="77" spans="1:4" x14ac:dyDescent="0.25">
      <c r="A77" s="92" t="s">
        <v>273</v>
      </c>
      <c r="B77" s="92" t="s">
        <v>96</v>
      </c>
      <c r="C77" s="91">
        <v>54</v>
      </c>
      <c r="D77" s="91">
        <v>6720.1360000000004</v>
      </c>
    </row>
    <row r="78" spans="1:4" x14ac:dyDescent="0.25">
      <c r="A78" s="92" t="s">
        <v>272</v>
      </c>
      <c r="B78" s="92" t="s">
        <v>259</v>
      </c>
      <c r="C78" s="91">
        <v>54</v>
      </c>
      <c r="D78" s="91">
        <v>6720.1360000000004</v>
      </c>
    </row>
    <row r="79" spans="1:4" x14ac:dyDescent="0.25">
      <c r="A79" s="92" t="s">
        <v>271</v>
      </c>
      <c r="B79" s="92" t="s">
        <v>97</v>
      </c>
      <c r="C79" s="91">
        <v>42</v>
      </c>
      <c r="D79" s="91">
        <v>7586.9650000000001</v>
      </c>
    </row>
    <row r="80" spans="1:4" x14ac:dyDescent="0.25">
      <c r="A80" s="92" t="s">
        <v>270</v>
      </c>
      <c r="B80" s="92" t="s">
        <v>258</v>
      </c>
      <c r="C80" s="91">
        <v>42</v>
      </c>
      <c r="D80" s="91">
        <v>7586.9650000000001</v>
      </c>
    </row>
    <row r="81" spans="1:11" x14ac:dyDescent="0.25">
      <c r="A81" s="92" t="s">
        <v>269</v>
      </c>
      <c r="B81" s="92" t="s">
        <v>98</v>
      </c>
      <c r="C81" s="91">
        <v>30</v>
      </c>
      <c r="D81" s="91">
        <v>3636.0880000000002</v>
      </c>
    </row>
    <row r="82" spans="1:11" x14ac:dyDescent="0.25">
      <c r="A82" s="92" t="s">
        <v>268</v>
      </c>
      <c r="B82" s="92" t="s">
        <v>257</v>
      </c>
      <c r="C82" s="91">
        <v>30</v>
      </c>
      <c r="D82" s="91">
        <v>3636.0880000000002</v>
      </c>
    </row>
    <row r="83" spans="1:11" x14ac:dyDescent="0.25">
      <c r="A83" s="92" t="s">
        <v>267</v>
      </c>
      <c r="B83" s="92" t="s">
        <v>99</v>
      </c>
      <c r="C83" s="91">
        <v>18</v>
      </c>
      <c r="D83" s="91">
        <v>4748.0460000000003</v>
      </c>
    </row>
    <row r="84" spans="1:11" x14ac:dyDescent="0.25">
      <c r="A84" s="92" t="s">
        <v>266</v>
      </c>
      <c r="B84" s="92" t="s">
        <v>256</v>
      </c>
      <c r="C84" s="91">
        <v>18</v>
      </c>
      <c r="D84" s="91">
        <v>4748.0460000000003</v>
      </c>
    </row>
    <row r="86" spans="1:11" x14ac:dyDescent="0.25">
      <c r="A86" s="92" t="s">
        <v>171</v>
      </c>
    </row>
    <row r="87" spans="1:11" x14ac:dyDescent="0.25">
      <c r="B87" s="92" t="s">
        <v>81</v>
      </c>
      <c r="C87" s="92" t="s">
        <v>82</v>
      </c>
      <c r="D87" s="92" t="s">
        <v>83</v>
      </c>
      <c r="E87" s="92" t="s">
        <v>84</v>
      </c>
      <c r="F87" s="92" t="s">
        <v>85</v>
      </c>
      <c r="G87" s="92" t="s">
        <v>86</v>
      </c>
      <c r="H87" s="92" t="s">
        <v>87</v>
      </c>
      <c r="I87" s="92" t="s">
        <v>88</v>
      </c>
      <c r="J87" s="92" t="s">
        <v>89</v>
      </c>
      <c r="K87" s="92" t="s">
        <v>129</v>
      </c>
    </row>
    <row r="88" spans="1:11" x14ac:dyDescent="0.25">
      <c r="A88" s="92" t="s">
        <v>90</v>
      </c>
      <c r="K88" s="91">
        <v>9417</v>
      </c>
    </row>
    <row r="89" spans="1:11" x14ac:dyDescent="0.25">
      <c r="A89" s="92" t="s">
        <v>265</v>
      </c>
      <c r="K89" s="91">
        <v>9417</v>
      </c>
    </row>
    <row r="90" spans="1:11" x14ac:dyDescent="0.25">
      <c r="A90" s="92" t="s">
        <v>91</v>
      </c>
      <c r="J90" s="91">
        <v>8467.8201703157847</v>
      </c>
      <c r="K90" s="91">
        <v>8467.8201703157847</v>
      </c>
    </row>
    <row r="91" spans="1:11" x14ac:dyDescent="0.25">
      <c r="A91" s="92" t="s">
        <v>264</v>
      </c>
      <c r="J91" s="91">
        <v>8467.8201703157847</v>
      </c>
      <c r="K91" s="91">
        <v>8467.8201703157847</v>
      </c>
    </row>
    <row r="92" spans="1:11" x14ac:dyDescent="0.25">
      <c r="A92" s="92" t="s">
        <v>92</v>
      </c>
      <c r="I92" s="91">
        <v>12051.602564087498</v>
      </c>
      <c r="J92" s="91">
        <v>12162.677242097519</v>
      </c>
      <c r="K92" s="91">
        <v>12162.677242097519</v>
      </c>
    </row>
    <row r="93" spans="1:11" x14ac:dyDescent="0.25">
      <c r="A93" s="92" t="s">
        <v>263</v>
      </c>
      <c r="I93" s="91">
        <v>12051.602564087498</v>
      </c>
      <c r="J93" s="91">
        <v>12162.677242097519</v>
      </c>
      <c r="K93" s="91">
        <v>12162.677242097519</v>
      </c>
    </row>
    <row r="94" spans="1:11" x14ac:dyDescent="0.25">
      <c r="A94" s="92" t="s">
        <v>93</v>
      </c>
      <c r="H94" s="91">
        <v>14238.909970104414</v>
      </c>
      <c r="I94" s="91">
        <v>14495.139052214407</v>
      </c>
      <c r="J94" s="91">
        <v>14628.734803847719</v>
      </c>
      <c r="K94" s="91">
        <v>14628.734803847719</v>
      </c>
    </row>
    <row r="95" spans="1:11" x14ac:dyDescent="0.25">
      <c r="A95" s="92" t="s">
        <v>262</v>
      </c>
      <c r="H95" s="91">
        <v>14238.909970104414</v>
      </c>
      <c r="I95" s="91">
        <v>14495.139052214407</v>
      </c>
      <c r="J95" s="91">
        <v>14628.734803847719</v>
      </c>
      <c r="K95" s="91">
        <v>14628.734803847719</v>
      </c>
    </row>
    <row r="96" spans="1:11" x14ac:dyDescent="0.25">
      <c r="A96" s="92" t="s">
        <v>94</v>
      </c>
      <c r="G96" s="91">
        <v>13953.024979211697</v>
      </c>
      <c r="H96" s="91">
        <v>14432.386740403605</v>
      </c>
      <c r="I96" s="91">
        <v>14692.097435598269</v>
      </c>
      <c r="J96" s="91">
        <v>14827.508471871064</v>
      </c>
      <c r="K96" s="91">
        <v>14827.508471871064</v>
      </c>
    </row>
    <row r="97" spans="1:11" x14ac:dyDescent="0.25">
      <c r="A97" s="92" t="s">
        <v>261</v>
      </c>
      <c r="G97" s="91">
        <v>13953.024979211697</v>
      </c>
      <c r="H97" s="91">
        <v>14432.386740403605</v>
      </c>
      <c r="I97" s="91">
        <v>14692.097435598269</v>
      </c>
      <c r="J97" s="91">
        <v>14827.508471871064</v>
      </c>
      <c r="K97" s="91">
        <v>14827.508471871064</v>
      </c>
    </row>
    <row r="98" spans="1:11" x14ac:dyDescent="0.25">
      <c r="A98" s="92" t="s">
        <v>95</v>
      </c>
      <c r="F98" s="91">
        <v>9499.3352571704036</v>
      </c>
      <c r="G98" s="91">
        <v>9910.9190079213222</v>
      </c>
      <c r="H98" s="91">
        <v>10251.41259965113</v>
      </c>
      <c r="I98" s="91">
        <v>10435.886695368737</v>
      </c>
      <c r="J98" s="91">
        <v>10532.069982883657</v>
      </c>
      <c r="K98" s="91">
        <v>10532.069982883657</v>
      </c>
    </row>
    <row r="99" spans="1:11" x14ac:dyDescent="0.25">
      <c r="A99" s="92" t="s">
        <v>260</v>
      </c>
      <c r="F99" s="91">
        <v>9499.3352571704036</v>
      </c>
      <c r="G99" s="91">
        <v>9910.9190079213222</v>
      </c>
      <c r="H99" s="91">
        <v>10251.41259965113</v>
      </c>
      <c r="I99" s="91">
        <v>10435.886695368737</v>
      </c>
      <c r="J99" s="91">
        <v>10532.069982883657</v>
      </c>
      <c r="K99" s="91">
        <v>10532.069982883657</v>
      </c>
    </row>
    <row r="100" spans="1:11" x14ac:dyDescent="0.25">
      <c r="A100" s="92" t="s">
        <v>96</v>
      </c>
      <c r="E100" s="91">
        <v>7949.4215850180317</v>
      </c>
      <c r="F100" s="91">
        <v>8958.6979330091162</v>
      </c>
      <c r="G100" s="91">
        <v>9346.8571459739542</v>
      </c>
      <c r="H100" s="91">
        <v>9667.9721665360667</v>
      </c>
      <c r="I100" s="91">
        <v>9841.9472558720881</v>
      </c>
      <c r="J100" s="91">
        <v>9932.6564471704478</v>
      </c>
      <c r="K100" s="91">
        <v>9932.6564471704478</v>
      </c>
    </row>
    <row r="101" spans="1:11" x14ac:dyDescent="0.25">
      <c r="A101" s="92" t="s">
        <v>259</v>
      </c>
      <c r="E101" s="91">
        <v>7949.4215850180317</v>
      </c>
      <c r="F101" s="91">
        <v>8958.6979330091162</v>
      </c>
      <c r="G101" s="91">
        <v>9346.8571459739542</v>
      </c>
      <c r="H101" s="91">
        <v>9667.9721665360667</v>
      </c>
      <c r="I101" s="91">
        <v>9841.9472558720881</v>
      </c>
      <c r="J101" s="91">
        <v>9932.6564471704478</v>
      </c>
      <c r="K101" s="91">
        <v>9932.6564471704478</v>
      </c>
    </row>
    <row r="102" spans="1:11" x14ac:dyDescent="0.25">
      <c r="A102" s="92" t="s">
        <v>97</v>
      </c>
      <c r="D102" s="91">
        <v>9973.1434290089564</v>
      </c>
      <c r="E102" s="91">
        <v>11797.48680117961</v>
      </c>
      <c r="F102" s="91">
        <v>13295.32211747584</v>
      </c>
      <c r="G102" s="91">
        <v>13871.377009361229</v>
      </c>
      <c r="H102" s="91">
        <v>14347.93372184982</v>
      </c>
      <c r="I102" s="91">
        <v>14606.124685585342</v>
      </c>
      <c r="J102" s="91">
        <v>14740.743346281981</v>
      </c>
      <c r="K102" s="91">
        <v>14740.743346281981</v>
      </c>
    </row>
    <row r="103" spans="1:11" x14ac:dyDescent="0.25">
      <c r="A103" s="92" t="s">
        <v>258</v>
      </c>
      <c r="D103" s="91">
        <v>9973.1434290089564</v>
      </c>
      <c r="E103" s="91">
        <v>11797.48680117961</v>
      </c>
      <c r="F103" s="91">
        <v>13295.32211747584</v>
      </c>
      <c r="G103" s="91">
        <v>13871.377009361229</v>
      </c>
      <c r="H103" s="91">
        <v>14347.93372184982</v>
      </c>
      <c r="I103" s="91">
        <v>14606.124685585342</v>
      </c>
      <c r="J103" s="91">
        <v>14740.743346281981</v>
      </c>
      <c r="K103" s="91">
        <v>14740.743346281981</v>
      </c>
    </row>
    <row r="104" spans="1:11" x14ac:dyDescent="0.25">
      <c r="A104" s="92" t="s">
        <v>98</v>
      </c>
      <c r="C104" s="91">
        <v>6166.4209410816911</v>
      </c>
      <c r="D104" s="91">
        <v>8105.8238939480016</v>
      </c>
      <c r="E104" s="91">
        <v>9588.5866960845033</v>
      </c>
      <c r="F104" s="91">
        <v>10805.975113533508</v>
      </c>
      <c r="G104" s="91">
        <v>11274.172481806414</v>
      </c>
      <c r="H104" s="91">
        <v>11661.501192599375</v>
      </c>
      <c r="I104" s="91">
        <v>11871.349822366532</v>
      </c>
      <c r="J104" s="91">
        <v>11980.763184784657</v>
      </c>
      <c r="K104" s="91">
        <v>11980.763184784657</v>
      </c>
    </row>
    <row r="105" spans="1:11" x14ac:dyDescent="0.25">
      <c r="A105" s="92" t="s">
        <v>257</v>
      </c>
      <c r="C105" s="91">
        <v>6166.4209410816911</v>
      </c>
      <c r="D105" s="91">
        <v>8105.8238939480016</v>
      </c>
      <c r="E105" s="91">
        <v>9588.5866960845033</v>
      </c>
      <c r="F105" s="91">
        <v>10805.975113533508</v>
      </c>
      <c r="G105" s="91">
        <v>11274.172481806414</v>
      </c>
      <c r="H105" s="91">
        <v>11661.501192599375</v>
      </c>
      <c r="I105" s="91">
        <v>11871.349822366532</v>
      </c>
      <c r="J105" s="91">
        <v>11980.763184784657</v>
      </c>
      <c r="K105" s="91">
        <v>11980.763184784657</v>
      </c>
    </row>
    <row r="106" spans="1:11" x14ac:dyDescent="0.25">
      <c r="A106" s="92" t="s">
        <v>99</v>
      </c>
      <c r="B106" s="91">
        <v>38962.93442609263</v>
      </c>
      <c r="C106" s="91">
        <v>66077.024864906591</v>
      </c>
      <c r="D106" s="91">
        <v>86858.930343636501</v>
      </c>
      <c r="E106" s="91">
        <v>102747.6533941173</v>
      </c>
      <c r="F106" s="91">
        <v>115792.72532459702</v>
      </c>
      <c r="G106" s="91">
        <v>120809.75050673222</v>
      </c>
      <c r="H106" s="91">
        <v>124960.21786835045</v>
      </c>
      <c r="I106" s="91">
        <v>127208.87608670404</v>
      </c>
      <c r="J106" s="91">
        <v>128381.30812436951</v>
      </c>
      <c r="K106" s="91">
        <v>128381.30812436951</v>
      </c>
    </row>
    <row r="107" spans="1:11" x14ac:dyDescent="0.25">
      <c r="A107" s="92" t="s">
        <v>256</v>
      </c>
      <c r="B107" s="91">
        <v>38962.93442609263</v>
      </c>
      <c r="C107" s="91">
        <v>66077.024864906591</v>
      </c>
      <c r="D107" s="91">
        <v>86858.930343636501</v>
      </c>
      <c r="E107" s="91">
        <v>102747.6533941173</v>
      </c>
      <c r="F107" s="91">
        <v>115792.72532459702</v>
      </c>
      <c r="G107" s="91">
        <v>120809.75050673222</v>
      </c>
      <c r="H107" s="91">
        <v>124960.21786835045</v>
      </c>
      <c r="I107" s="91">
        <v>127208.87608670404</v>
      </c>
      <c r="J107" s="91">
        <v>128381.30812436951</v>
      </c>
      <c r="K107" s="91">
        <v>128381.30812436951</v>
      </c>
    </row>
    <row r="108" spans="1:11" x14ac:dyDescent="0.25">
      <c r="A108" s="92" t="s">
        <v>172</v>
      </c>
      <c r="B108" s="91">
        <v>77925.86885218526</v>
      </c>
      <c r="C108" s="91">
        <v>144486.89161197655</v>
      </c>
      <c r="D108" s="91">
        <v>209875.79533318692</v>
      </c>
      <c r="E108" s="91">
        <v>264166.2969527989</v>
      </c>
      <c r="F108" s="91">
        <v>316704.11149157176</v>
      </c>
      <c r="G108" s="91">
        <v>358332.20226201368</v>
      </c>
      <c r="H108" s="91">
        <v>399120.6685189897</v>
      </c>
      <c r="I108" s="91">
        <v>430406.04719559383</v>
      </c>
      <c r="J108" s="91">
        <v>451308.56354724464</v>
      </c>
      <c r="K108" s="91">
        <v>470142.56354724464</v>
      </c>
    </row>
    <row r="110" spans="1:11" x14ac:dyDescent="0.25">
      <c r="A110" s="92" t="s">
        <v>117</v>
      </c>
    </row>
    <row r="111" spans="1:11" x14ac:dyDescent="0.25">
      <c r="B111" s="92" t="s">
        <v>81</v>
      </c>
      <c r="C111" s="92" t="s">
        <v>82</v>
      </c>
      <c r="D111" s="92" t="s">
        <v>83</v>
      </c>
      <c r="E111" s="92" t="s">
        <v>84</v>
      </c>
      <c r="F111" s="92" t="s">
        <v>85</v>
      </c>
      <c r="G111" s="92" t="s">
        <v>86</v>
      </c>
      <c r="H111" s="92" t="s">
        <v>87</v>
      </c>
      <c r="I111" s="92" t="s">
        <v>88</v>
      </c>
      <c r="J111" s="92" t="s">
        <v>89</v>
      </c>
      <c r="K111" s="92" t="s">
        <v>129</v>
      </c>
    </row>
    <row r="112" spans="1:11" x14ac:dyDescent="0.25">
      <c r="A112" s="92" t="s">
        <v>90</v>
      </c>
      <c r="K112" s="91">
        <v>0</v>
      </c>
    </row>
    <row r="113" spans="1:11" x14ac:dyDescent="0.25">
      <c r="A113" s="92" t="s">
        <v>265</v>
      </c>
      <c r="K113" s="91">
        <v>0</v>
      </c>
    </row>
    <row r="114" spans="1:11" x14ac:dyDescent="0.25">
      <c r="A114" s="92" t="s">
        <v>91</v>
      </c>
      <c r="J114" s="91">
        <v>0.5270139197643734</v>
      </c>
      <c r="K114" s="91">
        <v>0.5270139197643734</v>
      </c>
    </row>
    <row r="115" spans="1:11" x14ac:dyDescent="0.25">
      <c r="A115" s="92" t="s">
        <v>264</v>
      </c>
      <c r="J115" s="91">
        <v>0.5270139197643734</v>
      </c>
      <c r="K115" s="91">
        <v>0.5270139197643734</v>
      </c>
    </row>
    <row r="116" spans="1:11" x14ac:dyDescent="0.25">
      <c r="A116" s="92" t="s">
        <v>92</v>
      </c>
      <c r="I116" s="91">
        <v>178.67968035700096</v>
      </c>
      <c r="J116" s="91">
        <v>180.32808683158569</v>
      </c>
      <c r="K116" s="91">
        <v>180.32808683158569</v>
      </c>
    </row>
    <row r="117" spans="1:11" x14ac:dyDescent="0.25">
      <c r="A117" s="92" t="s">
        <v>263</v>
      </c>
      <c r="I117" s="91">
        <v>178.67968035700096</v>
      </c>
      <c r="J117" s="91">
        <v>180.32808683158569</v>
      </c>
      <c r="K117" s="91">
        <v>180.32808683158569</v>
      </c>
    </row>
    <row r="118" spans="1:11" x14ac:dyDescent="0.25">
      <c r="A118" s="92" t="s">
        <v>93</v>
      </c>
      <c r="H118" s="91">
        <v>68.19621381330262</v>
      </c>
      <c r="I118" s="91">
        <v>225.84541819580684</v>
      </c>
      <c r="J118" s="91">
        <v>227.92876161901179</v>
      </c>
      <c r="K118" s="91">
        <v>227.92876161901179</v>
      </c>
    </row>
    <row r="119" spans="1:11" x14ac:dyDescent="0.25">
      <c r="A119" s="92" t="s">
        <v>262</v>
      </c>
      <c r="H119" s="91">
        <v>68.19621381330262</v>
      </c>
      <c r="I119" s="91">
        <v>225.84541819580684</v>
      </c>
      <c r="J119" s="91">
        <v>227.92876161901179</v>
      </c>
      <c r="K119" s="91">
        <v>227.92876161901179</v>
      </c>
    </row>
    <row r="120" spans="1:11" x14ac:dyDescent="0.25">
      <c r="A120" s="92" t="s">
        <v>94</v>
      </c>
      <c r="G120" s="91">
        <v>335.98329715760093</v>
      </c>
      <c r="H120" s="91">
        <v>354.33763025860407</v>
      </c>
      <c r="I120" s="91">
        <v>421.41699244219802</v>
      </c>
      <c r="J120" s="91">
        <v>425.30202202182045</v>
      </c>
      <c r="K120" s="91">
        <v>425.30202202182045</v>
      </c>
    </row>
    <row r="121" spans="1:11" x14ac:dyDescent="0.25">
      <c r="A121" s="92" t="s">
        <v>261</v>
      </c>
      <c r="G121" s="91">
        <v>335.98329715760093</v>
      </c>
      <c r="H121" s="91">
        <v>354.33763025860407</v>
      </c>
      <c r="I121" s="91">
        <v>421.41699244219802</v>
      </c>
      <c r="J121" s="91">
        <v>425.30202202182045</v>
      </c>
      <c r="K121" s="91">
        <v>425.30202202182045</v>
      </c>
    </row>
    <row r="122" spans="1:11" x14ac:dyDescent="0.25">
      <c r="A122" s="92" t="s">
        <v>95</v>
      </c>
      <c r="F122" s="91">
        <v>281.44374322201958</v>
      </c>
      <c r="G122" s="91">
        <v>378.45420637587523</v>
      </c>
      <c r="H122" s="91">
        <v>394.5276743903147</v>
      </c>
      <c r="I122" s="91">
        <v>430.44117310237573</v>
      </c>
      <c r="J122" s="91">
        <v>434.40886823414002</v>
      </c>
      <c r="K122" s="91">
        <v>434.40886823414002</v>
      </c>
    </row>
    <row r="123" spans="1:11" x14ac:dyDescent="0.25">
      <c r="A123" s="92" t="s">
        <v>260</v>
      </c>
      <c r="F123" s="91">
        <v>281.44374322201958</v>
      </c>
      <c r="G123" s="91">
        <v>378.45420637587523</v>
      </c>
      <c r="H123" s="91">
        <v>394.5276743903147</v>
      </c>
      <c r="I123" s="91">
        <v>430.44117310237573</v>
      </c>
      <c r="J123" s="91">
        <v>434.40886823414002</v>
      </c>
      <c r="K123" s="91">
        <v>434.40886823414002</v>
      </c>
    </row>
    <row r="124" spans="1:11" x14ac:dyDescent="0.25">
      <c r="A124" s="92" t="s">
        <v>96</v>
      </c>
      <c r="E124" s="91">
        <v>183.25292088652367</v>
      </c>
      <c r="F124" s="91">
        <v>336.36065046400478</v>
      </c>
      <c r="G124" s="91">
        <v>416.99186191364385</v>
      </c>
      <c r="H124" s="91">
        <v>433.80106367527549</v>
      </c>
      <c r="I124" s="91">
        <v>465.13674947107734</v>
      </c>
      <c r="J124" s="91">
        <v>469.42413206920548</v>
      </c>
      <c r="K124" s="91">
        <v>469.42413206920548</v>
      </c>
    </row>
    <row r="125" spans="1:11" x14ac:dyDescent="0.25">
      <c r="A125" s="92" t="s">
        <v>259</v>
      </c>
      <c r="E125" s="91">
        <v>183.25292088652367</v>
      </c>
      <c r="F125" s="91">
        <v>336.36065046400478</v>
      </c>
      <c r="G125" s="91">
        <v>416.99186191364385</v>
      </c>
      <c r="H125" s="91">
        <v>433.80106367527549</v>
      </c>
      <c r="I125" s="91">
        <v>465.13674947107734</v>
      </c>
      <c r="J125" s="91">
        <v>469.42413206920548</v>
      </c>
      <c r="K125" s="91">
        <v>469.42413206920548</v>
      </c>
    </row>
    <row r="126" spans="1:11" x14ac:dyDescent="0.25">
      <c r="A126" s="92" t="s">
        <v>97</v>
      </c>
      <c r="D126" s="91">
        <v>909.29141741824162</v>
      </c>
      <c r="E126" s="91">
        <v>1109.7496264511474</v>
      </c>
      <c r="F126" s="91">
        <v>1311.7368125565856</v>
      </c>
      <c r="G126" s="91">
        <v>1409.127690735108</v>
      </c>
      <c r="H126" s="91">
        <v>1459.1745636962823</v>
      </c>
      <c r="I126" s="91">
        <v>1501.2960715114448</v>
      </c>
      <c r="J126" s="91">
        <v>1515.1331823511453</v>
      </c>
      <c r="K126" s="91">
        <v>1515.1331823511453</v>
      </c>
    </row>
    <row r="127" spans="1:11" x14ac:dyDescent="0.25">
      <c r="A127" s="92" t="s">
        <v>258</v>
      </c>
      <c r="D127" s="91">
        <v>909.29141741824162</v>
      </c>
      <c r="E127" s="91">
        <v>1109.7496264511474</v>
      </c>
      <c r="F127" s="91">
        <v>1311.7368125565856</v>
      </c>
      <c r="G127" s="91">
        <v>1409.127690735108</v>
      </c>
      <c r="H127" s="91">
        <v>1459.1745636962823</v>
      </c>
      <c r="I127" s="91">
        <v>1501.2960715114448</v>
      </c>
      <c r="J127" s="91">
        <v>1515.1331823511453</v>
      </c>
      <c r="K127" s="91">
        <v>1515.1331823511453</v>
      </c>
    </row>
    <row r="128" spans="1:11" x14ac:dyDescent="0.25">
      <c r="A128" s="92" t="s">
        <v>98</v>
      </c>
      <c r="C128" s="91">
        <v>609.46802418043819</v>
      </c>
      <c r="D128" s="91">
        <v>1092.4105130897062</v>
      </c>
      <c r="E128" s="91">
        <v>1311.3470416773876</v>
      </c>
      <c r="F128" s="91">
        <v>1512.7538585274274</v>
      </c>
      <c r="G128" s="91">
        <v>1601.9265701909944</v>
      </c>
      <c r="H128" s="91">
        <v>1657.9214370906793</v>
      </c>
      <c r="I128" s="91">
        <v>1697.092827937443</v>
      </c>
      <c r="J128" s="91">
        <v>1712.7344021187039</v>
      </c>
      <c r="K128" s="91">
        <v>1712.7344021187039</v>
      </c>
    </row>
    <row r="129" spans="1:11" x14ac:dyDescent="0.25">
      <c r="A129" s="92" t="s">
        <v>257</v>
      </c>
      <c r="C129" s="91">
        <v>609.46802418043819</v>
      </c>
      <c r="D129" s="91">
        <v>1092.4105130897062</v>
      </c>
      <c r="E129" s="91">
        <v>1311.3470416773876</v>
      </c>
      <c r="F129" s="91">
        <v>1512.7538585274274</v>
      </c>
      <c r="G129" s="91">
        <v>1601.9265701909944</v>
      </c>
      <c r="H129" s="91">
        <v>1657.9214370906793</v>
      </c>
      <c r="I129" s="91">
        <v>1697.092827937443</v>
      </c>
      <c r="J129" s="91">
        <v>1712.7344021187039</v>
      </c>
      <c r="K129" s="91">
        <v>1712.7344021187039</v>
      </c>
    </row>
    <row r="130" spans="1:11" x14ac:dyDescent="0.25">
      <c r="A130" s="92" t="s">
        <v>99</v>
      </c>
      <c r="B130" s="91">
        <v>19531.025391888226</v>
      </c>
      <c r="C130" s="91">
        <v>33918.620256598122</v>
      </c>
      <c r="D130" s="91">
        <v>45466.30675770501</v>
      </c>
      <c r="E130" s="91">
        <v>53849.66348083812</v>
      </c>
      <c r="F130" s="91">
        <v>60810.016897796209</v>
      </c>
      <c r="G130" s="91">
        <v>63529.800234027833</v>
      </c>
      <c r="H130" s="91">
        <v>65715.870966540489</v>
      </c>
      <c r="I130" s="91">
        <v>66932.357477686775</v>
      </c>
      <c r="J130" s="91">
        <v>67549.246168420723</v>
      </c>
      <c r="K130" s="91">
        <v>67549.246168420723</v>
      </c>
    </row>
    <row r="131" spans="1:11" x14ac:dyDescent="0.25">
      <c r="A131" s="92" t="s">
        <v>256</v>
      </c>
      <c r="B131" s="91">
        <v>19531.025391888226</v>
      </c>
      <c r="C131" s="91">
        <v>33918.620256598122</v>
      </c>
      <c r="D131" s="91">
        <v>45466.30675770501</v>
      </c>
      <c r="E131" s="91">
        <v>53849.66348083812</v>
      </c>
      <c r="F131" s="91">
        <v>60810.016897796209</v>
      </c>
      <c r="G131" s="91">
        <v>63529.800234027833</v>
      </c>
      <c r="H131" s="91">
        <v>65715.870966540489</v>
      </c>
      <c r="I131" s="91">
        <v>66932.357477686775</v>
      </c>
      <c r="J131" s="91">
        <v>67549.246168420723</v>
      </c>
      <c r="K131" s="91">
        <v>67549.246168420723</v>
      </c>
    </row>
    <row r="132" spans="1:11" x14ac:dyDescent="0.25">
      <c r="A132" s="92" t="s">
        <v>172</v>
      </c>
      <c r="B132" s="91">
        <v>27621.040996261625</v>
      </c>
      <c r="C132" s="91">
        <v>48166.670914021743</v>
      </c>
      <c r="D132" s="91">
        <v>65088.947180737807</v>
      </c>
      <c r="E132" s="91">
        <v>77153.870187553242</v>
      </c>
      <c r="F132" s="91">
        <v>87304.060362818156</v>
      </c>
      <c r="G132" s="91">
        <v>91392.223209082178</v>
      </c>
      <c r="H132" s="91">
        <v>94547.688061828492</v>
      </c>
      <c r="I132" s="91">
        <v>96435.225561522995</v>
      </c>
      <c r="J132" s="91">
        <v>97317.534325368149</v>
      </c>
      <c r="K132" s="91">
        <v>97317.534325368149</v>
      </c>
    </row>
    <row r="134" spans="1:11" x14ac:dyDescent="0.25">
      <c r="A134" s="92" t="s">
        <v>118</v>
      </c>
    </row>
    <row r="135" spans="1:11" x14ac:dyDescent="0.25">
      <c r="B135" s="92" t="s">
        <v>81</v>
      </c>
      <c r="C135" s="92" t="s">
        <v>82</v>
      </c>
      <c r="D135" s="92" t="s">
        <v>83</v>
      </c>
      <c r="E135" s="92" t="s">
        <v>84</v>
      </c>
      <c r="F135" s="92" t="s">
        <v>85</v>
      </c>
      <c r="G135" s="92" t="s">
        <v>86</v>
      </c>
      <c r="H135" s="92" t="s">
        <v>87</v>
      </c>
      <c r="I135" s="92" t="s">
        <v>88</v>
      </c>
      <c r="J135" s="92" t="s">
        <v>89</v>
      </c>
      <c r="K135" s="92" t="s">
        <v>129</v>
      </c>
    </row>
    <row r="136" spans="1:11" x14ac:dyDescent="0.25">
      <c r="A136" s="92" t="s">
        <v>90</v>
      </c>
      <c r="K136" s="91">
        <v>0</v>
      </c>
    </row>
    <row r="137" spans="1:11" x14ac:dyDescent="0.25">
      <c r="A137" s="92" t="s">
        <v>265</v>
      </c>
      <c r="K137" s="91">
        <v>0</v>
      </c>
    </row>
    <row r="138" spans="1:11" x14ac:dyDescent="0.25">
      <c r="A138" s="92" t="s">
        <v>91</v>
      </c>
      <c r="J138" s="91">
        <v>71.994808145264116</v>
      </c>
      <c r="K138" s="91">
        <v>71.994808145264116</v>
      </c>
    </row>
    <row r="139" spans="1:11" x14ac:dyDescent="0.25">
      <c r="A139" s="92" t="s">
        <v>264</v>
      </c>
      <c r="J139" s="91">
        <v>71.994808145264116</v>
      </c>
      <c r="K139" s="91">
        <v>71.994808145264116</v>
      </c>
    </row>
    <row r="140" spans="1:11" x14ac:dyDescent="0.25">
      <c r="A140" s="92" t="s">
        <v>92</v>
      </c>
      <c r="I140" s="91">
        <v>252.69122728136031</v>
      </c>
      <c r="J140" s="91">
        <v>275.19708122792247</v>
      </c>
      <c r="K140" s="91">
        <v>275.19708122792247</v>
      </c>
    </row>
    <row r="141" spans="1:11" x14ac:dyDescent="0.25">
      <c r="A141" s="92" t="s">
        <v>263</v>
      </c>
      <c r="I141" s="91">
        <v>252.69122728136031</v>
      </c>
      <c r="J141" s="91">
        <v>275.19708122792247</v>
      </c>
      <c r="K141" s="91">
        <v>275.19708122792247</v>
      </c>
    </row>
    <row r="142" spans="1:11" x14ac:dyDescent="0.25">
      <c r="A142" s="92" t="s">
        <v>93</v>
      </c>
      <c r="H142" s="91">
        <v>118.11930720847062</v>
      </c>
      <c r="I142" s="91">
        <v>326.85800068514607</v>
      </c>
      <c r="J142" s="91">
        <v>352.55041359736799</v>
      </c>
      <c r="K142" s="91">
        <v>352.55041359736799</v>
      </c>
    </row>
    <row r="143" spans="1:11" x14ac:dyDescent="0.25">
      <c r="A143" s="92" t="s">
        <v>262</v>
      </c>
      <c r="H143" s="91">
        <v>118.11930720847062</v>
      </c>
      <c r="I143" s="91">
        <v>326.85800068514607</v>
      </c>
      <c r="J143" s="91">
        <v>352.55041359736799</v>
      </c>
      <c r="K143" s="91">
        <v>352.55041359736799</v>
      </c>
    </row>
    <row r="144" spans="1:11" x14ac:dyDescent="0.25">
      <c r="A144" s="92" t="s">
        <v>94</v>
      </c>
      <c r="G144" s="91">
        <v>671.96659431520197</v>
      </c>
      <c r="H144" s="91">
        <v>705.31185920818359</v>
      </c>
      <c r="I144" s="91">
        <v>781.44390733016223</v>
      </c>
      <c r="J144" s="91">
        <v>798.68663242077196</v>
      </c>
      <c r="K144" s="91">
        <v>798.68663242077196</v>
      </c>
    </row>
    <row r="145" spans="1:11" x14ac:dyDescent="0.25">
      <c r="A145" s="92" t="s">
        <v>261</v>
      </c>
      <c r="G145" s="91">
        <v>671.96659431520197</v>
      </c>
      <c r="H145" s="91">
        <v>705.31185920818359</v>
      </c>
      <c r="I145" s="91">
        <v>781.44390733016223</v>
      </c>
      <c r="J145" s="91">
        <v>798.68663242077196</v>
      </c>
      <c r="K145" s="91">
        <v>798.68663242077196</v>
      </c>
    </row>
    <row r="146" spans="1:11" x14ac:dyDescent="0.25">
      <c r="A146" s="92" t="s">
        <v>95</v>
      </c>
      <c r="F146" s="91">
        <v>629.32734168643151</v>
      </c>
      <c r="G146" s="91">
        <v>812.3629454408225</v>
      </c>
      <c r="H146" s="91">
        <v>844.59314263883505</v>
      </c>
      <c r="I146" s="91">
        <v>887.38157248594928</v>
      </c>
      <c r="J146" s="91">
        <v>900.05801750290232</v>
      </c>
      <c r="K146" s="91">
        <v>900.05801750290232</v>
      </c>
    </row>
    <row r="147" spans="1:11" x14ac:dyDescent="0.25">
      <c r="A147" s="92" t="s">
        <v>260</v>
      </c>
      <c r="F147" s="91">
        <v>629.32734168643151</v>
      </c>
      <c r="G147" s="91">
        <v>812.3629454408225</v>
      </c>
      <c r="H147" s="91">
        <v>844.59314263883505</v>
      </c>
      <c r="I147" s="91">
        <v>887.38157248594928</v>
      </c>
      <c r="J147" s="91">
        <v>900.05801750290232</v>
      </c>
      <c r="K147" s="91">
        <v>900.05801750290232</v>
      </c>
    </row>
    <row r="148" spans="1:11" x14ac:dyDescent="0.25">
      <c r="A148" s="92" t="s">
        <v>96</v>
      </c>
      <c r="E148" s="91">
        <v>448.87615004659682</v>
      </c>
      <c r="F148" s="91">
        <v>780.56296579649381</v>
      </c>
      <c r="G148" s="91">
        <v>931.33305134356738</v>
      </c>
      <c r="H148" s="91">
        <v>966.6951598599735</v>
      </c>
      <c r="I148" s="91">
        <v>1005.7062912261683</v>
      </c>
      <c r="J148" s="91">
        <v>1018.5191842672969</v>
      </c>
      <c r="K148" s="91">
        <v>1018.5191842672969</v>
      </c>
    </row>
    <row r="149" spans="1:11" x14ac:dyDescent="0.25">
      <c r="A149" s="92" t="s">
        <v>259</v>
      </c>
      <c r="E149" s="91">
        <v>448.87615004659682</v>
      </c>
      <c r="F149" s="91">
        <v>780.56296579649381</v>
      </c>
      <c r="G149" s="91">
        <v>931.33305134356738</v>
      </c>
      <c r="H149" s="91">
        <v>966.6951598599735</v>
      </c>
      <c r="I149" s="91">
        <v>1005.7062912261683</v>
      </c>
      <c r="J149" s="91">
        <v>1018.5191842672969</v>
      </c>
      <c r="K149" s="91">
        <v>1018.5191842672969</v>
      </c>
    </row>
    <row r="150" spans="1:11" x14ac:dyDescent="0.25">
      <c r="A150" s="92" t="s">
        <v>97</v>
      </c>
      <c r="D150" s="91">
        <v>2405.7589597740925</v>
      </c>
      <c r="E150" s="91">
        <v>2927.1771956615648</v>
      </c>
      <c r="F150" s="91">
        <v>3421.3724833865385</v>
      </c>
      <c r="G150" s="91">
        <v>3635.650726576433</v>
      </c>
      <c r="H150" s="91">
        <v>3762.5674020763854</v>
      </c>
      <c r="I150" s="91">
        <v>3843.3378235058863</v>
      </c>
      <c r="J150" s="91">
        <v>3880.9246461436305</v>
      </c>
      <c r="K150" s="91">
        <v>3880.9246461436305</v>
      </c>
    </row>
    <row r="151" spans="1:11" x14ac:dyDescent="0.25">
      <c r="A151" s="92" t="s">
        <v>258</v>
      </c>
      <c r="D151" s="91">
        <v>2405.7589597740925</v>
      </c>
      <c r="E151" s="91">
        <v>2927.1771956615648</v>
      </c>
      <c r="F151" s="91">
        <v>3421.3724833865385</v>
      </c>
      <c r="G151" s="91">
        <v>3635.650726576433</v>
      </c>
      <c r="H151" s="91">
        <v>3762.5674020763854</v>
      </c>
      <c r="I151" s="91">
        <v>3843.3378235058863</v>
      </c>
      <c r="J151" s="91">
        <v>3880.9246461436305</v>
      </c>
      <c r="K151" s="91">
        <v>3880.9246461436305</v>
      </c>
    </row>
    <row r="152" spans="1:11" x14ac:dyDescent="0.25">
      <c r="A152" s="92" t="s">
        <v>98</v>
      </c>
      <c r="C152" s="91">
        <v>1723.8358912574181</v>
      </c>
      <c r="D152" s="91">
        <v>3042.5001543033577</v>
      </c>
      <c r="E152" s="91">
        <v>3645.2191057896193</v>
      </c>
      <c r="F152" s="91">
        <v>4178.8075826367922</v>
      </c>
      <c r="G152" s="91">
        <v>4398.5581064306507</v>
      </c>
      <c r="H152" s="91">
        <v>4550.8571814645038</v>
      </c>
      <c r="I152" s="91">
        <v>4640.4486402576667</v>
      </c>
      <c r="J152" s="91">
        <v>4684.4946260573615</v>
      </c>
      <c r="K152" s="91">
        <v>4684.4946260573615</v>
      </c>
    </row>
    <row r="153" spans="1:11" x14ac:dyDescent="0.25">
      <c r="A153" s="92" t="s">
        <v>257</v>
      </c>
      <c r="C153" s="91">
        <v>1723.8358912574181</v>
      </c>
      <c r="D153" s="91">
        <v>3042.5001543033577</v>
      </c>
      <c r="E153" s="91">
        <v>3645.2191057896193</v>
      </c>
      <c r="F153" s="91">
        <v>4178.8075826367922</v>
      </c>
      <c r="G153" s="91">
        <v>4398.5581064306507</v>
      </c>
      <c r="H153" s="91">
        <v>4550.8571814645038</v>
      </c>
      <c r="I153" s="91">
        <v>4640.4486402576667</v>
      </c>
      <c r="J153" s="91">
        <v>4684.4946260573615</v>
      </c>
      <c r="K153" s="91">
        <v>4684.4946260573615</v>
      </c>
    </row>
    <row r="154" spans="1:11" x14ac:dyDescent="0.25">
      <c r="A154" s="92" t="s">
        <v>99</v>
      </c>
      <c r="B154" s="91">
        <v>58593.076175664683</v>
      </c>
      <c r="C154" s="91">
        <v>104817.89000335576</v>
      </c>
      <c r="D154" s="91">
        <v>143276.57051742388</v>
      </c>
      <c r="E154" s="91">
        <v>169854.62579717502</v>
      </c>
      <c r="F154" s="91">
        <v>191992.67716030177</v>
      </c>
      <c r="G154" s="91">
        <v>200627.80223492184</v>
      </c>
      <c r="H154" s="91">
        <v>207530.17989992461</v>
      </c>
      <c r="I154" s="91">
        <v>211327.95117938434</v>
      </c>
      <c r="J154" s="91">
        <v>213286.17561453086</v>
      </c>
      <c r="K154" s="91">
        <v>213286.17561453086</v>
      </c>
    </row>
    <row r="155" spans="1:11" x14ac:dyDescent="0.25">
      <c r="A155" s="92" t="s">
        <v>256</v>
      </c>
      <c r="B155" s="91">
        <v>58593.076175664683</v>
      </c>
      <c r="C155" s="91">
        <v>104817.89000335576</v>
      </c>
      <c r="D155" s="91">
        <v>143276.57051742388</v>
      </c>
      <c r="E155" s="91">
        <v>169854.62579717502</v>
      </c>
      <c r="F155" s="91">
        <v>191992.67716030177</v>
      </c>
      <c r="G155" s="91">
        <v>200627.80223492184</v>
      </c>
      <c r="H155" s="91">
        <v>207530.17989992461</v>
      </c>
      <c r="I155" s="91">
        <v>211327.95117938434</v>
      </c>
      <c r="J155" s="91">
        <v>213286.17561453086</v>
      </c>
      <c r="K155" s="91">
        <v>213286.17561453086</v>
      </c>
    </row>
    <row r="156" spans="1:11" x14ac:dyDescent="0.25">
      <c r="A156" s="92" t="s">
        <v>172</v>
      </c>
      <c r="B156" s="91">
        <v>82863.122988784875</v>
      </c>
      <c r="C156" s="91">
        <v>148254.92689914608</v>
      </c>
      <c r="D156" s="91">
        <v>202697.90399802267</v>
      </c>
      <c r="E156" s="91">
        <v>240302.52342894967</v>
      </c>
      <c r="F156" s="91">
        <v>271629.75402966887</v>
      </c>
      <c r="G156" s="91">
        <v>283852.28254550899</v>
      </c>
      <c r="H156" s="91">
        <v>293618.12627266219</v>
      </c>
      <c r="I156" s="91">
        <v>298992.93701916566</v>
      </c>
      <c r="J156" s="91">
        <v>301763.77969817235</v>
      </c>
      <c r="K156" s="91">
        <v>301763.77969817235</v>
      </c>
    </row>
    <row r="158" spans="1:11" x14ac:dyDescent="0.25">
      <c r="A158" s="92" t="s">
        <v>119</v>
      </c>
    </row>
    <row r="159" spans="1:11" x14ac:dyDescent="0.25">
      <c r="B159" s="92" t="s">
        <v>81</v>
      </c>
      <c r="C159" s="92" t="s">
        <v>82</v>
      </c>
      <c r="D159" s="92" t="s">
        <v>83</v>
      </c>
      <c r="E159" s="92" t="s">
        <v>84</v>
      </c>
      <c r="F159" s="92" t="s">
        <v>85</v>
      </c>
      <c r="G159" s="92" t="s">
        <v>86</v>
      </c>
      <c r="H159" s="92" t="s">
        <v>87</v>
      </c>
      <c r="I159" s="92" t="s">
        <v>88</v>
      </c>
      <c r="J159" s="92" t="s">
        <v>89</v>
      </c>
      <c r="K159" s="92" t="s">
        <v>129</v>
      </c>
    </row>
    <row r="160" spans="1:11" x14ac:dyDescent="0.25">
      <c r="A160" s="92" t="s">
        <v>90</v>
      </c>
      <c r="K160" s="91">
        <v>0</v>
      </c>
    </row>
    <row r="161" spans="1:11" x14ac:dyDescent="0.25">
      <c r="A161" s="92" t="s">
        <v>265</v>
      </c>
      <c r="K161" s="91">
        <v>0</v>
      </c>
    </row>
    <row r="162" spans="1:11" x14ac:dyDescent="0.25">
      <c r="A162" s="92" t="s">
        <v>91</v>
      </c>
      <c r="J162" s="91">
        <v>71.996737034014359</v>
      </c>
      <c r="K162" s="91">
        <v>71.996737034014359</v>
      </c>
    </row>
    <row r="163" spans="1:11" x14ac:dyDescent="0.25">
      <c r="A163" s="92" t="s">
        <v>264</v>
      </c>
      <c r="J163" s="91">
        <v>71.996737034014359</v>
      </c>
      <c r="K163" s="91">
        <v>71.996737034014359</v>
      </c>
    </row>
    <row r="164" spans="1:11" x14ac:dyDescent="0.25">
      <c r="A164" s="92" t="s">
        <v>92</v>
      </c>
      <c r="I164" s="91">
        <v>309.4822846584924</v>
      </c>
      <c r="J164" s="91">
        <v>329.01618868485434</v>
      </c>
      <c r="K164" s="91">
        <v>329.01618868485434</v>
      </c>
    </row>
    <row r="165" spans="1:11" x14ac:dyDescent="0.25">
      <c r="A165" s="92" t="s">
        <v>263</v>
      </c>
      <c r="I165" s="91">
        <v>309.4822846584924</v>
      </c>
      <c r="J165" s="91">
        <v>329.01618868485434</v>
      </c>
      <c r="K165" s="91">
        <v>329.01618868485434</v>
      </c>
    </row>
    <row r="166" spans="1:11" x14ac:dyDescent="0.25">
      <c r="A166" s="92" t="s">
        <v>93</v>
      </c>
      <c r="H166" s="91">
        <v>136.39242762660521</v>
      </c>
      <c r="I166" s="91">
        <v>397.2937270231306</v>
      </c>
      <c r="J166" s="91">
        <v>419.8134282045437</v>
      </c>
      <c r="K166" s="91">
        <v>419.8134282045437</v>
      </c>
    </row>
    <row r="167" spans="1:11" x14ac:dyDescent="0.25">
      <c r="A167" s="92" t="s">
        <v>262</v>
      </c>
      <c r="H167" s="91">
        <v>136.39242762660521</v>
      </c>
      <c r="I167" s="91">
        <v>397.2937270231306</v>
      </c>
      <c r="J167" s="91">
        <v>419.8134282045437</v>
      </c>
      <c r="K167" s="91">
        <v>419.8134282045437</v>
      </c>
    </row>
    <row r="168" spans="1:11" x14ac:dyDescent="0.25">
      <c r="A168" s="92" t="s">
        <v>94</v>
      </c>
      <c r="G168" s="91">
        <v>751.28149174890768</v>
      </c>
      <c r="H168" s="91">
        <v>789.31614385934597</v>
      </c>
      <c r="I168" s="91">
        <v>887.83267670347584</v>
      </c>
      <c r="J168" s="91">
        <v>904.86581698254156</v>
      </c>
      <c r="K168" s="91">
        <v>904.86581698254156</v>
      </c>
    </row>
    <row r="169" spans="1:11" x14ac:dyDescent="0.25">
      <c r="A169" s="92" t="s">
        <v>261</v>
      </c>
      <c r="G169" s="91">
        <v>751.28149174890768</v>
      </c>
      <c r="H169" s="91">
        <v>789.31614385934597</v>
      </c>
      <c r="I169" s="91">
        <v>887.83267670347584</v>
      </c>
      <c r="J169" s="91">
        <v>904.86581698254156</v>
      </c>
      <c r="K169" s="91">
        <v>904.86581698254156</v>
      </c>
    </row>
    <row r="170" spans="1:11" x14ac:dyDescent="0.25">
      <c r="A170" s="92" t="s">
        <v>95</v>
      </c>
      <c r="F170" s="91">
        <v>689.39356219283968</v>
      </c>
      <c r="G170" s="91">
        <v>896.19258055893454</v>
      </c>
      <c r="H170" s="91">
        <v>932.19615020250626</v>
      </c>
      <c r="I170" s="91">
        <v>986.26855302670253</v>
      </c>
      <c r="J170" s="91">
        <v>999.40757435178625</v>
      </c>
      <c r="K170" s="91">
        <v>999.40757435178625</v>
      </c>
    </row>
    <row r="171" spans="1:11" x14ac:dyDescent="0.25">
      <c r="A171" s="92" t="s">
        <v>260</v>
      </c>
      <c r="F171" s="91">
        <v>689.39356219283968</v>
      </c>
      <c r="G171" s="91">
        <v>896.19258055893454</v>
      </c>
      <c r="H171" s="91">
        <v>932.19615020250626</v>
      </c>
      <c r="I171" s="91">
        <v>986.26855302670253</v>
      </c>
      <c r="J171" s="91">
        <v>999.40757435178625</v>
      </c>
      <c r="K171" s="91">
        <v>999.40757435178625</v>
      </c>
    </row>
    <row r="172" spans="1:11" x14ac:dyDescent="0.25">
      <c r="A172" s="92" t="s">
        <v>96</v>
      </c>
      <c r="E172" s="91">
        <v>484.84165569193556</v>
      </c>
      <c r="F172" s="91">
        <v>849.95119315969362</v>
      </c>
      <c r="G172" s="91">
        <v>1020.4231795814554</v>
      </c>
      <c r="H172" s="91">
        <v>1059.5673149651702</v>
      </c>
      <c r="I172" s="91">
        <v>1108.0601698104729</v>
      </c>
      <c r="J172" s="91">
        <v>1121.4902337913811</v>
      </c>
      <c r="K172" s="91">
        <v>1121.4902337913811</v>
      </c>
    </row>
    <row r="173" spans="1:11" x14ac:dyDescent="0.25">
      <c r="A173" s="92" t="s">
        <v>259</v>
      </c>
      <c r="E173" s="91">
        <v>484.84165569193556</v>
      </c>
      <c r="F173" s="91">
        <v>849.95119315969362</v>
      </c>
      <c r="G173" s="91">
        <v>1020.4231795814554</v>
      </c>
      <c r="H173" s="91">
        <v>1059.5673149651702</v>
      </c>
      <c r="I173" s="91">
        <v>1108.0601698104729</v>
      </c>
      <c r="J173" s="91">
        <v>1121.4902337913811</v>
      </c>
      <c r="K173" s="91">
        <v>1121.4902337913811</v>
      </c>
    </row>
    <row r="174" spans="1:11" x14ac:dyDescent="0.25">
      <c r="A174" s="92" t="s">
        <v>97</v>
      </c>
      <c r="D174" s="91">
        <v>2571.8645093246651</v>
      </c>
      <c r="E174" s="91">
        <v>3130.4808844983486</v>
      </c>
      <c r="F174" s="91">
        <v>3664.2111204856469</v>
      </c>
      <c r="G174" s="91">
        <v>3899.1790231345117</v>
      </c>
      <c r="H174" s="91">
        <v>4035.6045225599196</v>
      </c>
      <c r="I174" s="91">
        <v>4126.1526292572671</v>
      </c>
      <c r="J174" s="91">
        <v>4166.1978672773776</v>
      </c>
      <c r="K174" s="91">
        <v>4166.1978672773776</v>
      </c>
    </row>
    <row r="175" spans="1:11" x14ac:dyDescent="0.25">
      <c r="A175" s="92" t="s">
        <v>258</v>
      </c>
      <c r="D175" s="91">
        <v>2571.8645093246651</v>
      </c>
      <c r="E175" s="91">
        <v>3130.4808844983486</v>
      </c>
      <c r="F175" s="91">
        <v>3664.2111204856469</v>
      </c>
      <c r="G175" s="91">
        <v>3899.1790231345117</v>
      </c>
      <c r="H175" s="91">
        <v>4035.6045225599196</v>
      </c>
      <c r="I175" s="91">
        <v>4126.1526292572671</v>
      </c>
      <c r="J175" s="91">
        <v>4166.1978672773776</v>
      </c>
      <c r="K175" s="91">
        <v>4166.1978672773776</v>
      </c>
    </row>
    <row r="176" spans="1:11" x14ac:dyDescent="0.25">
      <c r="A176" s="92" t="s">
        <v>98</v>
      </c>
      <c r="C176" s="91">
        <v>1828.4040725413142</v>
      </c>
      <c r="D176" s="91">
        <v>3232.6719471738656</v>
      </c>
      <c r="E176" s="91">
        <v>3873.91964203308</v>
      </c>
      <c r="F176" s="91">
        <v>4444.1936331794059</v>
      </c>
      <c r="G176" s="91">
        <v>4681.1838408602025</v>
      </c>
      <c r="H176" s="91">
        <v>4843.4496567686001</v>
      </c>
      <c r="I176" s="91">
        <v>4941.0411503554524</v>
      </c>
      <c r="J176" s="91">
        <v>4987.7799704639356</v>
      </c>
      <c r="K176" s="91">
        <v>4987.7799704639356</v>
      </c>
    </row>
    <row r="177" spans="1:14" x14ac:dyDescent="0.25">
      <c r="A177" s="92" t="s">
        <v>257</v>
      </c>
      <c r="C177" s="91">
        <v>1828.4040725413142</v>
      </c>
      <c r="D177" s="91">
        <v>3232.6719471738656</v>
      </c>
      <c r="E177" s="91">
        <v>3873.91964203308</v>
      </c>
      <c r="F177" s="91">
        <v>4444.1936331794059</v>
      </c>
      <c r="G177" s="91">
        <v>4681.1838408602025</v>
      </c>
      <c r="H177" s="91">
        <v>4843.4496567686001</v>
      </c>
      <c r="I177" s="91">
        <v>4941.0411503554524</v>
      </c>
      <c r="J177" s="91">
        <v>4987.7799704639356</v>
      </c>
      <c r="K177" s="91">
        <v>4987.7799704639356</v>
      </c>
    </row>
    <row r="178" spans="1:14" x14ac:dyDescent="0.25">
      <c r="A178" s="92" t="s">
        <v>99</v>
      </c>
      <c r="B178" s="91">
        <v>61762.525276949505</v>
      </c>
      <c r="C178" s="91">
        <v>110169.2464568352</v>
      </c>
      <c r="D178" s="91">
        <v>150317.53294083852</v>
      </c>
      <c r="E178" s="91">
        <v>178186.36356830975</v>
      </c>
      <c r="F178" s="91">
        <v>201392.76610218681</v>
      </c>
      <c r="G178" s="91">
        <v>210446.07515320971</v>
      </c>
      <c r="H178" s="91">
        <v>217686.35985331298</v>
      </c>
      <c r="I178" s="91">
        <v>221674.18304168194</v>
      </c>
      <c r="J178" s="91">
        <v>223727.27452457466</v>
      </c>
      <c r="K178" s="91">
        <v>223727.27452457466</v>
      </c>
    </row>
    <row r="179" spans="1:14" x14ac:dyDescent="0.25">
      <c r="A179" s="92" t="s">
        <v>256</v>
      </c>
      <c r="B179" s="91">
        <v>61762.525276949505</v>
      </c>
      <c r="C179" s="91">
        <v>110169.2464568352</v>
      </c>
      <c r="D179" s="91">
        <v>150317.53294083852</v>
      </c>
      <c r="E179" s="91">
        <v>178186.36356830975</v>
      </c>
      <c r="F179" s="91">
        <v>201392.76610218681</v>
      </c>
      <c r="G179" s="91">
        <v>210446.07515320971</v>
      </c>
      <c r="H179" s="91">
        <v>217686.35985331298</v>
      </c>
      <c r="I179" s="91">
        <v>221674.18304168194</v>
      </c>
      <c r="J179" s="91">
        <v>223727.27452457466</v>
      </c>
      <c r="K179" s="91">
        <v>223727.27452457466</v>
      </c>
    </row>
    <row r="180" spans="1:14" x14ac:dyDescent="0.25">
      <c r="A180" s="92" t="s">
        <v>172</v>
      </c>
      <c r="B180" s="91">
        <v>123525.05055389901</v>
      </c>
      <c r="C180" s="91">
        <v>159192.37613755258</v>
      </c>
      <c r="D180" s="91">
        <v>217165.02754915159</v>
      </c>
      <c r="E180" s="91">
        <v>252719.47064467394</v>
      </c>
      <c r="F180" s="91">
        <v>285930.19359809597</v>
      </c>
      <c r="G180" s="91">
        <v>298621.88655670622</v>
      </c>
      <c r="H180" s="91">
        <v>308480.87742642785</v>
      </c>
      <c r="I180" s="91">
        <v>314276.36958056578</v>
      </c>
      <c r="J180" s="91">
        <v>317089.11971822538</v>
      </c>
      <c r="K180" s="91">
        <v>317067.94417742122</v>
      </c>
    </row>
    <row r="182" spans="1:14" x14ac:dyDescent="0.25">
      <c r="A182" s="92" t="s">
        <v>173</v>
      </c>
    </row>
    <row r="183" spans="1:14" x14ac:dyDescent="0.25">
      <c r="A183" s="92" t="s">
        <v>115</v>
      </c>
      <c r="B183" s="92" t="s">
        <v>116</v>
      </c>
      <c r="C183" s="92" t="s">
        <v>174</v>
      </c>
      <c r="D183" s="92" t="s">
        <v>175</v>
      </c>
      <c r="E183" s="92" t="s">
        <v>112</v>
      </c>
      <c r="F183" s="92" t="s">
        <v>113</v>
      </c>
      <c r="G183" s="92" t="s">
        <v>177</v>
      </c>
      <c r="H183" s="92" t="s">
        <v>176</v>
      </c>
      <c r="I183" s="92" t="s">
        <v>178</v>
      </c>
      <c r="J183" s="92" t="s">
        <v>179</v>
      </c>
      <c r="K183" s="92" t="s">
        <v>180</v>
      </c>
      <c r="L183" s="92" t="s">
        <v>181</v>
      </c>
      <c r="M183" s="92" t="s">
        <v>182</v>
      </c>
      <c r="N183" s="92" t="s">
        <v>183</v>
      </c>
    </row>
    <row r="184" spans="1:14" x14ac:dyDescent="0.25">
      <c r="A184" s="92" t="s">
        <v>255</v>
      </c>
      <c r="B184" s="91">
        <v>126</v>
      </c>
      <c r="C184" s="91">
        <v>18834</v>
      </c>
      <c r="D184" s="91">
        <v>18834</v>
      </c>
      <c r="E184" s="94">
        <v>0</v>
      </c>
      <c r="F184" s="91">
        <v>0</v>
      </c>
      <c r="G184" s="91">
        <v>1</v>
      </c>
      <c r="H184" s="91">
        <v>0</v>
      </c>
      <c r="I184" s="94">
        <v>0</v>
      </c>
      <c r="J184" s="91">
        <v>0</v>
      </c>
      <c r="K184" s="91">
        <v>0</v>
      </c>
      <c r="L184" s="94">
        <v>0</v>
      </c>
      <c r="M184" s="91">
        <v>0</v>
      </c>
      <c r="N184" s="91">
        <v>0</v>
      </c>
    </row>
    <row r="185" spans="1:14" x14ac:dyDescent="0.25">
      <c r="A185" s="92" t="s">
        <v>254</v>
      </c>
      <c r="B185" s="91">
        <v>114</v>
      </c>
      <c r="C185" s="91">
        <v>16780.976999999999</v>
      </c>
      <c r="D185" s="91">
        <v>16935.64</v>
      </c>
      <c r="E185" s="94">
        <v>1.054028</v>
      </c>
      <c r="F185" s="91">
        <v>143.9896</v>
      </c>
      <c r="G185" s="91">
        <v>1.009217</v>
      </c>
      <c r="H185" s="91">
        <v>143.99350000000001</v>
      </c>
      <c r="I185" s="94">
        <v>6.2810869999999997E-5</v>
      </c>
      <c r="J185" s="91">
        <v>8.5805259999999998E-3</v>
      </c>
      <c r="K185" s="91">
        <v>8.5807560000000001E-3</v>
      </c>
      <c r="L185" s="94">
        <v>6.2237259999999998E-5</v>
      </c>
      <c r="M185" s="91">
        <v>8.5021650000000008E-3</v>
      </c>
      <c r="N185" s="91">
        <v>8.5023930000000005E-3</v>
      </c>
    </row>
    <row r="186" spans="1:14" x14ac:dyDescent="0.25">
      <c r="A186" s="92" t="s">
        <v>253</v>
      </c>
      <c r="B186" s="91">
        <v>102</v>
      </c>
      <c r="C186" s="91">
        <v>23677.134999999998</v>
      </c>
      <c r="D186" s="91">
        <v>24325.35</v>
      </c>
      <c r="E186" s="94">
        <v>360.65620000000001</v>
      </c>
      <c r="F186" s="91">
        <v>550.39419999999996</v>
      </c>
      <c r="G186" s="91">
        <v>1.027377</v>
      </c>
      <c r="H186" s="91">
        <v>658.03240000000005</v>
      </c>
      <c r="I186" s="94">
        <v>1.5232259999999999E-2</v>
      </c>
      <c r="J186" s="91">
        <v>2.3245808999999999E-2</v>
      </c>
      <c r="K186" s="91">
        <v>2.7791891999999999E-2</v>
      </c>
      <c r="L186" s="94">
        <v>1.482635E-2</v>
      </c>
      <c r="M186" s="91">
        <v>2.2626357E-2</v>
      </c>
      <c r="N186" s="91">
        <v>2.7051296999999998E-2</v>
      </c>
    </row>
    <row r="187" spans="1:14" x14ac:dyDescent="0.25">
      <c r="A187" s="92" t="s">
        <v>252</v>
      </c>
      <c r="B187" s="91">
        <v>90</v>
      </c>
      <c r="C187" s="91">
        <v>27531.949000000001</v>
      </c>
      <c r="D187" s="91">
        <v>29257.47</v>
      </c>
      <c r="E187" s="94">
        <v>455.85750000000002</v>
      </c>
      <c r="F187" s="91">
        <v>705.10080000000005</v>
      </c>
      <c r="G187" s="91">
        <v>1.062673</v>
      </c>
      <c r="H187" s="91">
        <v>839.62689999999998</v>
      </c>
      <c r="I187" s="94">
        <v>1.65574E-2</v>
      </c>
      <c r="J187" s="91">
        <v>2.5610277000000001E-2</v>
      </c>
      <c r="K187" s="91">
        <v>3.0496456000000002E-2</v>
      </c>
      <c r="L187" s="94">
        <v>1.558089E-2</v>
      </c>
      <c r="M187" s="91">
        <v>2.4099856999999999E-2</v>
      </c>
      <c r="N187" s="91">
        <v>2.8697863000000001E-2</v>
      </c>
    </row>
    <row r="188" spans="1:14" x14ac:dyDescent="0.25">
      <c r="A188" s="92" t="s">
        <v>251</v>
      </c>
      <c r="B188" s="91">
        <v>78</v>
      </c>
      <c r="C188" s="91">
        <v>26747.159</v>
      </c>
      <c r="D188" s="91">
        <v>29655.02</v>
      </c>
      <c r="E188" s="94">
        <v>850.60400000000004</v>
      </c>
      <c r="F188" s="91">
        <v>1597.3733</v>
      </c>
      <c r="G188" s="91">
        <v>1.108717</v>
      </c>
      <c r="H188" s="91">
        <v>1809.7316000000001</v>
      </c>
      <c r="I188" s="94">
        <v>3.1801660000000002E-2</v>
      </c>
      <c r="J188" s="91">
        <v>5.9721231999999999E-2</v>
      </c>
      <c r="K188" s="91">
        <v>6.7660706000000001E-2</v>
      </c>
      <c r="L188" s="94">
        <v>2.868331E-2</v>
      </c>
      <c r="M188" s="91">
        <v>5.3865194999999998E-2</v>
      </c>
      <c r="N188" s="91">
        <v>6.1026153999999999E-2</v>
      </c>
    </row>
    <row r="189" spans="1:14" x14ac:dyDescent="0.25">
      <c r="A189" s="92" t="s">
        <v>250</v>
      </c>
      <c r="B189" s="91">
        <v>66</v>
      </c>
      <c r="C189" s="91">
        <v>16858.303</v>
      </c>
      <c r="D189" s="91">
        <v>21064.14</v>
      </c>
      <c r="E189" s="94">
        <v>868.81769999999995</v>
      </c>
      <c r="F189" s="91">
        <v>1800.116</v>
      </c>
      <c r="G189" s="91">
        <v>1.249482</v>
      </c>
      <c r="H189" s="91">
        <v>1998.8151</v>
      </c>
      <c r="I189" s="94">
        <v>5.1536489999999997E-2</v>
      </c>
      <c r="J189" s="91">
        <v>0.10677919800000001</v>
      </c>
      <c r="K189" s="91">
        <v>0.118565622</v>
      </c>
      <c r="L189" s="94">
        <v>4.12463E-2</v>
      </c>
      <c r="M189" s="91">
        <v>8.5458796000000004E-2</v>
      </c>
      <c r="N189" s="91">
        <v>9.4891847000000001E-2</v>
      </c>
    </row>
    <row r="190" spans="1:14" x14ac:dyDescent="0.25">
      <c r="A190" s="92" t="s">
        <v>249</v>
      </c>
      <c r="B190" s="91">
        <v>54</v>
      </c>
      <c r="C190" s="91">
        <v>13440.272999999999</v>
      </c>
      <c r="D190" s="91">
        <v>19865.310000000001</v>
      </c>
      <c r="E190" s="94">
        <v>938.84829999999999</v>
      </c>
      <c r="F190" s="91">
        <v>2037.0383999999999</v>
      </c>
      <c r="G190" s="91">
        <v>1.4780439999999999</v>
      </c>
      <c r="H190" s="91">
        <v>2242.9805000000001</v>
      </c>
      <c r="I190" s="94">
        <v>6.9853360000000003E-2</v>
      </c>
      <c r="J190" s="91">
        <v>0.151562276</v>
      </c>
      <c r="K190" s="91">
        <v>0.16688503800000001</v>
      </c>
      <c r="L190" s="94">
        <v>4.7260679999999999E-2</v>
      </c>
      <c r="M190" s="91">
        <v>0.10254247599999999</v>
      </c>
      <c r="N190" s="91">
        <v>0.112909395</v>
      </c>
    </row>
    <row r="191" spans="1:14" x14ac:dyDescent="0.25">
      <c r="A191" s="92" t="s">
        <v>248</v>
      </c>
      <c r="B191" s="91">
        <v>42</v>
      </c>
      <c r="C191" s="91">
        <v>15173.93</v>
      </c>
      <c r="D191" s="91">
        <v>29481.49</v>
      </c>
      <c r="E191" s="94">
        <v>3030.2660000000001</v>
      </c>
      <c r="F191" s="91">
        <v>7761.8492999999999</v>
      </c>
      <c r="G191" s="91">
        <v>1.942904</v>
      </c>
      <c r="H191" s="91">
        <v>8332.3956999999991</v>
      </c>
      <c r="I191" s="94">
        <v>0.1997022</v>
      </c>
      <c r="J191" s="91">
        <v>0.51152532699999997</v>
      </c>
      <c r="K191" s="91">
        <v>0.54912576800000001</v>
      </c>
      <c r="L191" s="94">
        <v>0.1027854</v>
      </c>
      <c r="M191" s="91">
        <v>0.26327876099999997</v>
      </c>
      <c r="N191" s="91">
        <v>0.282631464</v>
      </c>
    </row>
    <row r="192" spans="1:14" x14ac:dyDescent="0.25">
      <c r="A192" s="92" t="s">
        <v>247</v>
      </c>
      <c r="B192" s="91">
        <v>30</v>
      </c>
      <c r="C192" s="91">
        <v>7272.1750000000002</v>
      </c>
      <c r="D192" s="91">
        <v>23961.53</v>
      </c>
      <c r="E192" s="94">
        <v>3425.4690000000001</v>
      </c>
      <c r="F192" s="91">
        <v>9368.9892999999993</v>
      </c>
      <c r="G192" s="91">
        <v>3.2949600000000001</v>
      </c>
      <c r="H192" s="91">
        <v>9975.5599000000002</v>
      </c>
      <c r="I192" s="94">
        <v>0.4710377</v>
      </c>
      <c r="J192" s="91">
        <v>1.288333798</v>
      </c>
      <c r="K192" s="91">
        <v>1.3717435979999999</v>
      </c>
      <c r="L192" s="94">
        <v>0.142957</v>
      </c>
      <c r="M192" s="91">
        <v>0.39100135400000002</v>
      </c>
      <c r="N192" s="91">
        <v>0.41631571299999998</v>
      </c>
    </row>
    <row r="193" spans="1:14" x14ac:dyDescent="0.25">
      <c r="A193" s="92" t="s">
        <v>246</v>
      </c>
      <c r="B193" s="91">
        <v>18</v>
      </c>
      <c r="C193" s="91">
        <v>9496.0910000000003</v>
      </c>
      <c r="D193" s="91">
        <v>256762.62</v>
      </c>
      <c r="E193" s="94">
        <v>135098.5</v>
      </c>
      <c r="F193" s="91">
        <v>426572.35119999998</v>
      </c>
      <c r="G193" s="91">
        <v>27.038768000000001</v>
      </c>
      <c r="H193" s="91">
        <v>447454.549</v>
      </c>
      <c r="I193" s="94">
        <v>14.226749999999999</v>
      </c>
      <c r="J193" s="91">
        <v>44.920834577999997</v>
      </c>
      <c r="K193" s="91">
        <v>47.119865414000003</v>
      </c>
      <c r="L193" s="94">
        <v>0.52616110000000005</v>
      </c>
      <c r="M193" s="91">
        <v>1.6613491380000001</v>
      </c>
      <c r="N193" s="91">
        <v>1.742677947</v>
      </c>
    </row>
    <row r="194" spans="1:14" x14ac:dyDescent="0.25">
      <c r="A194" s="92" t="s">
        <v>172</v>
      </c>
      <c r="C194" s="91">
        <v>175811.992</v>
      </c>
      <c r="D194" s="91">
        <v>470142.56</v>
      </c>
      <c r="E194" s="94">
        <v>135812.29999999999</v>
      </c>
      <c r="F194" s="91">
        <v>426758.42989999999</v>
      </c>
      <c r="G194" s="91">
        <v>2.674121</v>
      </c>
      <c r="H194" s="91">
        <v>447847.89449999999</v>
      </c>
      <c r="I194" s="94">
        <v>0.77248600000000001</v>
      </c>
      <c r="J194" s="91">
        <v>2.427356778</v>
      </c>
      <c r="K194" s="91">
        <v>2.5473114200000002</v>
      </c>
      <c r="L194" s="94">
        <v>0.28887469999999998</v>
      </c>
      <c r="M194" s="91">
        <v>0.90772132299999997</v>
      </c>
      <c r="N194" s="91">
        <v>0.95257891800000005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opLeftCell="A33" workbookViewId="0">
      <selection activeCell="A33" sqref="A33"/>
    </sheetView>
  </sheetViews>
  <sheetFormatPr defaultColWidth="9" defaultRowHeight="12.5" x14ac:dyDescent="0.25"/>
  <cols>
    <col min="1" max="16384" width="9" style="95"/>
  </cols>
  <sheetData>
    <row r="1" spans="1:11" x14ac:dyDescent="0.25">
      <c r="A1" s="96" t="s">
        <v>0</v>
      </c>
    </row>
    <row r="2" spans="1:11" x14ac:dyDescent="0.25">
      <c r="B2" s="96" t="s">
        <v>80</v>
      </c>
      <c r="C2" s="96" t="s">
        <v>81</v>
      </c>
      <c r="D2" s="96" t="s">
        <v>82</v>
      </c>
      <c r="E2" s="96" t="s">
        <v>83</v>
      </c>
      <c r="F2" s="96" t="s">
        <v>84</v>
      </c>
      <c r="G2" s="96" t="s">
        <v>85</v>
      </c>
      <c r="H2" s="96" t="s">
        <v>86</v>
      </c>
      <c r="I2" s="96" t="s">
        <v>87</v>
      </c>
      <c r="J2" s="96" t="s">
        <v>88</v>
      </c>
      <c r="K2" s="96" t="s">
        <v>89</v>
      </c>
    </row>
    <row r="3" spans="1:11" x14ac:dyDescent="0.25">
      <c r="A3" s="96" t="s">
        <v>90</v>
      </c>
      <c r="B3" s="95">
        <v>5012</v>
      </c>
      <c r="C3" s="95">
        <v>8269</v>
      </c>
      <c r="D3" s="95">
        <v>10907</v>
      </c>
      <c r="E3" s="95">
        <v>11805</v>
      </c>
      <c r="F3" s="95">
        <v>13539</v>
      </c>
      <c r="G3" s="95">
        <v>16181</v>
      </c>
      <c r="H3" s="95">
        <v>18009</v>
      </c>
      <c r="I3" s="95">
        <v>18608</v>
      </c>
      <c r="J3" s="95">
        <v>18662</v>
      </c>
      <c r="K3" s="95">
        <v>18834</v>
      </c>
    </row>
    <row r="4" spans="1:11" x14ac:dyDescent="0.25">
      <c r="A4" s="96" t="s">
        <v>91</v>
      </c>
      <c r="B4" s="95">
        <v>106</v>
      </c>
      <c r="C4" s="95">
        <v>4285</v>
      </c>
      <c r="D4" s="95">
        <v>5396</v>
      </c>
      <c r="E4" s="95">
        <v>10666</v>
      </c>
      <c r="F4" s="95">
        <v>13782</v>
      </c>
      <c r="G4" s="95">
        <v>15599</v>
      </c>
      <c r="H4" s="95">
        <v>15496</v>
      </c>
      <c r="I4" s="95">
        <v>16169</v>
      </c>
      <c r="J4" s="95">
        <v>16704</v>
      </c>
    </row>
    <row r="5" spans="1:11" x14ac:dyDescent="0.25">
      <c r="A5" s="96" t="s">
        <v>92</v>
      </c>
      <c r="B5" s="95">
        <v>3410</v>
      </c>
      <c r="C5" s="95">
        <v>8992</v>
      </c>
      <c r="D5" s="95">
        <v>13873</v>
      </c>
      <c r="E5" s="95">
        <v>16141</v>
      </c>
      <c r="F5" s="95">
        <v>18735</v>
      </c>
      <c r="G5" s="95">
        <v>22214</v>
      </c>
      <c r="H5" s="95">
        <v>22863</v>
      </c>
      <c r="I5" s="95">
        <v>23466</v>
      </c>
    </row>
    <row r="6" spans="1:11" x14ac:dyDescent="0.25">
      <c r="A6" s="96" t="s">
        <v>93</v>
      </c>
      <c r="B6" s="95">
        <v>5655</v>
      </c>
      <c r="C6" s="95">
        <v>11555</v>
      </c>
      <c r="D6" s="95">
        <v>15766</v>
      </c>
      <c r="E6" s="95">
        <v>21266</v>
      </c>
      <c r="F6" s="95">
        <v>23425</v>
      </c>
      <c r="G6" s="95">
        <v>26083</v>
      </c>
      <c r="H6" s="95">
        <v>27067</v>
      </c>
    </row>
    <row r="7" spans="1:11" x14ac:dyDescent="0.25">
      <c r="A7" s="96" t="s">
        <v>94</v>
      </c>
      <c r="B7" s="95">
        <v>1092</v>
      </c>
      <c r="C7" s="95">
        <v>9565</v>
      </c>
      <c r="D7" s="95">
        <v>15836</v>
      </c>
      <c r="E7" s="95">
        <v>22169</v>
      </c>
      <c r="F7" s="95">
        <v>25955</v>
      </c>
      <c r="G7" s="95">
        <v>26180</v>
      </c>
    </row>
    <row r="8" spans="1:11" x14ac:dyDescent="0.25">
      <c r="A8" s="96" t="s">
        <v>95</v>
      </c>
      <c r="B8" s="95">
        <v>1513</v>
      </c>
      <c r="C8" s="95">
        <v>6445</v>
      </c>
      <c r="D8" s="95">
        <v>11702</v>
      </c>
      <c r="E8" s="95">
        <v>12935</v>
      </c>
      <c r="F8" s="95">
        <v>15852</v>
      </c>
    </row>
    <row r="9" spans="1:11" x14ac:dyDescent="0.25">
      <c r="A9" s="96" t="s">
        <v>96</v>
      </c>
      <c r="B9" s="95">
        <v>557</v>
      </c>
      <c r="C9" s="95">
        <v>4020</v>
      </c>
      <c r="D9" s="95">
        <v>10946</v>
      </c>
      <c r="E9" s="95">
        <v>12314</v>
      </c>
    </row>
    <row r="10" spans="1:11" x14ac:dyDescent="0.25">
      <c r="A10" s="96" t="s">
        <v>97</v>
      </c>
      <c r="B10" s="95">
        <v>1351</v>
      </c>
      <c r="C10" s="95">
        <v>6947</v>
      </c>
      <c r="D10" s="95">
        <v>13112</v>
      </c>
    </row>
    <row r="11" spans="1:11" x14ac:dyDescent="0.25">
      <c r="A11" s="96" t="s">
        <v>98</v>
      </c>
      <c r="B11" s="95">
        <v>3133</v>
      </c>
      <c r="C11" s="95">
        <v>5395</v>
      </c>
    </row>
    <row r="12" spans="1:11" x14ac:dyDescent="0.25">
      <c r="A12" s="96" t="s">
        <v>99</v>
      </c>
      <c r="B12" s="95">
        <v>2063</v>
      </c>
    </row>
    <row r="14" spans="1:11" x14ac:dyDescent="0.25">
      <c r="A14" s="96" t="s">
        <v>1</v>
      </c>
    </row>
    <row r="15" spans="1:11" x14ac:dyDescent="0.25">
      <c r="B15" s="96" t="s">
        <v>100</v>
      </c>
      <c r="C15" s="96" t="s">
        <v>101</v>
      </c>
      <c r="D15" s="96" t="s">
        <v>102</v>
      </c>
      <c r="E15" s="96" t="s">
        <v>103</v>
      </c>
      <c r="F15" s="96" t="s">
        <v>104</v>
      </c>
      <c r="G15" s="96" t="s">
        <v>105</v>
      </c>
      <c r="H15" s="96" t="s">
        <v>106</v>
      </c>
      <c r="I15" s="96" t="s">
        <v>107</v>
      </c>
      <c r="J15" s="96" t="s">
        <v>108</v>
      </c>
    </row>
    <row r="16" spans="1:11" x14ac:dyDescent="0.25">
      <c r="A16" s="96" t="s">
        <v>90</v>
      </c>
      <c r="B16" s="95">
        <v>1.6498403830806065</v>
      </c>
      <c r="C16" s="95">
        <v>1.3190228564518081</v>
      </c>
      <c r="D16" s="95">
        <v>1.0823324470523517</v>
      </c>
      <c r="E16" s="95">
        <v>1.1468869123252858</v>
      </c>
      <c r="F16" s="95">
        <v>1.1951399660240787</v>
      </c>
      <c r="G16" s="95">
        <v>1.1129720042024598</v>
      </c>
      <c r="H16" s="95">
        <v>1.0332611472041757</v>
      </c>
      <c r="I16" s="95">
        <v>1.002901977644024</v>
      </c>
      <c r="J16" s="95">
        <v>1.0092165898617511</v>
      </c>
    </row>
    <row r="17" spans="1:11" x14ac:dyDescent="0.25">
      <c r="A17" s="96" t="s">
        <v>91</v>
      </c>
      <c r="B17" s="95">
        <v>40.424528301886795</v>
      </c>
      <c r="C17" s="95">
        <v>1.2592765460910151</v>
      </c>
      <c r="D17" s="95">
        <v>1.9766493699036323</v>
      </c>
      <c r="E17" s="95">
        <v>1.2921432589536845</v>
      </c>
      <c r="F17" s="95">
        <v>1.1318386300972283</v>
      </c>
      <c r="G17" s="95">
        <v>0.9933970126290147</v>
      </c>
      <c r="H17" s="95">
        <v>1.0434305627258647</v>
      </c>
      <c r="I17" s="95">
        <v>1.0330880079163831</v>
      </c>
    </row>
    <row r="18" spans="1:11" x14ac:dyDescent="0.25">
      <c r="A18" s="96" t="s">
        <v>92</v>
      </c>
      <c r="B18" s="95">
        <v>2.6369501466275658</v>
      </c>
      <c r="C18" s="95">
        <v>1.5428158362989324</v>
      </c>
      <c r="D18" s="95">
        <v>1.1634830245801198</v>
      </c>
      <c r="E18" s="95">
        <v>1.1607087541044545</v>
      </c>
      <c r="F18" s="95">
        <v>1.1856952228449427</v>
      </c>
      <c r="G18" s="95">
        <v>1.0292158098496444</v>
      </c>
      <c r="H18" s="95">
        <v>1.0263744915365438</v>
      </c>
    </row>
    <row r="19" spans="1:11" x14ac:dyDescent="0.25">
      <c r="A19" s="96" t="s">
        <v>93</v>
      </c>
      <c r="B19" s="95">
        <v>2.0433244916003535</v>
      </c>
      <c r="C19" s="95">
        <v>1.3644309822587624</v>
      </c>
      <c r="D19" s="95">
        <v>1.3488519599137385</v>
      </c>
      <c r="E19" s="95">
        <v>1.1015235587322487</v>
      </c>
      <c r="F19" s="95">
        <v>1.1134685165421558</v>
      </c>
      <c r="G19" s="95">
        <v>1.0377257217344631</v>
      </c>
    </row>
    <row r="20" spans="1:11" x14ac:dyDescent="0.25">
      <c r="A20" s="96" t="s">
        <v>94</v>
      </c>
      <c r="B20" s="95">
        <v>8.7591575091575091</v>
      </c>
      <c r="C20" s="95">
        <v>1.6556194458964977</v>
      </c>
      <c r="D20" s="95">
        <v>1.3999115938368274</v>
      </c>
      <c r="E20" s="95">
        <v>1.1707790157427038</v>
      </c>
      <c r="F20" s="95">
        <v>1.0086688499325756</v>
      </c>
    </row>
    <row r="21" spans="1:11" x14ac:dyDescent="0.25">
      <c r="A21" s="96" t="s">
        <v>95</v>
      </c>
      <c r="B21" s="95">
        <v>4.2597488433575679</v>
      </c>
      <c r="C21" s="95">
        <v>1.8156710628394104</v>
      </c>
      <c r="D21" s="95">
        <v>1.1053666039993164</v>
      </c>
      <c r="E21" s="95">
        <v>1.2255121762659451</v>
      </c>
    </row>
    <row r="22" spans="1:11" x14ac:dyDescent="0.25">
      <c r="A22" s="96" t="s">
        <v>96</v>
      </c>
      <c r="B22" s="95">
        <v>7.217235188509874</v>
      </c>
      <c r="C22" s="95">
        <v>2.7228855721393033</v>
      </c>
      <c r="D22" s="95">
        <v>1.1249771606066143</v>
      </c>
    </row>
    <row r="23" spans="1:11" x14ac:dyDescent="0.25">
      <c r="A23" s="96" t="s">
        <v>97</v>
      </c>
      <c r="B23" s="95">
        <v>5.1421169504071056</v>
      </c>
      <c r="C23" s="95">
        <v>1.8874334244997841</v>
      </c>
    </row>
    <row r="24" spans="1:11" x14ac:dyDescent="0.25">
      <c r="A24" s="96" t="s">
        <v>98</v>
      </c>
      <c r="B24" s="95">
        <v>1.7219917012448134</v>
      </c>
    </row>
    <row r="26" spans="1:11" x14ac:dyDescent="0.25">
      <c r="A26" s="96" t="s">
        <v>3</v>
      </c>
    </row>
    <row r="27" spans="1:11" x14ac:dyDescent="0.25">
      <c r="B27" s="96" t="s">
        <v>80</v>
      </c>
      <c r="C27" s="96" t="s">
        <v>81</v>
      </c>
      <c r="D27" s="96" t="s">
        <v>82</v>
      </c>
      <c r="E27" s="96" t="s">
        <v>83</v>
      </c>
      <c r="F27" s="96" t="s">
        <v>84</v>
      </c>
      <c r="G27" s="96" t="s">
        <v>85</v>
      </c>
      <c r="H27" s="96" t="s">
        <v>86</v>
      </c>
      <c r="I27" s="96" t="s">
        <v>87</v>
      </c>
      <c r="J27" s="96" t="s">
        <v>88</v>
      </c>
      <c r="K27" s="96" t="s">
        <v>89</v>
      </c>
    </row>
    <row r="28" spans="1:11" x14ac:dyDescent="0.25">
      <c r="A28" s="96" t="s">
        <v>124</v>
      </c>
      <c r="B28" s="96" t="s">
        <v>100</v>
      </c>
      <c r="C28" s="96" t="s">
        <v>101</v>
      </c>
      <c r="D28" s="96" t="s">
        <v>102</v>
      </c>
      <c r="E28" s="96" t="s">
        <v>103</v>
      </c>
      <c r="F28" s="96" t="s">
        <v>104</v>
      </c>
      <c r="G28" s="96" t="s">
        <v>105</v>
      </c>
      <c r="H28" s="96" t="s">
        <v>106</v>
      </c>
      <c r="I28" s="96" t="s">
        <v>107</v>
      </c>
      <c r="J28" s="96" t="s">
        <v>108</v>
      </c>
      <c r="K28" s="96" t="s">
        <v>125</v>
      </c>
    </row>
    <row r="29" spans="1:11" x14ac:dyDescent="0.25">
      <c r="A29" s="96" t="s">
        <v>126</v>
      </c>
      <c r="B29" s="95">
        <v>2.9993590000000001</v>
      </c>
      <c r="C29" s="95">
        <v>1.623523</v>
      </c>
      <c r="D29" s="95">
        <v>1.270888</v>
      </c>
      <c r="E29" s="95">
        <v>1.171675</v>
      </c>
      <c r="F29" s="95">
        <v>1.1133850000000001</v>
      </c>
      <c r="G29" s="95">
        <v>1.0419350000000001</v>
      </c>
      <c r="H29" s="95">
        <v>1.033264</v>
      </c>
      <c r="I29" s="95">
        <v>1.0169360000000001</v>
      </c>
      <c r="J29" s="95">
        <v>1.009217</v>
      </c>
      <c r="K29" s="95">
        <v>1</v>
      </c>
    </row>
    <row r="30" spans="1:11" x14ac:dyDescent="0.25">
      <c r="A30" s="96" t="s">
        <v>127</v>
      </c>
      <c r="B30" s="95">
        <v>8.9202340000000007</v>
      </c>
      <c r="C30" s="95">
        <v>2.9740470000000001</v>
      </c>
      <c r="D30" s="95">
        <v>1.8318479999999999</v>
      </c>
      <c r="E30" s="95">
        <v>1.441392</v>
      </c>
      <c r="F30" s="95">
        <v>1.2301979999999999</v>
      </c>
      <c r="G30" s="95">
        <v>1.1049169999999999</v>
      </c>
      <c r="H30" s="95">
        <v>1.0604480000000001</v>
      </c>
      <c r="I30" s="95">
        <v>1.0263089999999999</v>
      </c>
      <c r="J30" s="95">
        <v>1.009217</v>
      </c>
      <c r="K30" s="95">
        <v>1</v>
      </c>
    </row>
    <row r="31" spans="1:11" x14ac:dyDescent="0.25">
      <c r="A31" s="96" t="s">
        <v>116</v>
      </c>
      <c r="B31" s="95">
        <v>12</v>
      </c>
      <c r="C31" s="95">
        <v>24</v>
      </c>
      <c r="D31" s="95">
        <v>36</v>
      </c>
      <c r="E31" s="95">
        <v>48</v>
      </c>
      <c r="F31" s="95">
        <v>60</v>
      </c>
      <c r="G31" s="95">
        <v>72</v>
      </c>
      <c r="H31" s="95">
        <v>84</v>
      </c>
      <c r="I31" s="95">
        <v>96</v>
      </c>
      <c r="J31" s="95">
        <v>108</v>
      </c>
      <c r="K31" s="95">
        <v>120</v>
      </c>
    </row>
    <row r="32" spans="1:11" x14ac:dyDescent="0.25">
      <c r="A32" s="96" t="s">
        <v>128</v>
      </c>
      <c r="B32" s="95">
        <v>24</v>
      </c>
      <c r="C32" s="95">
        <v>36</v>
      </c>
      <c r="D32" s="95">
        <v>48</v>
      </c>
      <c r="E32" s="95">
        <v>60</v>
      </c>
      <c r="F32" s="95">
        <v>72</v>
      </c>
      <c r="G32" s="95">
        <v>84</v>
      </c>
      <c r="H32" s="95">
        <v>96</v>
      </c>
      <c r="I32" s="95">
        <v>108</v>
      </c>
      <c r="J32" s="95">
        <v>120</v>
      </c>
      <c r="K32" s="95" t="s">
        <v>129</v>
      </c>
    </row>
    <row r="33" spans="1:11" x14ac:dyDescent="0.25">
      <c r="A33" s="96" t="s">
        <v>130</v>
      </c>
      <c r="B33" s="95">
        <v>1</v>
      </c>
      <c r="C33" s="95">
        <v>2</v>
      </c>
      <c r="D33" s="95">
        <v>3</v>
      </c>
      <c r="E33" s="95">
        <v>4</v>
      </c>
      <c r="F33" s="95">
        <v>5</v>
      </c>
      <c r="G33" s="95">
        <v>6</v>
      </c>
      <c r="H33" s="95">
        <v>7</v>
      </c>
      <c r="I33" s="95">
        <v>8</v>
      </c>
      <c r="J33" s="95">
        <v>9</v>
      </c>
      <c r="K33" s="95">
        <v>10</v>
      </c>
    </row>
    <row r="34" spans="1:11" x14ac:dyDescent="0.25">
      <c r="A34" s="96" t="s">
        <v>131</v>
      </c>
      <c r="B34" s="95">
        <v>2</v>
      </c>
      <c r="C34" s="95">
        <v>3</v>
      </c>
      <c r="D34" s="95">
        <v>4</v>
      </c>
      <c r="E34" s="95">
        <v>5</v>
      </c>
      <c r="F34" s="95">
        <v>6</v>
      </c>
      <c r="G34" s="95">
        <v>7</v>
      </c>
      <c r="H34" s="95">
        <v>8</v>
      </c>
      <c r="I34" s="95">
        <v>9</v>
      </c>
      <c r="J34" s="95">
        <v>10</v>
      </c>
      <c r="K34" s="95">
        <v>10</v>
      </c>
    </row>
    <row r="35" spans="1:11" x14ac:dyDescent="0.25">
      <c r="A35" s="96" t="s">
        <v>134</v>
      </c>
      <c r="B35" s="95">
        <v>1</v>
      </c>
      <c r="C35" s="95">
        <v>1</v>
      </c>
      <c r="D35" s="95">
        <v>1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 t="s">
        <v>136</v>
      </c>
    </row>
    <row r="37" spans="1:11" x14ac:dyDescent="0.25">
      <c r="A37" s="96" t="s">
        <v>240</v>
      </c>
    </row>
    <row r="38" spans="1:11" x14ac:dyDescent="0.25">
      <c r="B38" s="96" t="s">
        <v>116</v>
      </c>
      <c r="C38" s="96" t="s">
        <v>128</v>
      </c>
      <c r="D38" s="96" t="s">
        <v>126</v>
      </c>
      <c r="E38" s="96" t="s">
        <v>151</v>
      </c>
      <c r="F38" s="96" t="s">
        <v>68</v>
      </c>
      <c r="G38" s="96" t="s">
        <v>239</v>
      </c>
      <c r="H38" s="96" t="s">
        <v>123</v>
      </c>
      <c r="I38" s="96" t="s">
        <v>139</v>
      </c>
      <c r="J38" s="96" t="s">
        <v>32</v>
      </c>
      <c r="K38" s="96" t="s">
        <v>33</v>
      </c>
    </row>
    <row r="39" spans="1:11" x14ac:dyDescent="0.25">
      <c r="A39" s="96" t="s">
        <v>80</v>
      </c>
      <c r="B39" s="95">
        <v>12</v>
      </c>
      <c r="C39" s="95">
        <v>24</v>
      </c>
      <c r="D39" s="95">
        <v>2.9993590000000001</v>
      </c>
      <c r="E39" s="95">
        <v>1.1302032769999999</v>
      </c>
      <c r="F39" s="95">
        <v>166.98347000000001</v>
      </c>
      <c r="G39" s="95">
        <v>1</v>
      </c>
      <c r="H39" s="95">
        <v>8</v>
      </c>
      <c r="I39" s="96" t="s">
        <v>140</v>
      </c>
      <c r="J39" s="95">
        <v>186.45927</v>
      </c>
      <c r="K39" s="95">
        <v>200.45927</v>
      </c>
    </row>
    <row r="40" spans="1:11" x14ac:dyDescent="0.25">
      <c r="A40" s="96" t="s">
        <v>81</v>
      </c>
      <c r="B40" s="95">
        <v>24</v>
      </c>
      <c r="C40" s="95">
        <v>36</v>
      </c>
      <c r="D40" s="95">
        <v>1.623523</v>
      </c>
      <c r="E40" s="95">
        <v>0.13583611900000001</v>
      </c>
      <c r="F40" s="95">
        <v>33.294538000000003</v>
      </c>
      <c r="G40" s="95">
        <v>1</v>
      </c>
      <c r="H40" s="95">
        <v>7</v>
      </c>
      <c r="I40" s="96" t="s">
        <v>141</v>
      </c>
      <c r="J40" s="95">
        <v>152.64519999999999</v>
      </c>
      <c r="K40" s="95">
        <v>164.64519999999999</v>
      </c>
    </row>
    <row r="41" spans="1:11" x14ac:dyDescent="0.25">
      <c r="A41" s="96" t="s">
        <v>82</v>
      </c>
      <c r="B41" s="95">
        <v>36</v>
      </c>
      <c r="C41" s="95">
        <v>48</v>
      </c>
      <c r="D41" s="95">
        <v>1.270888</v>
      </c>
      <c r="E41" s="95">
        <v>9.0498216000000006E-2</v>
      </c>
      <c r="F41" s="95">
        <v>26.295300000000001</v>
      </c>
      <c r="G41" s="95">
        <v>1</v>
      </c>
      <c r="H41" s="95">
        <v>6</v>
      </c>
      <c r="I41" s="96" t="s">
        <v>142</v>
      </c>
      <c r="J41" s="95">
        <v>133.98972000000001</v>
      </c>
      <c r="K41" s="95">
        <v>143.98972000000001</v>
      </c>
    </row>
    <row r="42" spans="1:11" x14ac:dyDescent="0.25">
      <c r="A42" s="96" t="s">
        <v>83</v>
      </c>
      <c r="B42" s="95">
        <v>48</v>
      </c>
      <c r="C42" s="95">
        <v>60</v>
      </c>
      <c r="D42" s="95">
        <v>1.171675</v>
      </c>
      <c r="E42" s="95">
        <v>2.5389927E-2</v>
      </c>
      <c r="F42" s="95">
        <v>7.8249599999999999</v>
      </c>
      <c r="G42" s="95">
        <v>1</v>
      </c>
      <c r="H42" s="95">
        <v>5</v>
      </c>
      <c r="I42" s="96" t="s">
        <v>143</v>
      </c>
      <c r="J42" s="95">
        <v>102.40038</v>
      </c>
      <c r="K42" s="95">
        <v>110.40038</v>
      </c>
    </row>
    <row r="43" spans="1:11" x14ac:dyDescent="0.25">
      <c r="A43" s="96" t="s">
        <v>84</v>
      </c>
      <c r="B43" s="95">
        <v>60</v>
      </c>
      <c r="C43" s="95">
        <v>72</v>
      </c>
      <c r="D43" s="95">
        <v>1.1133850000000001</v>
      </c>
      <c r="E43" s="95">
        <v>3.5376679000000001E-2</v>
      </c>
      <c r="F43" s="95">
        <v>10.928818</v>
      </c>
      <c r="G43" s="95">
        <v>1</v>
      </c>
      <c r="H43" s="95">
        <v>4</v>
      </c>
      <c r="I43" s="96" t="s">
        <v>144</v>
      </c>
      <c r="J43" s="95">
        <v>90.095969999999994</v>
      </c>
      <c r="K43" s="95">
        <v>96.095969999999994</v>
      </c>
    </row>
    <row r="44" spans="1:11" x14ac:dyDescent="0.25">
      <c r="A44" s="96" t="s">
        <v>85</v>
      </c>
      <c r="B44" s="95">
        <v>72</v>
      </c>
      <c r="C44" s="95">
        <v>84</v>
      </c>
      <c r="D44" s="95">
        <v>1.0419350000000001</v>
      </c>
      <c r="E44" s="95">
        <v>2.2577812999999999E-2</v>
      </c>
      <c r="F44" s="95">
        <v>6.3890419999999999</v>
      </c>
      <c r="G44" s="95">
        <v>1</v>
      </c>
      <c r="H44" s="95">
        <v>3</v>
      </c>
      <c r="I44" s="96" t="s">
        <v>145</v>
      </c>
      <c r="J44" s="95">
        <v>68.561530000000005</v>
      </c>
      <c r="K44" s="95">
        <v>72.561530000000005</v>
      </c>
    </row>
    <row r="45" spans="1:11" x14ac:dyDescent="0.25">
      <c r="A45" s="96" t="s">
        <v>86</v>
      </c>
      <c r="B45" s="95">
        <v>84</v>
      </c>
      <c r="C45" s="95">
        <v>96</v>
      </c>
      <c r="D45" s="95">
        <v>1.033264</v>
      </c>
      <c r="E45" s="95">
        <v>7.9060889999999998E-3</v>
      </c>
      <c r="F45" s="95">
        <v>1.877059</v>
      </c>
      <c r="G45" s="95">
        <v>1</v>
      </c>
      <c r="H45" s="95">
        <v>2</v>
      </c>
      <c r="I45" s="96" t="s">
        <v>146</v>
      </c>
      <c r="J45" s="95">
        <v>41.667140000000003</v>
      </c>
      <c r="K45" s="95">
        <v>43.667140000000003</v>
      </c>
    </row>
    <row r="46" spans="1:11" x14ac:dyDescent="0.25">
      <c r="A46" s="96" t="s">
        <v>87</v>
      </c>
      <c r="B46" s="95">
        <v>96</v>
      </c>
      <c r="C46" s="95">
        <v>108</v>
      </c>
      <c r="D46" s="95">
        <v>1.0169360000000001</v>
      </c>
      <c r="E46" s="95">
        <v>1.0065421E-2</v>
      </c>
      <c r="F46" s="95">
        <v>1.877059</v>
      </c>
      <c r="G46" s="95">
        <v>1</v>
      </c>
      <c r="H46" s="95">
        <v>1</v>
      </c>
      <c r="I46" s="96" t="s">
        <v>147</v>
      </c>
      <c r="J46" s="95">
        <v>31.941130000000001</v>
      </c>
      <c r="K46" s="95">
        <v>31.941130000000001</v>
      </c>
    </row>
    <row r="47" spans="1:11" x14ac:dyDescent="0.25">
      <c r="A47" s="96" t="s">
        <v>88</v>
      </c>
      <c r="B47" s="95">
        <v>108</v>
      </c>
      <c r="C47" s="95">
        <v>120</v>
      </c>
      <c r="D47" s="95">
        <v>1.009217</v>
      </c>
      <c r="E47" s="95">
        <v>1.3740385000000001E-2</v>
      </c>
      <c r="F47" s="95">
        <v>1.877059</v>
      </c>
      <c r="G47" s="95">
        <v>1</v>
      </c>
      <c r="H47" s="95">
        <v>0</v>
      </c>
      <c r="I47" s="96" t="s">
        <v>148</v>
      </c>
      <c r="J47" s="95" t="s">
        <v>237</v>
      </c>
      <c r="K47" s="95" t="s">
        <v>237</v>
      </c>
    </row>
    <row r="48" spans="1:11" x14ac:dyDescent="0.25">
      <c r="A48" s="96" t="s">
        <v>89</v>
      </c>
      <c r="B48" s="95">
        <v>120</v>
      </c>
      <c r="C48" s="95" t="s">
        <v>129</v>
      </c>
      <c r="D48" s="95">
        <v>1</v>
      </c>
      <c r="E48" s="95">
        <v>0</v>
      </c>
      <c r="F48" s="95">
        <v>0</v>
      </c>
      <c r="G48" s="95">
        <v>0</v>
      </c>
      <c r="H48" s="95">
        <v>0</v>
      </c>
      <c r="I48" s="96" t="s">
        <v>136</v>
      </c>
      <c r="J48" s="95" t="s">
        <v>136</v>
      </c>
      <c r="K48" s="95" t="s">
        <v>136</v>
      </c>
    </row>
    <row r="50" spans="1:13" x14ac:dyDescent="0.25">
      <c r="A50" s="96" t="s">
        <v>224</v>
      </c>
    </row>
    <row r="51" spans="1:13" x14ac:dyDescent="0.25">
      <c r="B51" s="96" t="s">
        <v>115</v>
      </c>
      <c r="C51" s="96" t="s">
        <v>157</v>
      </c>
      <c r="D51" s="96" t="s">
        <v>156</v>
      </c>
    </row>
    <row r="52" spans="1:13" x14ac:dyDescent="0.25">
      <c r="A52" s="96" t="s">
        <v>90</v>
      </c>
      <c r="B52" s="95">
        <v>1998</v>
      </c>
      <c r="C52" s="97">
        <v>35796</v>
      </c>
      <c r="D52" s="97">
        <v>36160</v>
      </c>
    </row>
    <row r="53" spans="1:13" x14ac:dyDescent="0.25">
      <c r="A53" s="96" t="s">
        <v>91</v>
      </c>
      <c r="B53" s="95">
        <v>1999</v>
      </c>
      <c r="C53" s="97">
        <v>36161</v>
      </c>
      <c r="D53" s="97">
        <v>36525</v>
      </c>
    </row>
    <row r="54" spans="1:13" x14ac:dyDescent="0.25">
      <c r="A54" s="96" t="s">
        <v>92</v>
      </c>
      <c r="B54" s="95">
        <v>2000</v>
      </c>
      <c r="C54" s="97">
        <v>36526</v>
      </c>
      <c r="D54" s="97">
        <v>36891</v>
      </c>
    </row>
    <row r="55" spans="1:13" x14ac:dyDescent="0.25">
      <c r="A55" s="96" t="s">
        <v>93</v>
      </c>
      <c r="B55" s="95">
        <v>2001</v>
      </c>
      <c r="C55" s="97">
        <v>36892</v>
      </c>
      <c r="D55" s="97">
        <v>37256</v>
      </c>
    </row>
    <row r="56" spans="1:13" x14ac:dyDescent="0.25">
      <c r="A56" s="96" t="s">
        <v>94</v>
      </c>
      <c r="B56" s="95">
        <v>2002</v>
      </c>
      <c r="C56" s="97">
        <v>37257</v>
      </c>
      <c r="D56" s="97">
        <v>37621</v>
      </c>
    </row>
    <row r="57" spans="1:13" x14ac:dyDescent="0.25">
      <c r="A57" s="96" t="s">
        <v>95</v>
      </c>
      <c r="B57" s="95">
        <v>2003</v>
      </c>
      <c r="C57" s="97">
        <v>37622</v>
      </c>
      <c r="D57" s="97">
        <v>37986</v>
      </c>
    </row>
    <row r="58" spans="1:13" x14ac:dyDescent="0.25">
      <c r="A58" s="96" t="s">
        <v>96</v>
      </c>
      <c r="B58" s="95">
        <v>2004</v>
      </c>
      <c r="C58" s="97">
        <v>37987</v>
      </c>
      <c r="D58" s="97">
        <v>38352</v>
      </c>
    </row>
    <row r="59" spans="1:13" x14ac:dyDescent="0.25">
      <c r="A59" s="96" t="s">
        <v>97</v>
      </c>
      <c r="B59" s="95">
        <v>2005</v>
      </c>
      <c r="C59" s="97">
        <v>38353</v>
      </c>
      <c r="D59" s="97">
        <v>38717</v>
      </c>
    </row>
    <row r="60" spans="1:13" x14ac:dyDescent="0.25">
      <c r="A60" s="96" t="s">
        <v>98</v>
      </c>
      <c r="B60" s="95">
        <v>2006</v>
      </c>
      <c r="C60" s="97">
        <v>38718</v>
      </c>
      <c r="D60" s="97">
        <v>39082</v>
      </c>
    </row>
    <row r="61" spans="1:13" x14ac:dyDescent="0.25">
      <c r="A61" s="96" t="s">
        <v>99</v>
      </c>
      <c r="B61" s="95">
        <v>2007</v>
      </c>
      <c r="C61" s="97">
        <v>39083</v>
      </c>
      <c r="D61" s="97">
        <v>39447</v>
      </c>
    </row>
    <row r="63" spans="1:13" x14ac:dyDescent="0.25">
      <c r="A63" s="96" t="s">
        <v>154</v>
      </c>
    </row>
    <row r="64" spans="1:13" x14ac:dyDescent="0.25">
      <c r="B64" s="96" t="s">
        <v>115</v>
      </c>
      <c r="C64" s="96" t="s">
        <v>116</v>
      </c>
      <c r="D64" s="96" t="s">
        <v>155</v>
      </c>
      <c r="E64" s="96" t="s">
        <v>159</v>
      </c>
      <c r="F64" s="96" t="s">
        <v>158</v>
      </c>
      <c r="G64" s="96" t="s">
        <v>206</v>
      </c>
      <c r="H64" s="96" t="s">
        <v>207</v>
      </c>
      <c r="I64" s="96" t="s">
        <v>236</v>
      </c>
      <c r="J64" s="96" t="s">
        <v>235</v>
      </c>
      <c r="K64" s="96" t="s">
        <v>205</v>
      </c>
      <c r="L64" s="96" t="s">
        <v>126</v>
      </c>
      <c r="M64" s="96" t="s">
        <v>208</v>
      </c>
    </row>
    <row r="65" spans="1:13" x14ac:dyDescent="0.25">
      <c r="A65" s="96" t="s">
        <v>161</v>
      </c>
      <c r="B65" s="96" t="s">
        <v>90</v>
      </c>
      <c r="C65" s="95">
        <v>120</v>
      </c>
      <c r="D65" s="95">
        <v>18834</v>
      </c>
      <c r="E65" s="97">
        <v>39447</v>
      </c>
      <c r="F65" s="95">
        <v>114</v>
      </c>
      <c r="G65" s="95" t="s">
        <v>136</v>
      </c>
      <c r="H65" s="95" t="s">
        <v>136</v>
      </c>
      <c r="I65" s="95" t="s">
        <v>136</v>
      </c>
      <c r="J65" s="95" t="s">
        <v>136</v>
      </c>
      <c r="K65" s="95">
        <v>172</v>
      </c>
      <c r="L65" s="95" t="s">
        <v>136</v>
      </c>
      <c r="M65" s="96" t="s">
        <v>214</v>
      </c>
    </row>
    <row r="66" spans="1:13" x14ac:dyDescent="0.25">
      <c r="A66" s="96" t="s">
        <v>162</v>
      </c>
      <c r="B66" s="96" t="s">
        <v>91</v>
      </c>
      <c r="C66" s="95">
        <v>108</v>
      </c>
      <c r="D66" s="95">
        <v>16704</v>
      </c>
      <c r="E66" s="97">
        <v>39447</v>
      </c>
      <c r="F66" s="95">
        <v>102</v>
      </c>
      <c r="G66" s="95" t="s">
        <v>136</v>
      </c>
      <c r="H66" s="95" t="s">
        <v>136</v>
      </c>
      <c r="I66" s="95" t="s">
        <v>136</v>
      </c>
      <c r="J66" s="95" t="s">
        <v>136</v>
      </c>
      <c r="K66" s="95">
        <v>535</v>
      </c>
      <c r="L66" s="95" t="s">
        <v>136</v>
      </c>
      <c r="M66" s="96" t="s">
        <v>215</v>
      </c>
    </row>
    <row r="67" spans="1:13" x14ac:dyDescent="0.25">
      <c r="A67" s="96" t="s">
        <v>163</v>
      </c>
      <c r="B67" s="96" t="s">
        <v>92</v>
      </c>
      <c r="C67" s="95">
        <v>96</v>
      </c>
      <c r="D67" s="95">
        <v>23466</v>
      </c>
      <c r="E67" s="97">
        <v>39447</v>
      </c>
      <c r="F67" s="95">
        <v>90</v>
      </c>
      <c r="G67" s="95" t="s">
        <v>136</v>
      </c>
      <c r="H67" s="95" t="s">
        <v>136</v>
      </c>
      <c r="I67" s="95" t="s">
        <v>136</v>
      </c>
      <c r="J67" s="95" t="s">
        <v>136</v>
      </c>
      <c r="K67" s="95">
        <v>603</v>
      </c>
      <c r="L67" s="95" t="s">
        <v>136</v>
      </c>
      <c r="M67" s="96" t="s">
        <v>216</v>
      </c>
    </row>
    <row r="68" spans="1:13" x14ac:dyDescent="0.25">
      <c r="A68" s="96" t="s">
        <v>164</v>
      </c>
      <c r="B68" s="96" t="s">
        <v>93</v>
      </c>
      <c r="C68" s="95">
        <v>84</v>
      </c>
      <c r="D68" s="95">
        <v>27067</v>
      </c>
      <c r="E68" s="97">
        <v>39447</v>
      </c>
      <c r="F68" s="95">
        <v>78</v>
      </c>
      <c r="G68" s="95" t="s">
        <v>136</v>
      </c>
      <c r="H68" s="95" t="s">
        <v>136</v>
      </c>
      <c r="I68" s="95" t="s">
        <v>136</v>
      </c>
      <c r="J68" s="95" t="s">
        <v>136</v>
      </c>
      <c r="K68" s="95">
        <v>984</v>
      </c>
      <c r="L68" s="95" t="s">
        <v>136</v>
      </c>
      <c r="M68" s="96" t="s">
        <v>217</v>
      </c>
    </row>
    <row r="69" spans="1:13" x14ac:dyDescent="0.25">
      <c r="A69" s="96" t="s">
        <v>165</v>
      </c>
      <c r="B69" s="96" t="s">
        <v>94</v>
      </c>
      <c r="C69" s="95">
        <v>72</v>
      </c>
      <c r="D69" s="95">
        <v>26180</v>
      </c>
      <c r="E69" s="97">
        <v>39447</v>
      </c>
      <c r="F69" s="95">
        <v>66</v>
      </c>
      <c r="G69" s="95" t="s">
        <v>136</v>
      </c>
      <c r="H69" s="95" t="s">
        <v>136</v>
      </c>
      <c r="I69" s="95" t="s">
        <v>136</v>
      </c>
      <c r="J69" s="95" t="s">
        <v>136</v>
      </c>
      <c r="K69" s="95">
        <v>225</v>
      </c>
      <c r="L69" s="95" t="s">
        <v>136</v>
      </c>
      <c r="M69" s="96" t="s">
        <v>218</v>
      </c>
    </row>
    <row r="70" spans="1:13" x14ac:dyDescent="0.25">
      <c r="A70" s="96" t="s">
        <v>166</v>
      </c>
      <c r="B70" s="96" t="s">
        <v>95</v>
      </c>
      <c r="C70" s="95">
        <v>60</v>
      </c>
      <c r="D70" s="95">
        <v>15852</v>
      </c>
      <c r="E70" s="97">
        <v>39447</v>
      </c>
      <c r="F70" s="95">
        <v>54</v>
      </c>
      <c r="G70" s="95" t="s">
        <v>136</v>
      </c>
      <c r="H70" s="95" t="s">
        <v>136</v>
      </c>
      <c r="I70" s="95" t="s">
        <v>136</v>
      </c>
      <c r="J70" s="95" t="s">
        <v>136</v>
      </c>
      <c r="K70" s="95">
        <v>2917</v>
      </c>
      <c r="L70" s="95" t="s">
        <v>136</v>
      </c>
      <c r="M70" s="96" t="s">
        <v>219</v>
      </c>
    </row>
    <row r="71" spans="1:13" x14ac:dyDescent="0.25">
      <c r="A71" s="96" t="s">
        <v>167</v>
      </c>
      <c r="B71" s="96" t="s">
        <v>96</v>
      </c>
      <c r="C71" s="95">
        <v>48</v>
      </c>
      <c r="D71" s="95">
        <v>12314</v>
      </c>
      <c r="E71" s="97">
        <v>39447</v>
      </c>
      <c r="F71" s="95">
        <v>42</v>
      </c>
      <c r="G71" s="95" t="s">
        <v>136</v>
      </c>
      <c r="H71" s="95" t="s">
        <v>136</v>
      </c>
      <c r="I71" s="95" t="s">
        <v>136</v>
      </c>
      <c r="J71" s="95" t="s">
        <v>136</v>
      </c>
      <c r="K71" s="95">
        <v>1368</v>
      </c>
      <c r="L71" s="95" t="s">
        <v>136</v>
      </c>
      <c r="M71" s="96" t="s">
        <v>220</v>
      </c>
    </row>
    <row r="72" spans="1:13" x14ac:dyDescent="0.25">
      <c r="A72" s="96" t="s">
        <v>168</v>
      </c>
      <c r="B72" s="96" t="s">
        <v>97</v>
      </c>
      <c r="C72" s="95">
        <v>36</v>
      </c>
      <c r="D72" s="95">
        <v>13112</v>
      </c>
      <c r="E72" s="97">
        <v>39447</v>
      </c>
      <c r="F72" s="95">
        <v>30</v>
      </c>
      <c r="G72" s="95" t="s">
        <v>136</v>
      </c>
      <c r="H72" s="95" t="s">
        <v>136</v>
      </c>
      <c r="I72" s="95" t="s">
        <v>136</v>
      </c>
      <c r="J72" s="95" t="s">
        <v>136</v>
      </c>
      <c r="K72" s="95">
        <v>6165</v>
      </c>
      <c r="L72" s="95" t="s">
        <v>136</v>
      </c>
      <c r="M72" s="96" t="s">
        <v>221</v>
      </c>
    </row>
    <row r="73" spans="1:13" x14ac:dyDescent="0.25">
      <c r="A73" s="96" t="s">
        <v>169</v>
      </c>
      <c r="B73" s="96" t="s">
        <v>98</v>
      </c>
      <c r="C73" s="95">
        <v>24</v>
      </c>
      <c r="D73" s="95">
        <v>5395</v>
      </c>
      <c r="E73" s="97">
        <v>39447</v>
      </c>
      <c r="F73" s="95">
        <v>18</v>
      </c>
      <c r="G73" s="95" t="s">
        <v>136</v>
      </c>
      <c r="H73" s="95" t="s">
        <v>136</v>
      </c>
      <c r="I73" s="95" t="s">
        <v>136</v>
      </c>
      <c r="J73" s="95" t="s">
        <v>136</v>
      </c>
      <c r="K73" s="95">
        <v>2262</v>
      </c>
      <c r="L73" s="95" t="s">
        <v>136</v>
      </c>
      <c r="M73" s="96" t="s">
        <v>222</v>
      </c>
    </row>
    <row r="74" spans="1:13" x14ac:dyDescent="0.25">
      <c r="A74" s="96" t="s">
        <v>170</v>
      </c>
      <c r="B74" s="96" t="s">
        <v>99</v>
      </c>
      <c r="C74" s="95">
        <v>12</v>
      </c>
      <c r="D74" s="95">
        <v>2063</v>
      </c>
      <c r="E74" s="97">
        <v>39447</v>
      </c>
      <c r="F74" s="95">
        <v>6</v>
      </c>
      <c r="G74" s="95" t="s">
        <v>136</v>
      </c>
      <c r="H74" s="95" t="s">
        <v>136</v>
      </c>
      <c r="I74" s="95" t="s">
        <v>136</v>
      </c>
      <c r="J74" s="95" t="s">
        <v>136</v>
      </c>
      <c r="K74" s="95">
        <v>2063</v>
      </c>
      <c r="L74" s="95" t="s">
        <v>136</v>
      </c>
      <c r="M74" s="96" t="s">
        <v>223</v>
      </c>
    </row>
    <row r="76" spans="1:13" x14ac:dyDescent="0.25">
      <c r="A76" s="96" t="s">
        <v>171</v>
      </c>
    </row>
    <row r="77" spans="1:13" x14ac:dyDescent="0.25">
      <c r="B77" s="96" t="s">
        <v>81</v>
      </c>
      <c r="C77" s="96" t="s">
        <v>82</v>
      </c>
      <c r="D77" s="96" t="s">
        <v>83</v>
      </c>
      <c r="E77" s="96" t="s">
        <v>84</v>
      </c>
      <c r="F77" s="96" t="s">
        <v>85</v>
      </c>
      <c r="G77" s="96" t="s">
        <v>86</v>
      </c>
      <c r="H77" s="96" t="s">
        <v>87</v>
      </c>
      <c r="I77" s="96" t="s">
        <v>88</v>
      </c>
      <c r="J77" s="96" t="s">
        <v>89</v>
      </c>
      <c r="K77" s="96" t="s">
        <v>129</v>
      </c>
    </row>
    <row r="78" spans="1:13" x14ac:dyDescent="0.25">
      <c r="A78" s="96" t="s">
        <v>90</v>
      </c>
      <c r="K78" s="95">
        <v>18834</v>
      </c>
    </row>
    <row r="79" spans="1:13" x14ac:dyDescent="0.25">
      <c r="A79" s="96" t="s">
        <v>91</v>
      </c>
      <c r="J79" s="95">
        <v>16857.953917050691</v>
      </c>
      <c r="K79" s="95">
        <v>16857.953917050691</v>
      </c>
    </row>
    <row r="80" spans="1:13" x14ac:dyDescent="0.25">
      <c r="A80" s="96" t="s">
        <v>92</v>
      </c>
      <c r="I80" s="95">
        <v>23863.431463323461</v>
      </c>
      <c r="J80" s="95">
        <v>24083.37092381492</v>
      </c>
      <c r="K80" s="95">
        <v>24083.37092381492</v>
      </c>
    </row>
    <row r="81" spans="1:11" x14ac:dyDescent="0.25">
      <c r="A81" s="96" t="s">
        <v>93</v>
      </c>
      <c r="H81" s="95">
        <v>27967.344610417262</v>
      </c>
      <c r="I81" s="95">
        <v>28441.013011243551</v>
      </c>
      <c r="J81" s="95">
        <v>28703.142163420911</v>
      </c>
      <c r="K81" s="95">
        <v>28703.142163420911</v>
      </c>
    </row>
    <row r="82" spans="1:11" x14ac:dyDescent="0.25">
      <c r="A82" s="96" t="s">
        <v>94</v>
      </c>
      <c r="G82" s="95">
        <v>27277.848820510259</v>
      </c>
      <c r="H82" s="95">
        <v>28185.207012009992</v>
      </c>
      <c r="I82" s="95">
        <v>28662.565235263119</v>
      </c>
      <c r="J82" s="95">
        <v>28926.736343422224</v>
      </c>
      <c r="K82" s="95">
        <v>28926.736343422224</v>
      </c>
    </row>
    <row r="83" spans="1:11" x14ac:dyDescent="0.25">
      <c r="A83" s="96" t="s">
        <v>95</v>
      </c>
      <c r="F83" s="95">
        <v>17649.377216144851</v>
      </c>
      <c r="G83" s="95">
        <v>18389.497459058726</v>
      </c>
      <c r="H83" s="95">
        <v>19001.197496947869</v>
      </c>
      <c r="I83" s="95">
        <v>19323.010917475869</v>
      </c>
      <c r="J83" s="95">
        <v>19501.103183996383</v>
      </c>
      <c r="K83" s="95">
        <v>19501.103183996383</v>
      </c>
    </row>
    <row r="84" spans="1:11" x14ac:dyDescent="0.25">
      <c r="A84" s="96" t="s">
        <v>96</v>
      </c>
      <c r="E84" s="95">
        <v>14428.001431850249</v>
      </c>
      <c r="F84" s="95">
        <v>16063.918732387276</v>
      </c>
      <c r="G84" s="95">
        <v>16737.553347861838</v>
      </c>
      <c r="H84" s="95">
        <v>17294.303853951129</v>
      </c>
      <c r="I84" s="95">
        <v>17587.208502712587</v>
      </c>
      <c r="J84" s="95">
        <v>17749.302590295192</v>
      </c>
      <c r="K84" s="95">
        <v>17749.302590295192</v>
      </c>
    </row>
    <row r="85" spans="1:11" x14ac:dyDescent="0.25">
      <c r="A85" s="96" t="s">
        <v>97</v>
      </c>
      <c r="D85" s="95">
        <v>16663.884964347475</v>
      </c>
      <c r="E85" s="95">
        <v>19524.651301428716</v>
      </c>
      <c r="F85" s="95">
        <v>21738.451667462083</v>
      </c>
      <c r="G85" s="95">
        <v>22650.045766883111</v>
      </c>
      <c r="H85" s="95">
        <v>23403.46678258184</v>
      </c>
      <c r="I85" s="95">
        <v>23799.839153256158</v>
      </c>
      <c r="J85" s="95">
        <v>24019.192509507368</v>
      </c>
      <c r="K85" s="95">
        <v>24019.192509507368</v>
      </c>
    </row>
    <row r="86" spans="1:11" x14ac:dyDescent="0.25">
      <c r="A86" s="96" t="s">
        <v>98</v>
      </c>
      <c r="C86" s="95">
        <v>8758.9052564998838</v>
      </c>
      <c r="D86" s="95">
        <v>11131.588591209007</v>
      </c>
      <c r="E86" s="95">
        <v>13042.599978295553</v>
      </c>
      <c r="F86" s="95">
        <v>14521.433692671011</v>
      </c>
      <c r="G86" s="95">
        <v>15130.38475652192</v>
      </c>
      <c r="H86" s="95">
        <v>15633.675123724566</v>
      </c>
      <c r="I86" s="95">
        <v>15898.454565535931</v>
      </c>
      <c r="J86" s="95">
        <v>16044.984100702161</v>
      </c>
      <c r="K86" s="95">
        <v>16044.984100702161</v>
      </c>
    </row>
    <row r="87" spans="1:11" x14ac:dyDescent="0.25">
      <c r="A87" s="96" t="s">
        <v>99</v>
      </c>
      <c r="B87" s="95">
        <v>6187.6768977048887</v>
      </c>
      <c r="C87" s="95">
        <v>10045.834236298469</v>
      </c>
      <c r="D87" s="95">
        <v>12767.131336529987</v>
      </c>
      <c r="E87" s="95">
        <v>14958.923924319866</v>
      </c>
      <c r="F87" s="95">
        <v>16655.039811250012</v>
      </c>
      <c r="G87" s="95">
        <v>17353.462875128247</v>
      </c>
      <c r="H87" s="95">
        <v>17930.700720907156</v>
      </c>
      <c r="I87" s="95">
        <v>18234.383693119089</v>
      </c>
      <c r="J87" s="95">
        <v>18402.442529000371</v>
      </c>
      <c r="K87" s="95">
        <v>18402.442529000371</v>
      </c>
    </row>
    <row r="88" spans="1:11" x14ac:dyDescent="0.25">
      <c r="A88" s="96" t="s">
        <v>172</v>
      </c>
      <c r="B88" s="95">
        <v>6187.6768977048887</v>
      </c>
      <c r="C88" s="95">
        <v>18804.739492798355</v>
      </c>
      <c r="D88" s="95">
        <v>40562.60489208647</v>
      </c>
      <c r="E88" s="95">
        <v>61954.176635894386</v>
      </c>
      <c r="F88" s="95">
        <v>86628.221119915237</v>
      </c>
      <c r="G88" s="95">
        <v>117538.7930259641</v>
      </c>
      <c r="H88" s="95">
        <v>149415.89560053984</v>
      </c>
      <c r="I88" s="95">
        <v>175809.90654192978</v>
      </c>
      <c r="J88" s="95">
        <v>194288.22826121023</v>
      </c>
      <c r="K88" s="95">
        <v>213122.22826121023</v>
      </c>
    </row>
    <row r="90" spans="1:11" x14ac:dyDescent="0.25">
      <c r="A90" s="96" t="s">
        <v>117</v>
      </c>
    </row>
    <row r="91" spans="1:11" x14ac:dyDescent="0.25">
      <c r="B91" s="96" t="s">
        <v>81</v>
      </c>
      <c r="C91" s="96" t="s">
        <v>82</v>
      </c>
      <c r="D91" s="96" t="s">
        <v>83</v>
      </c>
      <c r="E91" s="96" t="s">
        <v>84</v>
      </c>
      <c r="F91" s="96" t="s">
        <v>85</v>
      </c>
      <c r="G91" s="96" t="s">
        <v>86</v>
      </c>
      <c r="H91" s="96" t="s">
        <v>87</v>
      </c>
      <c r="I91" s="96" t="s">
        <v>88</v>
      </c>
      <c r="J91" s="96" t="s">
        <v>89</v>
      </c>
      <c r="K91" s="96" t="s">
        <v>129</v>
      </c>
    </row>
    <row r="92" spans="1:11" x14ac:dyDescent="0.25">
      <c r="A92" s="96" t="s">
        <v>90</v>
      </c>
      <c r="K92" s="95">
        <v>0</v>
      </c>
    </row>
    <row r="93" spans="1:11" x14ac:dyDescent="0.25">
      <c r="A93" s="96" t="s">
        <v>91</v>
      </c>
      <c r="J93" s="95">
        <v>229.51938825251287</v>
      </c>
      <c r="K93" s="95">
        <v>229.51938825251287</v>
      </c>
    </row>
    <row r="94" spans="1:11" x14ac:dyDescent="0.25">
      <c r="A94" s="96" t="s">
        <v>92</v>
      </c>
      <c r="I94" s="95">
        <v>236.19516194392642</v>
      </c>
      <c r="J94" s="95">
        <v>405.39539068884937</v>
      </c>
      <c r="K94" s="95">
        <v>405.39539068884937</v>
      </c>
    </row>
    <row r="95" spans="1:11" x14ac:dyDescent="0.25">
      <c r="A95" s="96" t="s">
        <v>93</v>
      </c>
      <c r="H95" s="95">
        <v>213.99409965503688</v>
      </c>
      <c r="I95" s="95">
        <v>355.81793035771608</v>
      </c>
      <c r="J95" s="95">
        <v>530.74664614816197</v>
      </c>
      <c r="K95" s="95">
        <v>530.74664614816197</v>
      </c>
    </row>
    <row r="96" spans="1:11" x14ac:dyDescent="0.25">
      <c r="A96" s="96" t="s">
        <v>94</v>
      </c>
      <c r="G96" s="95">
        <v>591.08714548236583</v>
      </c>
      <c r="H96" s="95">
        <v>647.72343348245113</v>
      </c>
      <c r="I96" s="95">
        <v>717.21903953799347</v>
      </c>
      <c r="J96" s="95">
        <v>824.09453556506116</v>
      </c>
      <c r="K96" s="95">
        <v>824.09453556506116</v>
      </c>
    </row>
    <row r="97" spans="1:11" x14ac:dyDescent="0.25">
      <c r="A97" s="96" t="s">
        <v>95</v>
      </c>
      <c r="F97" s="95">
        <v>560.79111847418187</v>
      </c>
      <c r="G97" s="95">
        <v>707.36522266909697</v>
      </c>
      <c r="H97" s="95">
        <v>745.23573729457109</v>
      </c>
      <c r="I97" s="95">
        <v>781.65376646734023</v>
      </c>
      <c r="J97" s="95">
        <v>832.40941995957155</v>
      </c>
      <c r="K97" s="95">
        <v>832.40941995957155</v>
      </c>
    </row>
    <row r="98" spans="1:11" x14ac:dyDescent="0.25">
      <c r="A98" s="96" t="s">
        <v>96</v>
      </c>
      <c r="E98" s="95">
        <v>312.65156547010997</v>
      </c>
      <c r="F98" s="95">
        <v>617.91605854963132</v>
      </c>
      <c r="G98" s="95">
        <v>739.0886365672427</v>
      </c>
      <c r="H98" s="95">
        <v>775.07547013061605</v>
      </c>
      <c r="I98" s="95">
        <v>807.23354060392808</v>
      </c>
      <c r="J98" s="95">
        <v>849.83119020744391</v>
      </c>
      <c r="K98" s="95">
        <v>849.83119020744391</v>
      </c>
    </row>
    <row r="99" spans="1:11" x14ac:dyDescent="0.25">
      <c r="A99" s="96" t="s">
        <v>97</v>
      </c>
      <c r="D99" s="95">
        <v>1186.6126075926547</v>
      </c>
      <c r="E99" s="95">
        <v>1453.5877870156921</v>
      </c>
      <c r="F99" s="95">
        <v>1760.3868810804101</v>
      </c>
      <c r="G99" s="95">
        <v>1899.1551197634083</v>
      </c>
      <c r="H99" s="95">
        <v>1970.53874671221</v>
      </c>
      <c r="I99" s="95">
        <v>2017.8084352633514</v>
      </c>
      <c r="J99" s="95">
        <v>2062.6823470788545</v>
      </c>
      <c r="K99" s="95">
        <v>2062.6823470788545</v>
      </c>
    </row>
    <row r="100" spans="1:11" x14ac:dyDescent="0.25">
      <c r="A100" s="96" t="s">
        <v>98</v>
      </c>
      <c r="C100" s="95">
        <v>732.83586181940825</v>
      </c>
      <c r="D100" s="95">
        <v>1224.7995481041996</v>
      </c>
      <c r="E100" s="95">
        <v>1462.9637515371467</v>
      </c>
      <c r="F100" s="95">
        <v>1693.7229634103344</v>
      </c>
      <c r="G100" s="95">
        <v>1795.3533561637439</v>
      </c>
      <c r="H100" s="95">
        <v>1858.9802243561332</v>
      </c>
      <c r="I100" s="95">
        <v>1897.0949695850327</v>
      </c>
      <c r="J100" s="95">
        <v>1927.1781847801885</v>
      </c>
      <c r="K100" s="95">
        <v>1927.1781847801885</v>
      </c>
    </row>
    <row r="101" spans="1:11" x14ac:dyDescent="0.25">
      <c r="A101" s="96" t="s">
        <v>99</v>
      </c>
      <c r="B101" s="95">
        <v>2331.6093612046307</v>
      </c>
      <c r="C101" s="95">
        <v>3890.5240795290752</v>
      </c>
      <c r="D101" s="95">
        <v>5039.6209055564914</v>
      </c>
      <c r="E101" s="95">
        <v>5915.0710570341589</v>
      </c>
      <c r="F101" s="95">
        <v>6610.2912117739634</v>
      </c>
      <c r="G101" s="95">
        <v>6899.3632828196769</v>
      </c>
      <c r="H101" s="95">
        <v>7130.3893632377985</v>
      </c>
      <c r="I101" s="95">
        <v>7253.7538445786013</v>
      </c>
      <c r="J101" s="95">
        <v>7325.573016500447</v>
      </c>
      <c r="K101" s="95">
        <v>7325.573016500447</v>
      </c>
    </row>
    <row r="102" spans="1:11" x14ac:dyDescent="0.25">
      <c r="A102" s="96" t="s">
        <v>172</v>
      </c>
      <c r="B102" s="95">
        <v>2331.6093612046307</v>
      </c>
      <c r="C102" s="95">
        <v>4111.5857982625284</v>
      </c>
      <c r="D102" s="95">
        <v>5982.1231509038462</v>
      </c>
      <c r="E102" s="95">
        <v>7138.1352362985754</v>
      </c>
      <c r="F102" s="95">
        <v>8414.4390561149739</v>
      </c>
      <c r="G102" s="95">
        <v>9131.7349385580274</v>
      </c>
      <c r="H102" s="95">
        <v>9504.7735699949462</v>
      </c>
      <c r="I102" s="95">
        <v>9821.6059671402363</v>
      </c>
      <c r="J102" s="95">
        <v>10259.905001250916</v>
      </c>
      <c r="K102" s="95">
        <v>10259.905001250916</v>
      </c>
    </row>
    <row r="104" spans="1:11" x14ac:dyDescent="0.25">
      <c r="A104" s="96" t="s">
        <v>118</v>
      </c>
    </row>
    <row r="105" spans="1:11" x14ac:dyDescent="0.25">
      <c r="B105" s="96" t="s">
        <v>81</v>
      </c>
      <c r="C105" s="96" t="s">
        <v>82</v>
      </c>
      <c r="D105" s="96" t="s">
        <v>83</v>
      </c>
      <c r="E105" s="96" t="s">
        <v>84</v>
      </c>
      <c r="F105" s="96" t="s">
        <v>85</v>
      </c>
      <c r="G105" s="96" t="s">
        <v>86</v>
      </c>
      <c r="H105" s="96" t="s">
        <v>87</v>
      </c>
      <c r="I105" s="96" t="s">
        <v>88</v>
      </c>
      <c r="J105" s="96" t="s">
        <v>89</v>
      </c>
      <c r="K105" s="96" t="s">
        <v>129</v>
      </c>
    </row>
    <row r="106" spans="1:11" x14ac:dyDescent="0.25">
      <c r="A106" s="96" t="s">
        <v>90</v>
      </c>
      <c r="K106" s="95">
        <v>0</v>
      </c>
    </row>
    <row r="107" spans="1:11" x14ac:dyDescent="0.25">
      <c r="A107" s="96" t="s">
        <v>91</v>
      </c>
      <c r="J107" s="95">
        <v>242.59856608813834</v>
      </c>
      <c r="K107" s="95">
        <v>242.59856608813834</v>
      </c>
    </row>
    <row r="108" spans="1:11" x14ac:dyDescent="0.25">
      <c r="A108" s="96" t="s">
        <v>92</v>
      </c>
      <c r="I108" s="95">
        <v>287.53950587656226</v>
      </c>
      <c r="J108" s="95">
        <v>410.23077056214754</v>
      </c>
      <c r="K108" s="95">
        <v>410.23077056214754</v>
      </c>
    </row>
    <row r="109" spans="1:11" x14ac:dyDescent="0.25">
      <c r="A109" s="96" t="s">
        <v>93</v>
      </c>
      <c r="H109" s="95">
        <v>308.814760603004</v>
      </c>
      <c r="I109" s="95">
        <v>444.03045662755244</v>
      </c>
      <c r="J109" s="95">
        <v>548.65455765783736</v>
      </c>
      <c r="K109" s="95">
        <v>548.65455765783736</v>
      </c>
    </row>
    <row r="110" spans="1:11" x14ac:dyDescent="0.25">
      <c r="A110" s="96" t="s">
        <v>94</v>
      </c>
      <c r="G110" s="95">
        <v>1033.7620640629102</v>
      </c>
      <c r="H110" s="95">
        <v>1112.2279530176752</v>
      </c>
      <c r="I110" s="95">
        <v>1174.1442993025887</v>
      </c>
      <c r="J110" s="95">
        <v>1226.8384129108076</v>
      </c>
      <c r="K110" s="95">
        <v>1226.8384129108076</v>
      </c>
    </row>
    <row r="111" spans="1:11" x14ac:dyDescent="0.25">
      <c r="A111" s="96" t="s">
        <v>95</v>
      </c>
      <c r="F111" s="95">
        <v>1375.989783342761</v>
      </c>
      <c r="G111" s="95">
        <v>1666.1081095451748</v>
      </c>
      <c r="H111" s="95">
        <v>1740.245392550409</v>
      </c>
      <c r="I111" s="95">
        <v>1788.5338487602082</v>
      </c>
      <c r="J111" s="95">
        <v>1823.7795522472527</v>
      </c>
      <c r="K111" s="95">
        <v>1823.7795522472527</v>
      </c>
    </row>
    <row r="112" spans="1:11" x14ac:dyDescent="0.25">
      <c r="A112" s="96" t="s">
        <v>96</v>
      </c>
      <c r="E112" s="95">
        <v>868.32376636707124</v>
      </c>
      <c r="F112" s="95">
        <v>1630.3151909476851</v>
      </c>
      <c r="G112" s="95">
        <v>1881.8201417933269</v>
      </c>
      <c r="H112" s="95">
        <v>1959.5220121684913</v>
      </c>
      <c r="I112" s="95">
        <v>2007.9404231390397</v>
      </c>
      <c r="J112" s="95">
        <v>2041.6788427108233</v>
      </c>
      <c r="K112" s="95">
        <v>2041.6788427108233</v>
      </c>
    </row>
    <row r="113" spans="1:11" x14ac:dyDescent="0.25">
      <c r="A113" s="96" t="s">
        <v>97</v>
      </c>
      <c r="D113" s="95">
        <v>3011.0127517788965</v>
      </c>
      <c r="E113" s="95">
        <v>3669.6866841223264</v>
      </c>
      <c r="F113" s="95">
        <v>4361.8290357106653</v>
      </c>
      <c r="G113" s="95">
        <v>4641.3391558860749</v>
      </c>
      <c r="H113" s="95">
        <v>4804.0397172757421</v>
      </c>
      <c r="I113" s="95">
        <v>4893.8352551270646</v>
      </c>
      <c r="J113" s="95">
        <v>4947.421634776807</v>
      </c>
      <c r="K113" s="95">
        <v>4947.421634776807</v>
      </c>
    </row>
    <row r="114" spans="1:11" x14ac:dyDescent="0.25">
      <c r="A114" s="96" t="s">
        <v>98</v>
      </c>
      <c r="C114" s="95">
        <v>2445.5059422719805</v>
      </c>
      <c r="D114" s="95">
        <v>3964.3063433360298</v>
      </c>
      <c r="E114" s="95">
        <v>4717.676455417095</v>
      </c>
      <c r="F114" s="95">
        <v>5398.8419106154279</v>
      </c>
      <c r="G114" s="95">
        <v>5677.683716883761</v>
      </c>
      <c r="H114" s="95">
        <v>5871.0854291079668</v>
      </c>
      <c r="I114" s="95">
        <v>5975.1320838251322</v>
      </c>
      <c r="J114" s="95">
        <v>6034.8452456020204</v>
      </c>
      <c r="K114" s="95">
        <v>6034.8452456020204</v>
      </c>
    </row>
    <row r="115" spans="1:11" x14ac:dyDescent="0.25">
      <c r="A115" s="96" t="s">
        <v>99</v>
      </c>
      <c r="B115" s="95">
        <v>7584.4326083044607</v>
      </c>
      <c r="C115" s="95">
        <v>12588.941893329322</v>
      </c>
      <c r="D115" s="95">
        <v>16214.761564776767</v>
      </c>
      <c r="E115" s="95">
        <v>19018.987263812953</v>
      </c>
      <c r="F115" s="95">
        <v>21217.598549962269</v>
      </c>
      <c r="G115" s="95">
        <v>22122.721771871064</v>
      </c>
      <c r="H115" s="95">
        <v>22859.939481904712</v>
      </c>
      <c r="I115" s="95">
        <v>23248.465169317991</v>
      </c>
      <c r="J115" s="95">
        <v>23464.105807948108</v>
      </c>
      <c r="K115" s="95">
        <v>23464.105807948108</v>
      </c>
    </row>
    <row r="116" spans="1:11" x14ac:dyDescent="0.25">
      <c r="A116" s="96" t="s">
        <v>172</v>
      </c>
      <c r="B116" s="95">
        <v>7584.4326083044607</v>
      </c>
      <c r="C116" s="95">
        <v>12824.272194058796</v>
      </c>
      <c r="D116" s="95">
        <v>16961.733849396154</v>
      </c>
      <c r="E116" s="95">
        <v>19954.922555648736</v>
      </c>
      <c r="F116" s="95">
        <v>22425.673016559518</v>
      </c>
      <c r="G116" s="95">
        <v>23464.414917666134</v>
      </c>
      <c r="H116" s="95">
        <v>24255.429762337717</v>
      </c>
      <c r="I116" s="95">
        <v>24678.575618802366</v>
      </c>
      <c r="J116" s="95">
        <v>24919.641276583239</v>
      </c>
      <c r="K116" s="95">
        <v>24919.641276583239</v>
      </c>
    </row>
    <row r="118" spans="1:11" x14ac:dyDescent="0.25">
      <c r="A118" s="96" t="s">
        <v>119</v>
      </c>
    </row>
    <row r="119" spans="1:11" x14ac:dyDescent="0.25">
      <c r="B119" s="96" t="s">
        <v>81</v>
      </c>
      <c r="C119" s="96" t="s">
        <v>82</v>
      </c>
      <c r="D119" s="96" t="s">
        <v>83</v>
      </c>
      <c r="E119" s="96" t="s">
        <v>84</v>
      </c>
      <c r="F119" s="96" t="s">
        <v>85</v>
      </c>
      <c r="G119" s="96" t="s">
        <v>86</v>
      </c>
      <c r="H119" s="96" t="s">
        <v>87</v>
      </c>
      <c r="I119" s="96" t="s">
        <v>88</v>
      </c>
      <c r="J119" s="96" t="s">
        <v>89</v>
      </c>
      <c r="K119" s="96" t="s">
        <v>129</v>
      </c>
    </row>
    <row r="120" spans="1:11" x14ac:dyDescent="0.25">
      <c r="A120" s="96" t="s">
        <v>90</v>
      </c>
      <c r="K120" s="95">
        <v>0</v>
      </c>
    </row>
    <row r="121" spans="1:11" x14ac:dyDescent="0.25">
      <c r="A121" s="96" t="s">
        <v>91</v>
      </c>
      <c r="J121" s="95">
        <v>333.96588725770863</v>
      </c>
      <c r="K121" s="95">
        <v>333.96588725770863</v>
      </c>
    </row>
    <row r="122" spans="1:11" x14ac:dyDescent="0.25">
      <c r="A122" s="96" t="s">
        <v>92</v>
      </c>
      <c r="I122" s="95">
        <v>372.11170629994325</v>
      </c>
      <c r="J122" s="95">
        <v>576.74492447509078</v>
      </c>
      <c r="K122" s="95">
        <v>576.74492447509078</v>
      </c>
    </row>
    <row r="123" spans="1:11" x14ac:dyDescent="0.25">
      <c r="A123" s="96" t="s">
        <v>93</v>
      </c>
      <c r="H123" s="95">
        <v>375.71269748766878</v>
      </c>
      <c r="I123" s="95">
        <v>569.00742172393609</v>
      </c>
      <c r="J123" s="95">
        <v>763.35694536451263</v>
      </c>
      <c r="K123" s="95">
        <v>763.35694536451263</v>
      </c>
    </row>
    <row r="124" spans="1:11" x14ac:dyDescent="0.25">
      <c r="A124" s="96" t="s">
        <v>94</v>
      </c>
      <c r="G124" s="95">
        <v>1190.8182139395165</v>
      </c>
      <c r="H124" s="95">
        <v>1287.0884451956606</v>
      </c>
      <c r="I124" s="95">
        <v>1375.8699016478879</v>
      </c>
      <c r="J124" s="95">
        <v>1477.9256730098789</v>
      </c>
      <c r="K124" s="95">
        <v>1477.9256730098789</v>
      </c>
    </row>
    <row r="125" spans="1:11" x14ac:dyDescent="0.25">
      <c r="A125" s="96" t="s">
        <v>95</v>
      </c>
      <c r="F125" s="95">
        <v>1485.8783807644495</v>
      </c>
      <c r="G125" s="95">
        <v>1810.0502177933897</v>
      </c>
      <c r="H125" s="95">
        <v>1893.100718512861</v>
      </c>
      <c r="I125" s="95">
        <v>1951.8801035907875</v>
      </c>
      <c r="J125" s="95">
        <v>2004.7636513146929</v>
      </c>
      <c r="K125" s="95">
        <v>2004.7636513146929</v>
      </c>
    </row>
    <row r="126" spans="1:11" x14ac:dyDescent="0.25">
      <c r="A126" s="96" t="s">
        <v>96</v>
      </c>
      <c r="E126" s="95">
        <v>922.89607466323457</v>
      </c>
      <c r="F126" s="95">
        <v>1743.4872747594973</v>
      </c>
      <c r="G126" s="95">
        <v>2021.7564291382587</v>
      </c>
      <c r="H126" s="95">
        <v>2107.2419179038384</v>
      </c>
      <c r="I126" s="95">
        <v>2164.1281690213591</v>
      </c>
      <c r="J126" s="95">
        <v>2211.4849193748546</v>
      </c>
      <c r="K126" s="95">
        <v>2211.4849193748546</v>
      </c>
    </row>
    <row r="127" spans="1:11" x14ac:dyDescent="0.25">
      <c r="A127" s="96" t="s">
        <v>97</v>
      </c>
      <c r="D127" s="95">
        <v>3236.3941774562877</v>
      </c>
      <c r="E127" s="95">
        <v>3947.08979048943</v>
      </c>
      <c r="F127" s="95">
        <v>4703.6703230401517</v>
      </c>
      <c r="G127" s="95">
        <v>5014.8598513702082</v>
      </c>
      <c r="H127" s="95">
        <v>5192.4773044720105</v>
      </c>
      <c r="I127" s="95">
        <v>5293.5030353957973</v>
      </c>
      <c r="J127" s="95">
        <v>5360.1902295728596</v>
      </c>
      <c r="K127" s="95">
        <v>5360.1902295728596</v>
      </c>
    </row>
    <row r="128" spans="1:11" x14ac:dyDescent="0.25">
      <c r="A128" s="96" t="s">
        <v>98</v>
      </c>
      <c r="C128" s="95">
        <v>2552.9488271518803</v>
      </c>
      <c r="D128" s="95">
        <v>4149.1997682505644</v>
      </c>
      <c r="E128" s="95">
        <v>4939.3050195658543</v>
      </c>
      <c r="F128" s="95">
        <v>5658.285204247054</v>
      </c>
      <c r="G128" s="95">
        <v>5954.7784226161948</v>
      </c>
      <c r="H128" s="95">
        <v>6158.3643599929237</v>
      </c>
      <c r="I128" s="95">
        <v>6269.0647422706761</v>
      </c>
      <c r="J128" s="95">
        <v>6335.0905987411088</v>
      </c>
      <c r="K128" s="95">
        <v>6335.0905987411088</v>
      </c>
    </row>
    <row r="129" spans="1:14" x14ac:dyDescent="0.25">
      <c r="A129" s="96" t="s">
        <v>99</v>
      </c>
      <c r="B129" s="95">
        <v>7934.7350430350898</v>
      </c>
      <c r="C129" s="95">
        <v>13176.40450225393</v>
      </c>
      <c r="D129" s="95">
        <v>16979.878429314031</v>
      </c>
      <c r="E129" s="95">
        <v>19917.578722094775</v>
      </c>
      <c r="F129" s="95">
        <v>22223.46593427355</v>
      </c>
      <c r="G129" s="95">
        <v>23173.606372421586</v>
      </c>
      <c r="H129" s="95">
        <v>23946.174758982292</v>
      </c>
      <c r="I129" s="95">
        <v>24353.810329530177</v>
      </c>
      <c r="J129" s="95">
        <v>24581.055335088109</v>
      </c>
      <c r="K129" s="95">
        <v>24581.055335088109</v>
      </c>
    </row>
    <row r="130" spans="1:14" x14ac:dyDescent="0.25">
      <c r="A130" s="96" t="s">
        <v>172</v>
      </c>
      <c r="B130" s="95">
        <v>7934.7350430350898</v>
      </c>
      <c r="C130" s="95">
        <v>13467.260117922417</v>
      </c>
      <c r="D130" s="95">
        <v>17985.72246450865</v>
      </c>
      <c r="E130" s="95">
        <v>21193.204308306613</v>
      </c>
      <c r="F130" s="95">
        <v>23952.319196159664</v>
      </c>
      <c r="G130" s="95">
        <v>25178.708275375731</v>
      </c>
      <c r="H130" s="95">
        <v>26051.230173881864</v>
      </c>
      <c r="I130" s="95">
        <v>26561.175394675425</v>
      </c>
      <c r="J130" s="95">
        <v>26949.103361490241</v>
      </c>
      <c r="K130" s="95">
        <v>26949.103361490241</v>
      </c>
    </row>
    <row r="132" spans="1:14" x14ac:dyDescent="0.25">
      <c r="A132" s="96" t="s">
        <v>173</v>
      </c>
    </row>
    <row r="133" spans="1:14" x14ac:dyDescent="0.25">
      <c r="A133" s="96" t="s">
        <v>115</v>
      </c>
      <c r="B133" s="96" t="s">
        <v>116</v>
      </c>
      <c r="C133" s="96" t="s">
        <v>174</v>
      </c>
      <c r="D133" s="96" t="s">
        <v>175</v>
      </c>
      <c r="E133" s="96" t="s">
        <v>112</v>
      </c>
      <c r="F133" s="96" t="s">
        <v>113</v>
      </c>
      <c r="G133" s="96" t="s">
        <v>177</v>
      </c>
      <c r="H133" s="96" t="s">
        <v>176</v>
      </c>
      <c r="I133" s="96" t="s">
        <v>178</v>
      </c>
      <c r="J133" s="96" t="s">
        <v>179</v>
      </c>
      <c r="K133" s="96" t="s">
        <v>180</v>
      </c>
      <c r="L133" s="96" t="s">
        <v>181</v>
      </c>
      <c r="M133" s="96" t="s">
        <v>182</v>
      </c>
      <c r="N133" s="96" t="s">
        <v>183</v>
      </c>
    </row>
    <row r="134" spans="1:14" x14ac:dyDescent="0.25">
      <c r="A134" s="96" t="s">
        <v>89</v>
      </c>
      <c r="B134" s="95">
        <v>120</v>
      </c>
      <c r="C134" s="95">
        <v>18834</v>
      </c>
      <c r="D134" s="95">
        <v>18834</v>
      </c>
      <c r="E134" s="95">
        <v>0</v>
      </c>
      <c r="F134" s="95">
        <v>0</v>
      </c>
      <c r="G134" s="95">
        <v>1</v>
      </c>
      <c r="H134" s="95">
        <v>0</v>
      </c>
      <c r="I134" s="95">
        <v>0</v>
      </c>
      <c r="J134" s="95">
        <v>0</v>
      </c>
      <c r="K134" s="95">
        <v>0</v>
      </c>
      <c r="L134" s="95">
        <v>0</v>
      </c>
      <c r="M134" s="95">
        <v>0</v>
      </c>
      <c r="N134" s="95">
        <v>0</v>
      </c>
    </row>
    <row r="135" spans="1:14" x14ac:dyDescent="0.25">
      <c r="A135" s="96" t="s">
        <v>88</v>
      </c>
      <c r="B135" s="95">
        <v>108</v>
      </c>
      <c r="C135" s="95">
        <v>16704</v>
      </c>
      <c r="D135" s="95">
        <v>16857.95</v>
      </c>
      <c r="E135" s="95">
        <v>229.51939999999999</v>
      </c>
      <c r="F135" s="95">
        <v>242.5986</v>
      </c>
      <c r="G135" s="95">
        <v>1.009217</v>
      </c>
      <c r="H135" s="95">
        <v>333.96589999999998</v>
      </c>
      <c r="I135" s="95">
        <v>1.374038E-2</v>
      </c>
      <c r="J135" s="95">
        <v>1.4523380000000001E-2</v>
      </c>
      <c r="K135" s="95">
        <v>1.9993170000000001E-2</v>
      </c>
      <c r="L135" s="95">
        <v>1.3614899999999999E-2</v>
      </c>
      <c r="M135" s="95">
        <v>1.4390750000000001E-2</v>
      </c>
      <c r="N135" s="95">
        <v>1.9810580000000001E-2</v>
      </c>
    </row>
    <row r="136" spans="1:14" x14ac:dyDescent="0.25">
      <c r="A136" s="96" t="s">
        <v>87</v>
      </c>
      <c r="B136" s="95">
        <v>96</v>
      </c>
      <c r="C136" s="95">
        <v>23466</v>
      </c>
      <c r="D136" s="95">
        <v>24083.37</v>
      </c>
      <c r="E136" s="95">
        <v>405.3954</v>
      </c>
      <c r="F136" s="95">
        <v>410.23079999999999</v>
      </c>
      <c r="G136" s="95">
        <v>1.0263089999999999</v>
      </c>
      <c r="H136" s="95">
        <v>576.74490000000003</v>
      </c>
      <c r="I136" s="95">
        <v>1.7275860000000001E-2</v>
      </c>
      <c r="J136" s="95">
        <v>1.7481920000000001E-2</v>
      </c>
      <c r="K136" s="95">
        <v>2.45779E-2</v>
      </c>
      <c r="L136" s="95">
        <v>1.6833000000000001E-2</v>
      </c>
      <c r="M136" s="95">
        <v>1.7033779999999998E-2</v>
      </c>
      <c r="N136" s="95">
        <v>2.394785E-2</v>
      </c>
    </row>
    <row r="137" spans="1:14" x14ac:dyDescent="0.25">
      <c r="A137" s="96" t="s">
        <v>86</v>
      </c>
      <c r="B137" s="95">
        <v>84</v>
      </c>
      <c r="C137" s="95">
        <v>27067</v>
      </c>
      <c r="D137" s="95">
        <v>28703.14</v>
      </c>
      <c r="E137" s="95">
        <v>530.74659999999994</v>
      </c>
      <c r="F137" s="95">
        <v>548.65459999999996</v>
      </c>
      <c r="G137" s="95">
        <v>1.0604480000000001</v>
      </c>
      <c r="H137" s="95">
        <v>763.3569</v>
      </c>
      <c r="I137" s="95">
        <v>1.960862E-2</v>
      </c>
      <c r="J137" s="95">
        <v>2.0270239999999998E-2</v>
      </c>
      <c r="K137" s="95">
        <v>2.8202499999999998E-2</v>
      </c>
      <c r="L137" s="95">
        <v>1.8490889999999999E-2</v>
      </c>
      <c r="M137" s="95">
        <v>1.911479E-2</v>
      </c>
      <c r="N137" s="95">
        <v>2.659489E-2</v>
      </c>
    </row>
    <row r="138" spans="1:14" x14ac:dyDescent="0.25">
      <c r="A138" s="96" t="s">
        <v>85</v>
      </c>
      <c r="B138" s="95">
        <v>72</v>
      </c>
      <c r="C138" s="95">
        <v>26180</v>
      </c>
      <c r="D138" s="95">
        <v>28926.74</v>
      </c>
      <c r="E138" s="95">
        <v>824.09450000000004</v>
      </c>
      <c r="F138" s="95">
        <v>1226.8384000000001</v>
      </c>
      <c r="G138" s="95">
        <v>1.1049169999999999</v>
      </c>
      <c r="H138" s="95">
        <v>1477.9257</v>
      </c>
      <c r="I138" s="95">
        <v>3.1478020000000002E-2</v>
      </c>
      <c r="J138" s="95">
        <v>4.6861670000000001E-2</v>
      </c>
      <c r="K138" s="95">
        <v>5.6452469999999998E-2</v>
      </c>
      <c r="L138" s="95">
        <v>2.8489029999999999E-2</v>
      </c>
      <c r="M138" s="95">
        <v>4.2411919999999999E-2</v>
      </c>
      <c r="N138" s="95">
        <v>5.1092029999999997E-2</v>
      </c>
    </row>
    <row r="139" spans="1:14" x14ac:dyDescent="0.25">
      <c r="A139" s="96" t="s">
        <v>84</v>
      </c>
      <c r="B139" s="95">
        <v>60</v>
      </c>
      <c r="C139" s="95">
        <v>15852</v>
      </c>
      <c r="D139" s="95">
        <v>19501.099999999999</v>
      </c>
      <c r="E139" s="95">
        <v>832.40940000000001</v>
      </c>
      <c r="F139" s="95">
        <v>1823.7796000000001</v>
      </c>
      <c r="G139" s="95">
        <v>1.2301979999999999</v>
      </c>
      <c r="H139" s="95">
        <v>2004.7637</v>
      </c>
      <c r="I139" s="95">
        <v>5.251132E-2</v>
      </c>
      <c r="J139" s="95">
        <v>0.11505044</v>
      </c>
      <c r="K139" s="95">
        <v>0.12646755000000001</v>
      </c>
      <c r="L139" s="95">
        <v>4.2685250000000001E-2</v>
      </c>
      <c r="M139" s="95">
        <v>9.3521870000000007E-2</v>
      </c>
      <c r="N139" s="95">
        <v>0.10280258</v>
      </c>
    </row>
    <row r="140" spans="1:14" x14ac:dyDescent="0.25">
      <c r="A140" s="96" t="s">
        <v>83</v>
      </c>
      <c r="B140" s="95">
        <v>48</v>
      </c>
      <c r="C140" s="95">
        <v>12314</v>
      </c>
      <c r="D140" s="95">
        <v>17749.3</v>
      </c>
      <c r="E140" s="95">
        <v>849.83119999999997</v>
      </c>
      <c r="F140" s="95">
        <v>2041.6787999999999</v>
      </c>
      <c r="G140" s="95">
        <v>1.441392</v>
      </c>
      <c r="H140" s="95">
        <v>2211.4848999999999</v>
      </c>
      <c r="I140" s="95">
        <v>6.9013409999999997E-2</v>
      </c>
      <c r="J140" s="95">
        <v>0.16580143</v>
      </c>
      <c r="K140" s="95">
        <v>0.17959111</v>
      </c>
      <c r="L140" s="95">
        <v>4.7879690000000003E-2</v>
      </c>
      <c r="M140" s="95">
        <v>0.11502867999999999</v>
      </c>
      <c r="N140" s="95">
        <v>0.1245956</v>
      </c>
    </row>
    <row r="141" spans="1:14" x14ac:dyDescent="0.25">
      <c r="A141" s="96" t="s">
        <v>82</v>
      </c>
      <c r="B141" s="95">
        <v>36</v>
      </c>
      <c r="C141" s="95">
        <v>13112</v>
      </c>
      <c r="D141" s="95">
        <v>24019.19</v>
      </c>
      <c r="E141" s="95">
        <v>2062.6822999999999</v>
      </c>
      <c r="F141" s="95">
        <v>4947.4215999999997</v>
      </c>
      <c r="G141" s="95">
        <v>1.8318479999999999</v>
      </c>
      <c r="H141" s="95">
        <v>5360.1902</v>
      </c>
      <c r="I141" s="95">
        <v>0.15731255999999999</v>
      </c>
      <c r="J141" s="95">
        <v>0.37732014000000003</v>
      </c>
      <c r="K141" s="95">
        <v>0.40880034999999998</v>
      </c>
      <c r="L141" s="95">
        <v>8.5876419999999995E-2</v>
      </c>
      <c r="M141" s="95">
        <v>0.20597784999999999</v>
      </c>
      <c r="N141" s="95">
        <v>0.22316279999999999</v>
      </c>
    </row>
    <row r="142" spans="1:14" x14ac:dyDescent="0.25">
      <c r="A142" s="96" t="s">
        <v>81</v>
      </c>
      <c r="B142" s="95">
        <v>24</v>
      </c>
      <c r="C142" s="95">
        <v>5395</v>
      </c>
      <c r="D142" s="95">
        <v>16044.98</v>
      </c>
      <c r="E142" s="95">
        <v>1927.1782000000001</v>
      </c>
      <c r="F142" s="95">
        <v>6034.8451999999997</v>
      </c>
      <c r="G142" s="95">
        <v>2.9740470000000001</v>
      </c>
      <c r="H142" s="95">
        <v>6335.0906000000004</v>
      </c>
      <c r="I142" s="95">
        <v>0.35721560000000002</v>
      </c>
      <c r="J142" s="95">
        <v>1.11859967</v>
      </c>
      <c r="K142" s="95">
        <v>1.1742522</v>
      </c>
      <c r="L142" s="95">
        <v>0.12011094</v>
      </c>
      <c r="M142" s="95">
        <v>0.37612035999999999</v>
      </c>
      <c r="N142" s="95">
        <v>0.39483309</v>
      </c>
    </row>
    <row r="143" spans="1:14" x14ac:dyDescent="0.25">
      <c r="A143" s="96" t="s">
        <v>80</v>
      </c>
      <c r="B143" s="95">
        <v>12</v>
      </c>
      <c r="C143" s="95">
        <v>2063</v>
      </c>
      <c r="D143" s="95">
        <v>18402.439999999999</v>
      </c>
      <c r="E143" s="95">
        <v>7325.5730000000003</v>
      </c>
      <c r="F143" s="95">
        <v>23464.105800000001</v>
      </c>
      <c r="G143" s="95">
        <v>8.9202340000000007</v>
      </c>
      <c r="H143" s="95">
        <v>24581.0553</v>
      </c>
      <c r="I143" s="95">
        <v>3.55093215</v>
      </c>
      <c r="J143" s="95">
        <v>11.373778870000001</v>
      </c>
      <c r="K143" s="95">
        <v>11.9151989</v>
      </c>
      <c r="L143" s="95">
        <v>0.39807612999999997</v>
      </c>
      <c r="M143" s="95">
        <v>1.27505388</v>
      </c>
      <c r="N143" s="95">
        <v>1.3357496</v>
      </c>
    </row>
    <row r="144" spans="1:14" x14ac:dyDescent="0.25">
      <c r="A144" s="96" t="s">
        <v>172</v>
      </c>
      <c r="C144" s="95">
        <v>160987</v>
      </c>
      <c r="D144" s="95">
        <v>213122.23</v>
      </c>
      <c r="E144" s="95">
        <v>10259.905000000001</v>
      </c>
      <c r="F144" s="95">
        <v>24919.641299999999</v>
      </c>
      <c r="G144" s="95">
        <v>1.323847</v>
      </c>
      <c r="H144" s="95">
        <v>26949.1034</v>
      </c>
      <c r="I144" s="95">
        <v>6.3731259999999998E-2</v>
      </c>
      <c r="J144" s="95">
        <v>0.15479287999999999</v>
      </c>
      <c r="K144" s="95">
        <v>0.16739925</v>
      </c>
      <c r="L144" s="95">
        <v>4.814094E-2</v>
      </c>
      <c r="M144" s="95">
        <v>0.11692652000000001</v>
      </c>
      <c r="N144" s="95">
        <v>0.12644905000000001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opLeftCell="A33" workbookViewId="0">
      <selection activeCell="D56" sqref="D56"/>
    </sheetView>
  </sheetViews>
  <sheetFormatPr defaultColWidth="9" defaultRowHeight="12.5" x14ac:dyDescent="0.25"/>
  <cols>
    <col min="1" max="3" width="9" style="98"/>
    <col min="4" max="4" width="11.84375" style="98" bestFit="1" customWidth="1"/>
    <col min="5" max="16384" width="9" style="98"/>
  </cols>
  <sheetData>
    <row r="1" spans="1:11" x14ac:dyDescent="0.25">
      <c r="A1" s="99" t="s">
        <v>0</v>
      </c>
    </row>
    <row r="2" spans="1:11" x14ac:dyDescent="0.25">
      <c r="B2" s="99" t="s">
        <v>80</v>
      </c>
      <c r="C2" s="99" t="s">
        <v>81</v>
      </c>
      <c r="D2" s="99" t="s">
        <v>82</v>
      </c>
      <c r="E2" s="99" t="s">
        <v>83</v>
      </c>
      <c r="F2" s="99" t="s">
        <v>84</v>
      </c>
      <c r="G2" s="99" t="s">
        <v>85</v>
      </c>
      <c r="H2" s="99" t="s">
        <v>86</v>
      </c>
      <c r="I2" s="99" t="s">
        <v>87</v>
      </c>
      <c r="J2" s="99" t="s">
        <v>88</v>
      </c>
      <c r="K2" s="99" t="s">
        <v>89</v>
      </c>
    </row>
    <row r="3" spans="1:11" x14ac:dyDescent="0.25">
      <c r="A3" s="99" t="s">
        <v>90</v>
      </c>
      <c r="B3" s="98">
        <v>5012</v>
      </c>
      <c r="C3" s="98">
        <v>8269</v>
      </c>
      <c r="D3" s="98">
        <v>10907</v>
      </c>
      <c r="E3" s="98">
        <v>11805</v>
      </c>
      <c r="F3" s="98">
        <v>13539</v>
      </c>
      <c r="G3" s="98">
        <v>16181</v>
      </c>
      <c r="H3" s="98">
        <v>18009</v>
      </c>
      <c r="I3" s="98">
        <v>18608</v>
      </c>
      <c r="J3" s="98">
        <v>18662</v>
      </c>
      <c r="K3" s="98">
        <v>18834</v>
      </c>
    </row>
    <row r="4" spans="1:11" x14ac:dyDescent="0.25">
      <c r="A4" s="99" t="s">
        <v>91</v>
      </c>
      <c r="B4" s="98">
        <v>106</v>
      </c>
      <c r="C4" s="98">
        <v>4285</v>
      </c>
      <c r="D4" s="98">
        <v>5396</v>
      </c>
      <c r="E4" s="98">
        <v>10666</v>
      </c>
      <c r="F4" s="98">
        <v>13782</v>
      </c>
      <c r="G4" s="98">
        <v>15599</v>
      </c>
      <c r="H4" s="98">
        <v>15496</v>
      </c>
      <c r="I4" s="98">
        <v>16169</v>
      </c>
      <c r="J4" s="98">
        <v>16704</v>
      </c>
    </row>
    <row r="5" spans="1:11" x14ac:dyDescent="0.25">
      <c r="A5" s="99" t="s">
        <v>92</v>
      </c>
      <c r="B5" s="98">
        <v>3410</v>
      </c>
      <c r="C5" s="98">
        <v>8992</v>
      </c>
      <c r="D5" s="98">
        <v>13873</v>
      </c>
      <c r="E5" s="98">
        <v>16141</v>
      </c>
      <c r="F5" s="98">
        <v>18735</v>
      </c>
      <c r="G5" s="98">
        <v>22214</v>
      </c>
      <c r="H5" s="98">
        <v>22863</v>
      </c>
      <c r="I5" s="98">
        <v>23466</v>
      </c>
    </row>
    <row r="6" spans="1:11" x14ac:dyDescent="0.25">
      <c r="A6" s="99" t="s">
        <v>93</v>
      </c>
      <c r="B6" s="98">
        <v>5655</v>
      </c>
      <c r="C6" s="98">
        <v>11555</v>
      </c>
      <c r="D6" s="98">
        <v>15766</v>
      </c>
      <c r="E6" s="98">
        <v>21266</v>
      </c>
      <c r="F6" s="98">
        <v>23425</v>
      </c>
      <c r="G6" s="98">
        <v>26083</v>
      </c>
      <c r="H6" s="98">
        <v>27067</v>
      </c>
    </row>
    <row r="7" spans="1:11" x14ac:dyDescent="0.25">
      <c r="A7" s="99" t="s">
        <v>94</v>
      </c>
      <c r="B7" s="98">
        <v>1092</v>
      </c>
      <c r="C7" s="98">
        <v>9565</v>
      </c>
      <c r="D7" s="98">
        <v>15836</v>
      </c>
      <c r="E7" s="98">
        <v>22169</v>
      </c>
      <c r="F7" s="98">
        <v>25955</v>
      </c>
      <c r="G7" s="98">
        <v>26180</v>
      </c>
    </row>
    <row r="8" spans="1:11" x14ac:dyDescent="0.25">
      <c r="A8" s="99" t="s">
        <v>95</v>
      </c>
      <c r="B8" s="98">
        <v>1513</v>
      </c>
      <c r="C8" s="98">
        <v>6445</v>
      </c>
      <c r="D8" s="98">
        <v>11702</v>
      </c>
      <c r="E8" s="98">
        <v>12935</v>
      </c>
      <c r="F8" s="98">
        <v>15852</v>
      </c>
    </row>
    <row r="9" spans="1:11" x14ac:dyDescent="0.25">
      <c r="A9" s="99" t="s">
        <v>96</v>
      </c>
      <c r="B9" s="98">
        <v>557</v>
      </c>
      <c r="C9" s="98">
        <v>4020</v>
      </c>
      <c r="D9" s="98">
        <v>10946</v>
      </c>
      <c r="E9" s="98">
        <v>12314</v>
      </c>
    </row>
    <row r="10" spans="1:11" x14ac:dyDescent="0.25">
      <c r="A10" s="99" t="s">
        <v>97</v>
      </c>
      <c r="B10" s="98">
        <v>1351</v>
      </c>
      <c r="C10" s="98">
        <v>6947</v>
      </c>
      <c r="D10" s="98">
        <v>13112</v>
      </c>
    </row>
    <row r="11" spans="1:11" x14ac:dyDescent="0.25">
      <c r="A11" s="99" t="s">
        <v>98</v>
      </c>
      <c r="B11" s="98">
        <v>3133</v>
      </c>
      <c r="C11" s="98">
        <v>5395</v>
      </c>
    </row>
    <row r="12" spans="1:11" x14ac:dyDescent="0.25">
      <c r="A12" s="99" t="s">
        <v>99</v>
      </c>
      <c r="B12" s="98">
        <v>2063</v>
      </c>
    </row>
    <row r="14" spans="1:11" x14ac:dyDescent="0.25">
      <c r="A14" s="99" t="s">
        <v>1</v>
      </c>
    </row>
    <row r="15" spans="1:11" x14ac:dyDescent="0.25">
      <c r="B15" s="99" t="s">
        <v>100</v>
      </c>
      <c r="C15" s="99" t="s">
        <v>101</v>
      </c>
      <c r="D15" s="99" t="s">
        <v>102</v>
      </c>
      <c r="E15" s="99" t="s">
        <v>103</v>
      </c>
      <c r="F15" s="99" t="s">
        <v>104</v>
      </c>
      <c r="G15" s="99" t="s">
        <v>105</v>
      </c>
      <c r="H15" s="99" t="s">
        <v>106</v>
      </c>
      <c r="I15" s="99" t="s">
        <v>107</v>
      </c>
      <c r="J15" s="99" t="s">
        <v>108</v>
      </c>
    </row>
    <row r="16" spans="1:11" x14ac:dyDescent="0.25">
      <c r="A16" s="99" t="s">
        <v>90</v>
      </c>
      <c r="B16" s="98">
        <v>1.6498403830806065</v>
      </c>
      <c r="C16" s="98">
        <v>1.3190228564518081</v>
      </c>
      <c r="D16" s="98">
        <v>1.0823324470523517</v>
      </c>
      <c r="E16" s="98">
        <v>1.1468869123252858</v>
      </c>
      <c r="F16" s="98">
        <v>1.1951399660240787</v>
      </c>
      <c r="G16" s="98">
        <v>1.1129720042024598</v>
      </c>
      <c r="H16" s="98">
        <v>1.0332611472041757</v>
      </c>
      <c r="I16" s="98">
        <v>1.002901977644024</v>
      </c>
      <c r="J16" s="98">
        <v>1.0092165898617511</v>
      </c>
    </row>
    <row r="17" spans="1:11" x14ac:dyDescent="0.25">
      <c r="A17" s="99" t="s">
        <v>91</v>
      </c>
      <c r="B17" s="98">
        <v>40.424528301886795</v>
      </c>
      <c r="C17" s="98">
        <v>1.2592765460910151</v>
      </c>
      <c r="D17" s="98">
        <v>1.9766493699036323</v>
      </c>
      <c r="E17" s="98">
        <v>1.2921432589536845</v>
      </c>
      <c r="F17" s="98">
        <v>1.1318386300972283</v>
      </c>
      <c r="G17" s="98">
        <v>0.9933970126290147</v>
      </c>
      <c r="H17" s="98">
        <v>1.0434305627258647</v>
      </c>
      <c r="I17" s="98">
        <v>1.0330880079163831</v>
      </c>
    </row>
    <row r="18" spans="1:11" x14ac:dyDescent="0.25">
      <c r="A18" s="99" t="s">
        <v>92</v>
      </c>
      <c r="B18" s="98">
        <v>2.6369501466275658</v>
      </c>
      <c r="C18" s="98">
        <v>1.5428158362989324</v>
      </c>
      <c r="D18" s="98">
        <v>1.1634830245801198</v>
      </c>
      <c r="E18" s="98">
        <v>1.1607087541044545</v>
      </c>
      <c r="F18" s="98">
        <v>1.1856952228449427</v>
      </c>
      <c r="G18" s="98">
        <v>1.0292158098496444</v>
      </c>
      <c r="H18" s="98">
        <v>1.0263744915365438</v>
      </c>
    </row>
    <row r="19" spans="1:11" x14ac:dyDescent="0.25">
      <c r="A19" s="99" t="s">
        <v>93</v>
      </c>
      <c r="B19" s="98">
        <v>2.0433244916003535</v>
      </c>
      <c r="C19" s="98">
        <v>1.3644309822587624</v>
      </c>
      <c r="D19" s="98">
        <v>1.3488519599137385</v>
      </c>
      <c r="E19" s="98">
        <v>1.1015235587322487</v>
      </c>
      <c r="F19" s="98">
        <v>1.1134685165421558</v>
      </c>
      <c r="G19" s="98">
        <v>1.0377257217344631</v>
      </c>
    </row>
    <row r="20" spans="1:11" x14ac:dyDescent="0.25">
      <c r="A20" s="99" t="s">
        <v>94</v>
      </c>
      <c r="B20" s="98">
        <v>8.7591575091575091</v>
      </c>
      <c r="C20" s="98">
        <v>1.6556194458964977</v>
      </c>
      <c r="D20" s="98">
        <v>1.3999115938368274</v>
      </c>
      <c r="E20" s="98">
        <v>1.1707790157427038</v>
      </c>
      <c r="F20" s="98">
        <v>1.0086688499325756</v>
      </c>
    </row>
    <row r="21" spans="1:11" x14ac:dyDescent="0.25">
      <c r="A21" s="99" t="s">
        <v>95</v>
      </c>
      <c r="B21" s="98">
        <v>4.2597488433575679</v>
      </c>
      <c r="C21" s="98">
        <v>1.8156710628394104</v>
      </c>
      <c r="D21" s="98">
        <v>1.1053666039993164</v>
      </c>
      <c r="E21" s="98">
        <v>1.2255121762659451</v>
      </c>
    </row>
    <row r="22" spans="1:11" x14ac:dyDescent="0.25">
      <c r="A22" s="99" t="s">
        <v>96</v>
      </c>
      <c r="B22" s="98">
        <v>7.217235188509874</v>
      </c>
      <c r="C22" s="98">
        <v>2.7228855721393033</v>
      </c>
      <c r="D22" s="98">
        <v>1.1249771606066143</v>
      </c>
    </row>
    <row r="23" spans="1:11" x14ac:dyDescent="0.25">
      <c r="A23" s="99" t="s">
        <v>97</v>
      </c>
      <c r="B23" s="98">
        <v>5.1421169504071056</v>
      </c>
      <c r="C23" s="98">
        <v>1.8874334244997841</v>
      </c>
    </row>
    <row r="24" spans="1:11" x14ac:dyDescent="0.25">
      <c r="A24" s="99" t="s">
        <v>98</v>
      </c>
      <c r="B24" s="98">
        <v>1.7219917012448134</v>
      </c>
    </row>
    <row r="26" spans="1:11" x14ac:dyDescent="0.25">
      <c r="A26" s="99" t="s">
        <v>3</v>
      </c>
    </row>
    <row r="27" spans="1:11" x14ac:dyDescent="0.25">
      <c r="B27" s="99" t="s">
        <v>80</v>
      </c>
      <c r="C27" s="99" t="s">
        <v>81</v>
      </c>
      <c r="D27" s="99" t="s">
        <v>82</v>
      </c>
      <c r="E27" s="99" t="s">
        <v>83</v>
      </c>
      <c r="F27" s="99" t="s">
        <v>84</v>
      </c>
      <c r="G27" s="99" t="s">
        <v>85</v>
      </c>
      <c r="H27" s="99" t="s">
        <v>86</v>
      </c>
      <c r="I27" s="99" t="s">
        <v>87</v>
      </c>
      <c r="J27" s="99" t="s">
        <v>88</v>
      </c>
      <c r="K27" s="99" t="s">
        <v>89</v>
      </c>
    </row>
    <row r="28" spans="1:11" x14ac:dyDescent="0.25">
      <c r="A28" s="99" t="s">
        <v>124</v>
      </c>
      <c r="B28" s="99" t="s">
        <v>100</v>
      </c>
      <c r="C28" s="99" t="s">
        <v>101</v>
      </c>
      <c r="D28" s="99" t="s">
        <v>102</v>
      </c>
      <c r="E28" s="99" t="s">
        <v>103</v>
      </c>
      <c r="F28" s="99" t="s">
        <v>104</v>
      </c>
      <c r="G28" s="99" t="s">
        <v>105</v>
      </c>
      <c r="H28" s="99" t="s">
        <v>106</v>
      </c>
      <c r="I28" s="99" t="s">
        <v>107</v>
      </c>
      <c r="J28" s="99" t="s">
        <v>108</v>
      </c>
      <c r="K28" s="99" t="s">
        <v>125</v>
      </c>
    </row>
    <row r="29" spans="1:11" x14ac:dyDescent="0.25">
      <c r="A29" s="99" t="s">
        <v>126</v>
      </c>
      <c r="B29" s="98">
        <v>2.9993590000000001</v>
      </c>
      <c r="C29" s="98">
        <v>1.623523</v>
      </c>
      <c r="D29" s="98">
        <v>1.270888</v>
      </c>
      <c r="E29" s="98">
        <v>1.171675</v>
      </c>
      <c r="F29" s="98">
        <v>1.1133850000000001</v>
      </c>
      <c r="G29" s="98">
        <v>1.0419350000000001</v>
      </c>
      <c r="H29" s="98">
        <v>1.033264</v>
      </c>
      <c r="I29" s="98">
        <v>1.0169360000000001</v>
      </c>
      <c r="J29" s="98">
        <v>1.009217</v>
      </c>
      <c r="K29" s="98">
        <v>1</v>
      </c>
    </row>
    <row r="30" spans="1:11" x14ac:dyDescent="0.25">
      <c r="A30" s="99" t="s">
        <v>127</v>
      </c>
      <c r="B30" s="98">
        <v>8.9202340000000007</v>
      </c>
      <c r="C30" s="98">
        <v>2.9740470000000001</v>
      </c>
      <c r="D30" s="98">
        <v>1.8318479999999999</v>
      </c>
      <c r="E30" s="98">
        <v>1.441392</v>
      </c>
      <c r="F30" s="98">
        <v>1.2301979999999999</v>
      </c>
      <c r="G30" s="98">
        <v>1.1049169999999999</v>
      </c>
      <c r="H30" s="98">
        <v>1.0604480000000001</v>
      </c>
      <c r="I30" s="98">
        <v>1.0263089999999999</v>
      </c>
      <c r="J30" s="98">
        <v>1.009217</v>
      </c>
      <c r="K30" s="98">
        <v>1</v>
      </c>
    </row>
    <row r="31" spans="1:11" x14ac:dyDescent="0.25">
      <c r="A31" s="99" t="s">
        <v>116</v>
      </c>
      <c r="B31" s="98">
        <v>12</v>
      </c>
      <c r="C31" s="98">
        <v>24</v>
      </c>
      <c r="D31" s="98">
        <v>36</v>
      </c>
      <c r="E31" s="98">
        <v>48</v>
      </c>
      <c r="F31" s="98">
        <v>60</v>
      </c>
      <c r="G31" s="98">
        <v>72</v>
      </c>
      <c r="H31" s="98">
        <v>84</v>
      </c>
      <c r="I31" s="98">
        <v>96</v>
      </c>
      <c r="J31" s="98">
        <v>108</v>
      </c>
      <c r="K31" s="98">
        <v>120</v>
      </c>
    </row>
    <row r="32" spans="1:11" x14ac:dyDescent="0.25">
      <c r="A32" s="99" t="s">
        <v>128</v>
      </c>
      <c r="B32" s="98">
        <v>24</v>
      </c>
      <c r="C32" s="98">
        <v>36</v>
      </c>
      <c r="D32" s="98">
        <v>48</v>
      </c>
      <c r="E32" s="98">
        <v>60</v>
      </c>
      <c r="F32" s="98">
        <v>72</v>
      </c>
      <c r="G32" s="98">
        <v>84</v>
      </c>
      <c r="H32" s="98">
        <v>96</v>
      </c>
      <c r="I32" s="98">
        <v>108</v>
      </c>
      <c r="J32" s="98">
        <v>120</v>
      </c>
      <c r="K32" s="98" t="s">
        <v>129</v>
      </c>
    </row>
    <row r="33" spans="1:11" x14ac:dyDescent="0.25">
      <c r="A33" s="99" t="s">
        <v>130</v>
      </c>
      <c r="B33" s="98">
        <v>1</v>
      </c>
      <c r="C33" s="98">
        <v>2</v>
      </c>
      <c r="D33" s="98">
        <v>3</v>
      </c>
      <c r="E33" s="98">
        <v>4</v>
      </c>
      <c r="F33" s="98">
        <v>5</v>
      </c>
      <c r="G33" s="98">
        <v>6</v>
      </c>
      <c r="H33" s="98">
        <v>7</v>
      </c>
      <c r="I33" s="98">
        <v>8</v>
      </c>
      <c r="J33" s="98">
        <v>9</v>
      </c>
      <c r="K33" s="98">
        <v>10</v>
      </c>
    </row>
    <row r="34" spans="1:11" x14ac:dyDescent="0.25">
      <c r="A34" s="99" t="s">
        <v>131</v>
      </c>
      <c r="B34" s="98">
        <v>2</v>
      </c>
      <c r="C34" s="98">
        <v>3</v>
      </c>
      <c r="D34" s="98">
        <v>4</v>
      </c>
      <c r="E34" s="98">
        <v>5</v>
      </c>
      <c r="F34" s="98">
        <v>6</v>
      </c>
      <c r="G34" s="98">
        <v>7</v>
      </c>
      <c r="H34" s="98">
        <v>8</v>
      </c>
      <c r="I34" s="98">
        <v>9</v>
      </c>
      <c r="J34" s="98">
        <v>10</v>
      </c>
      <c r="K34" s="98">
        <v>10</v>
      </c>
    </row>
    <row r="35" spans="1:11" x14ac:dyDescent="0.25">
      <c r="A35" s="99" t="s">
        <v>134</v>
      </c>
      <c r="B35" s="98">
        <v>1</v>
      </c>
      <c r="C35" s="98">
        <v>1</v>
      </c>
      <c r="D35" s="98">
        <v>1</v>
      </c>
      <c r="E35" s="98">
        <v>1</v>
      </c>
      <c r="F35" s="98">
        <v>1</v>
      </c>
      <c r="G35" s="98">
        <v>1</v>
      </c>
      <c r="H35" s="98">
        <v>1</v>
      </c>
      <c r="I35" s="98">
        <v>1</v>
      </c>
      <c r="J35" s="98">
        <v>1</v>
      </c>
      <c r="K35" s="98" t="s">
        <v>136</v>
      </c>
    </row>
    <row r="37" spans="1:11" x14ac:dyDescent="0.25">
      <c r="A37" s="99" t="s">
        <v>240</v>
      </c>
    </row>
    <row r="38" spans="1:11" x14ac:dyDescent="0.25">
      <c r="B38" s="99" t="s">
        <v>116</v>
      </c>
      <c r="C38" s="99" t="s">
        <v>128</v>
      </c>
      <c r="D38" s="99" t="s">
        <v>126</v>
      </c>
      <c r="E38" s="99" t="s">
        <v>151</v>
      </c>
      <c r="F38" s="99" t="s">
        <v>68</v>
      </c>
      <c r="G38" s="99" t="s">
        <v>239</v>
      </c>
      <c r="H38" s="99" t="s">
        <v>123</v>
      </c>
      <c r="I38" s="99" t="s">
        <v>139</v>
      </c>
      <c r="J38" s="99" t="s">
        <v>32</v>
      </c>
      <c r="K38" s="99" t="s">
        <v>33</v>
      </c>
    </row>
    <row r="39" spans="1:11" x14ac:dyDescent="0.25">
      <c r="A39" s="99" t="s">
        <v>80</v>
      </c>
      <c r="B39" s="98">
        <v>12</v>
      </c>
      <c r="C39" s="98">
        <v>24</v>
      </c>
      <c r="D39" s="98">
        <v>2.9993590000000001</v>
      </c>
      <c r="E39" s="98">
        <v>1.1302032769999999</v>
      </c>
      <c r="F39" s="98">
        <v>166.98347000000001</v>
      </c>
      <c r="G39" s="98">
        <v>1</v>
      </c>
      <c r="H39" s="98">
        <v>8</v>
      </c>
      <c r="I39" s="99" t="s">
        <v>140</v>
      </c>
      <c r="J39" s="98">
        <v>186.45927</v>
      </c>
      <c r="K39" s="98">
        <v>200.45927</v>
      </c>
    </row>
    <row r="40" spans="1:11" x14ac:dyDescent="0.25">
      <c r="A40" s="99" t="s">
        <v>81</v>
      </c>
      <c r="B40" s="98">
        <v>24</v>
      </c>
      <c r="C40" s="98">
        <v>36</v>
      </c>
      <c r="D40" s="98">
        <v>1.623523</v>
      </c>
      <c r="E40" s="98">
        <v>0.13583611900000001</v>
      </c>
      <c r="F40" s="98">
        <v>33.294538000000003</v>
      </c>
      <c r="G40" s="98">
        <v>1</v>
      </c>
      <c r="H40" s="98">
        <v>7</v>
      </c>
      <c r="I40" s="99" t="s">
        <v>141</v>
      </c>
      <c r="J40" s="98">
        <v>152.64519999999999</v>
      </c>
      <c r="K40" s="98">
        <v>164.64519999999999</v>
      </c>
    </row>
    <row r="41" spans="1:11" x14ac:dyDescent="0.25">
      <c r="A41" s="99" t="s">
        <v>82</v>
      </c>
      <c r="B41" s="98">
        <v>36</v>
      </c>
      <c r="C41" s="98">
        <v>48</v>
      </c>
      <c r="D41" s="98">
        <v>1.270888</v>
      </c>
      <c r="E41" s="98">
        <v>9.0498216000000006E-2</v>
      </c>
      <c r="F41" s="98">
        <v>26.295300000000001</v>
      </c>
      <c r="G41" s="98">
        <v>1</v>
      </c>
      <c r="H41" s="98">
        <v>6</v>
      </c>
      <c r="I41" s="99" t="s">
        <v>142</v>
      </c>
      <c r="J41" s="98">
        <v>133.98972000000001</v>
      </c>
      <c r="K41" s="98">
        <v>143.98972000000001</v>
      </c>
    </row>
    <row r="42" spans="1:11" x14ac:dyDescent="0.25">
      <c r="A42" s="99" t="s">
        <v>83</v>
      </c>
      <c r="B42" s="98">
        <v>48</v>
      </c>
      <c r="C42" s="98">
        <v>60</v>
      </c>
      <c r="D42" s="98">
        <v>1.171675</v>
      </c>
      <c r="E42" s="98">
        <v>2.5389927E-2</v>
      </c>
      <c r="F42" s="98">
        <v>7.8249599999999999</v>
      </c>
      <c r="G42" s="98">
        <v>1</v>
      </c>
      <c r="H42" s="98">
        <v>5</v>
      </c>
      <c r="I42" s="99" t="s">
        <v>143</v>
      </c>
      <c r="J42" s="98">
        <v>102.40038</v>
      </c>
      <c r="K42" s="98">
        <v>110.40038</v>
      </c>
    </row>
    <row r="43" spans="1:11" x14ac:dyDescent="0.25">
      <c r="A43" s="99" t="s">
        <v>84</v>
      </c>
      <c r="B43" s="98">
        <v>60</v>
      </c>
      <c r="C43" s="98">
        <v>72</v>
      </c>
      <c r="D43" s="98">
        <v>1.1133850000000001</v>
      </c>
      <c r="E43" s="98">
        <v>3.5376679000000001E-2</v>
      </c>
      <c r="F43" s="98">
        <v>10.928818</v>
      </c>
      <c r="G43" s="98">
        <v>1</v>
      </c>
      <c r="H43" s="98">
        <v>4</v>
      </c>
      <c r="I43" s="99" t="s">
        <v>144</v>
      </c>
      <c r="J43" s="98">
        <v>90.095969999999994</v>
      </c>
      <c r="K43" s="98">
        <v>96.095969999999994</v>
      </c>
    </row>
    <row r="44" spans="1:11" x14ac:dyDescent="0.25">
      <c r="A44" s="99" t="s">
        <v>85</v>
      </c>
      <c r="B44" s="98">
        <v>72</v>
      </c>
      <c r="C44" s="98">
        <v>84</v>
      </c>
      <c r="D44" s="98">
        <v>1.0419350000000001</v>
      </c>
      <c r="E44" s="98">
        <v>2.2577812999999999E-2</v>
      </c>
      <c r="F44" s="98">
        <v>6.3890419999999999</v>
      </c>
      <c r="G44" s="98">
        <v>1</v>
      </c>
      <c r="H44" s="98">
        <v>3</v>
      </c>
      <c r="I44" s="99" t="s">
        <v>145</v>
      </c>
      <c r="J44" s="98">
        <v>68.561530000000005</v>
      </c>
      <c r="K44" s="98">
        <v>72.561530000000005</v>
      </c>
    </row>
    <row r="45" spans="1:11" x14ac:dyDescent="0.25">
      <c r="A45" s="99" t="s">
        <v>86</v>
      </c>
      <c r="B45" s="98">
        <v>84</v>
      </c>
      <c r="C45" s="98">
        <v>96</v>
      </c>
      <c r="D45" s="98">
        <v>1.033264</v>
      </c>
      <c r="E45" s="98">
        <v>4.8819179999999998E-3</v>
      </c>
      <c r="F45" s="98">
        <v>1.159062</v>
      </c>
      <c r="G45" s="98">
        <v>1</v>
      </c>
      <c r="H45" s="98">
        <v>2</v>
      </c>
      <c r="I45" s="99" t="s">
        <v>146</v>
      </c>
      <c r="J45" s="98">
        <v>41.667140000000003</v>
      </c>
      <c r="K45" s="98">
        <v>43.667140000000003</v>
      </c>
    </row>
    <row r="46" spans="1:11" x14ac:dyDescent="0.25">
      <c r="A46" s="99" t="s">
        <v>87</v>
      </c>
      <c r="B46" s="98">
        <v>96</v>
      </c>
      <c r="C46" s="98">
        <v>108</v>
      </c>
      <c r="D46" s="98">
        <v>1.0169360000000001</v>
      </c>
      <c r="E46" s="98">
        <v>1.5055851E-2</v>
      </c>
      <c r="F46" s="98">
        <v>2.8077040000000002</v>
      </c>
      <c r="G46" s="98">
        <v>1</v>
      </c>
      <c r="H46" s="98">
        <v>1</v>
      </c>
      <c r="I46" s="99" t="s">
        <v>147</v>
      </c>
      <c r="J46" s="98">
        <v>31.941130000000001</v>
      </c>
      <c r="K46" s="98">
        <v>31.941130000000001</v>
      </c>
    </row>
    <row r="47" spans="1:11" x14ac:dyDescent="0.25">
      <c r="A47" s="99" t="s">
        <v>88</v>
      </c>
      <c r="B47" s="98">
        <v>108</v>
      </c>
      <c r="C47" s="98">
        <v>120</v>
      </c>
      <c r="D47" s="98">
        <v>1.009217</v>
      </c>
      <c r="E47" s="98">
        <v>8.4845279999999999E-3</v>
      </c>
      <c r="F47" s="98">
        <v>1.159062</v>
      </c>
      <c r="G47" s="98">
        <v>1</v>
      </c>
      <c r="H47" s="98">
        <v>2</v>
      </c>
      <c r="I47" s="99" t="s">
        <v>148</v>
      </c>
      <c r="J47" s="98" t="s">
        <v>237</v>
      </c>
      <c r="K47" s="98" t="s">
        <v>237</v>
      </c>
    </row>
    <row r="48" spans="1:11" x14ac:dyDescent="0.25">
      <c r="A48" s="99" t="s">
        <v>89</v>
      </c>
      <c r="B48" s="98">
        <v>120</v>
      </c>
      <c r="C48" s="98" t="s">
        <v>129</v>
      </c>
      <c r="D48" s="98">
        <v>1</v>
      </c>
      <c r="E48" s="98">
        <v>0</v>
      </c>
      <c r="F48" s="98">
        <v>0</v>
      </c>
      <c r="G48" s="98">
        <v>0</v>
      </c>
      <c r="H48" s="98">
        <v>0</v>
      </c>
      <c r="I48" s="99" t="s">
        <v>136</v>
      </c>
      <c r="J48" s="98" t="s">
        <v>136</v>
      </c>
      <c r="K48" s="98" t="s">
        <v>136</v>
      </c>
    </row>
    <row r="50" spans="1:13" x14ac:dyDescent="0.25">
      <c r="A50" s="99" t="s">
        <v>224</v>
      </c>
    </row>
    <row r="51" spans="1:13" x14ac:dyDescent="0.25">
      <c r="B51" s="99" t="s">
        <v>115</v>
      </c>
      <c r="C51" s="99" t="s">
        <v>157</v>
      </c>
      <c r="D51" s="99" t="s">
        <v>156</v>
      </c>
    </row>
    <row r="52" spans="1:13" x14ac:dyDescent="0.25">
      <c r="A52" s="99" t="s">
        <v>90</v>
      </c>
      <c r="B52" s="98">
        <v>1998</v>
      </c>
      <c r="C52" s="100">
        <v>35796</v>
      </c>
      <c r="D52" s="100">
        <v>36160</v>
      </c>
    </row>
    <row r="53" spans="1:13" x14ac:dyDescent="0.25">
      <c r="A53" s="99" t="s">
        <v>91</v>
      </c>
      <c r="B53" s="98">
        <v>1999</v>
      </c>
      <c r="C53" s="100">
        <v>36161</v>
      </c>
      <c r="D53" s="100">
        <v>36525</v>
      </c>
    </row>
    <row r="54" spans="1:13" x14ac:dyDescent="0.25">
      <c r="A54" s="99" t="s">
        <v>92</v>
      </c>
      <c r="B54" s="98">
        <v>2000</v>
      </c>
      <c r="C54" s="100">
        <v>36526</v>
      </c>
      <c r="D54" s="100">
        <v>36891</v>
      </c>
    </row>
    <row r="55" spans="1:13" x14ac:dyDescent="0.25">
      <c r="A55" s="99" t="s">
        <v>93</v>
      </c>
      <c r="B55" s="98">
        <v>2001</v>
      </c>
      <c r="C55" s="100">
        <v>36892</v>
      </c>
      <c r="D55" s="100">
        <v>37256</v>
      </c>
    </row>
    <row r="56" spans="1:13" x14ac:dyDescent="0.25">
      <c r="A56" s="99" t="s">
        <v>94</v>
      </c>
      <c r="B56" s="98">
        <v>2002</v>
      </c>
      <c r="C56" s="100">
        <v>37257</v>
      </c>
      <c r="D56" s="100">
        <v>37621</v>
      </c>
    </row>
    <row r="57" spans="1:13" x14ac:dyDescent="0.25">
      <c r="A57" s="99" t="s">
        <v>95</v>
      </c>
      <c r="B57" s="98">
        <v>2003</v>
      </c>
      <c r="C57" s="100">
        <v>37622</v>
      </c>
      <c r="D57" s="100">
        <v>37986</v>
      </c>
    </row>
    <row r="58" spans="1:13" x14ac:dyDescent="0.25">
      <c r="A58" s="99" t="s">
        <v>96</v>
      </c>
      <c r="B58" s="98">
        <v>2004</v>
      </c>
      <c r="C58" s="100">
        <v>37987</v>
      </c>
      <c r="D58" s="100">
        <v>38352</v>
      </c>
    </row>
    <row r="59" spans="1:13" x14ac:dyDescent="0.25">
      <c r="A59" s="99" t="s">
        <v>97</v>
      </c>
      <c r="B59" s="98">
        <v>2005</v>
      </c>
      <c r="C59" s="100">
        <v>38353</v>
      </c>
      <c r="D59" s="100">
        <v>38717</v>
      </c>
    </row>
    <row r="60" spans="1:13" x14ac:dyDescent="0.25">
      <c r="A60" s="99" t="s">
        <v>98</v>
      </c>
      <c r="B60" s="98">
        <v>2006</v>
      </c>
      <c r="C60" s="100">
        <v>38718</v>
      </c>
      <c r="D60" s="100">
        <v>39082</v>
      </c>
    </row>
    <row r="61" spans="1:13" x14ac:dyDescent="0.25">
      <c r="A61" s="99" t="s">
        <v>99</v>
      </c>
      <c r="B61" s="98">
        <v>2007</v>
      </c>
      <c r="C61" s="100">
        <v>39083</v>
      </c>
      <c r="D61" s="100">
        <v>39447</v>
      </c>
    </row>
    <row r="63" spans="1:13" x14ac:dyDescent="0.25">
      <c r="A63" s="99" t="s">
        <v>154</v>
      </c>
    </row>
    <row r="64" spans="1:13" x14ac:dyDescent="0.25">
      <c r="B64" s="99" t="s">
        <v>115</v>
      </c>
      <c r="C64" s="99" t="s">
        <v>116</v>
      </c>
      <c r="D64" s="99" t="s">
        <v>155</v>
      </c>
      <c r="E64" s="99" t="s">
        <v>159</v>
      </c>
      <c r="F64" s="99" t="s">
        <v>158</v>
      </c>
      <c r="G64" s="99" t="s">
        <v>206</v>
      </c>
      <c r="H64" s="99" t="s">
        <v>207</v>
      </c>
      <c r="I64" s="99" t="s">
        <v>236</v>
      </c>
      <c r="J64" s="99" t="s">
        <v>235</v>
      </c>
      <c r="K64" s="99" t="s">
        <v>205</v>
      </c>
      <c r="L64" s="99" t="s">
        <v>126</v>
      </c>
      <c r="M64" s="99" t="s">
        <v>208</v>
      </c>
    </row>
    <row r="65" spans="1:13" x14ac:dyDescent="0.25">
      <c r="A65" s="99" t="s">
        <v>161</v>
      </c>
      <c r="B65" s="99" t="s">
        <v>90</v>
      </c>
      <c r="C65" s="98">
        <v>120</v>
      </c>
      <c r="D65" s="98">
        <v>18834</v>
      </c>
      <c r="E65" s="100">
        <v>39447</v>
      </c>
      <c r="F65" s="98">
        <v>114</v>
      </c>
      <c r="G65" s="98" t="s">
        <v>136</v>
      </c>
      <c r="H65" s="98" t="s">
        <v>136</v>
      </c>
      <c r="I65" s="98" t="s">
        <v>136</v>
      </c>
      <c r="J65" s="98" t="s">
        <v>136</v>
      </c>
      <c r="K65" s="98">
        <v>172</v>
      </c>
      <c r="L65" s="98" t="s">
        <v>136</v>
      </c>
      <c r="M65" s="99" t="s">
        <v>214</v>
      </c>
    </row>
    <row r="66" spans="1:13" x14ac:dyDescent="0.25">
      <c r="A66" s="99" t="s">
        <v>162</v>
      </c>
      <c r="B66" s="99" t="s">
        <v>91</v>
      </c>
      <c r="C66" s="98">
        <v>108</v>
      </c>
      <c r="D66" s="98">
        <v>16704</v>
      </c>
      <c r="E66" s="100">
        <v>39447</v>
      </c>
      <c r="F66" s="98">
        <v>102</v>
      </c>
      <c r="G66" s="98" t="s">
        <v>136</v>
      </c>
      <c r="H66" s="98" t="s">
        <v>136</v>
      </c>
      <c r="I66" s="98" t="s">
        <v>136</v>
      </c>
      <c r="J66" s="98" t="s">
        <v>136</v>
      </c>
      <c r="K66" s="98">
        <v>535</v>
      </c>
      <c r="L66" s="98" t="s">
        <v>136</v>
      </c>
      <c r="M66" s="99" t="s">
        <v>215</v>
      </c>
    </row>
    <row r="67" spans="1:13" x14ac:dyDescent="0.25">
      <c r="A67" s="99" t="s">
        <v>163</v>
      </c>
      <c r="B67" s="99" t="s">
        <v>92</v>
      </c>
      <c r="C67" s="98">
        <v>96</v>
      </c>
      <c r="D67" s="98">
        <v>23466</v>
      </c>
      <c r="E67" s="100">
        <v>39447</v>
      </c>
      <c r="F67" s="98">
        <v>90</v>
      </c>
      <c r="G67" s="98" t="s">
        <v>136</v>
      </c>
      <c r="H67" s="98" t="s">
        <v>136</v>
      </c>
      <c r="I67" s="98" t="s">
        <v>136</v>
      </c>
      <c r="J67" s="98" t="s">
        <v>136</v>
      </c>
      <c r="K67" s="98">
        <v>603</v>
      </c>
      <c r="L67" s="98" t="s">
        <v>136</v>
      </c>
      <c r="M67" s="99" t="s">
        <v>216</v>
      </c>
    </row>
    <row r="68" spans="1:13" x14ac:dyDescent="0.25">
      <c r="A68" s="99" t="s">
        <v>164</v>
      </c>
      <c r="B68" s="99" t="s">
        <v>93</v>
      </c>
      <c r="C68" s="98">
        <v>84</v>
      </c>
      <c r="D68" s="98">
        <v>27067</v>
      </c>
      <c r="E68" s="100">
        <v>39447</v>
      </c>
      <c r="F68" s="98">
        <v>78</v>
      </c>
      <c r="G68" s="98" t="s">
        <v>136</v>
      </c>
      <c r="H68" s="98" t="s">
        <v>136</v>
      </c>
      <c r="I68" s="98" t="s">
        <v>136</v>
      </c>
      <c r="J68" s="98" t="s">
        <v>136</v>
      </c>
      <c r="K68" s="98">
        <v>984</v>
      </c>
      <c r="L68" s="98" t="s">
        <v>136</v>
      </c>
      <c r="M68" s="99" t="s">
        <v>217</v>
      </c>
    </row>
    <row r="69" spans="1:13" x14ac:dyDescent="0.25">
      <c r="A69" s="99" t="s">
        <v>165</v>
      </c>
      <c r="B69" s="99" t="s">
        <v>94</v>
      </c>
      <c r="C69" s="98">
        <v>72</v>
      </c>
      <c r="D69" s="98">
        <v>26180</v>
      </c>
      <c r="E69" s="100">
        <v>39447</v>
      </c>
      <c r="F69" s="98">
        <v>66</v>
      </c>
      <c r="G69" s="98" t="s">
        <v>136</v>
      </c>
      <c r="H69" s="98" t="s">
        <v>136</v>
      </c>
      <c r="I69" s="98" t="s">
        <v>136</v>
      </c>
      <c r="J69" s="98" t="s">
        <v>136</v>
      </c>
      <c r="K69" s="98">
        <v>225</v>
      </c>
      <c r="L69" s="98" t="s">
        <v>136</v>
      </c>
      <c r="M69" s="99" t="s">
        <v>218</v>
      </c>
    </row>
    <row r="70" spans="1:13" x14ac:dyDescent="0.25">
      <c r="A70" s="99" t="s">
        <v>166</v>
      </c>
      <c r="B70" s="99" t="s">
        <v>95</v>
      </c>
      <c r="C70" s="98">
        <v>60</v>
      </c>
      <c r="D70" s="98">
        <v>15852</v>
      </c>
      <c r="E70" s="100">
        <v>39447</v>
      </c>
      <c r="F70" s="98">
        <v>54</v>
      </c>
      <c r="G70" s="98" t="s">
        <v>136</v>
      </c>
      <c r="H70" s="98" t="s">
        <v>136</v>
      </c>
      <c r="I70" s="98" t="s">
        <v>136</v>
      </c>
      <c r="J70" s="98" t="s">
        <v>136</v>
      </c>
      <c r="K70" s="98">
        <v>2917</v>
      </c>
      <c r="L70" s="98" t="s">
        <v>136</v>
      </c>
      <c r="M70" s="99" t="s">
        <v>219</v>
      </c>
    </row>
    <row r="71" spans="1:13" x14ac:dyDescent="0.25">
      <c r="A71" s="99" t="s">
        <v>167</v>
      </c>
      <c r="B71" s="99" t="s">
        <v>96</v>
      </c>
      <c r="C71" s="98">
        <v>48</v>
      </c>
      <c r="D71" s="98">
        <v>12314</v>
      </c>
      <c r="E71" s="100">
        <v>39447</v>
      </c>
      <c r="F71" s="98">
        <v>42</v>
      </c>
      <c r="G71" s="98" t="s">
        <v>136</v>
      </c>
      <c r="H71" s="98" t="s">
        <v>136</v>
      </c>
      <c r="I71" s="98" t="s">
        <v>136</v>
      </c>
      <c r="J71" s="98" t="s">
        <v>136</v>
      </c>
      <c r="K71" s="98">
        <v>1368</v>
      </c>
      <c r="L71" s="98" t="s">
        <v>136</v>
      </c>
      <c r="M71" s="99" t="s">
        <v>220</v>
      </c>
    </row>
    <row r="72" spans="1:13" x14ac:dyDescent="0.25">
      <c r="A72" s="99" t="s">
        <v>168</v>
      </c>
      <c r="B72" s="99" t="s">
        <v>97</v>
      </c>
      <c r="C72" s="98">
        <v>36</v>
      </c>
      <c r="D72" s="98">
        <v>13112</v>
      </c>
      <c r="E72" s="100">
        <v>39447</v>
      </c>
      <c r="F72" s="98">
        <v>30</v>
      </c>
      <c r="G72" s="98" t="s">
        <v>136</v>
      </c>
      <c r="H72" s="98" t="s">
        <v>136</v>
      </c>
      <c r="I72" s="98" t="s">
        <v>136</v>
      </c>
      <c r="J72" s="98" t="s">
        <v>136</v>
      </c>
      <c r="K72" s="98">
        <v>6165</v>
      </c>
      <c r="L72" s="98" t="s">
        <v>136</v>
      </c>
      <c r="M72" s="99" t="s">
        <v>221</v>
      </c>
    </row>
    <row r="73" spans="1:13" x14ac:dyDescent="0.25">
      <c r="A73" s="99" t="s">
        <v>169</v>
      </c>
      <c r="B73" s="99" t="s">
        <v>98</v>
      </c>
      <c r="C73" s="98">
        <v>24</v>
      </c>
      <c r="D73" s="98">
        <v>5395</v>
      </c>
      <c r="E73" s="100">
        <v>39447</v>
      </c>
      <c r="F73" s="98">
        <v>18</v>
      </c>
      <c r="G73" s="98" t="s">
        <v>136</v>
      </c>
      <c r="H73" s="98" t="s">
        <v>136</v>
      </c>
      <c r="I73" s="98" t="s">
        <v>136</v>
      </c>
      <c r="J73" s="98" t="s">
        <v>136</v>
      </c>
      <c r="K73" s="98">
        <v>2262</v>
      </c>
      <c r="L73" s="98" t="s">
        <v>136</v>
      </c>
      <c r="M73" s="99" t="s">
        <v>222</v>
      </c>
    </row>
    <row r="74" spans="1:13" x14ac:dyDescent="0.25">
      <c r="A74" s="99" t="s">
        <v>170</v>
      </c>
      <c r="B74" s="99" t="s">
        <v>99</v>
      </c>
      <c r="C74" s="98">
        <v>12</v>
      </c>
      <c r="D74" s="98">
        <v>2063</v>
      </c>
      <c r="E74" s="100">
        <v>39447</v>
      </c>
      <c r="F74" s="98">
        <v>6</v>
      </c>
      <c r="G74" s="98" t="s">
        <v>136</v>
      </c>
      <c r="H74" s="98" t="s">
        <v>136</v>
      </c>
      <c r="I74" s="98" t="s">
        <v>136</v>
      </c>
      <c r="J74" s="98" t="s">
        <v>136</v>
      </c>
      <c r="K74" s="98">
        <v>2063</v>
      </c>
      <c r="L74" s="98" t="s">
        <v>136</v>
      </c>
      <c r="M74" s="99" t="s">
        <v>223</v>
      </c>
    </row>
    <row r="76" spans="1:13" x14ac:dyDescent="0.25">
      <c r="A76" s="99" t="s">
        <v>171</v>
      </c>
    </row>
    <row r="77" spans="1:13" x14ac:dyDescent="0.25">
      <c r="B77" s="99" t="s">
        <v>81</v>
      </c>
      <c r="C77" s="99" t="s">
        <v>82</v>
      </c>
      <c r="D77" s="99" t="s">
        <v>83</v>
      </c>
      <c r="E77" s="99" t="s">
        <v>84</v>
      </c>
      <c r="F77" s="99" t="s">
        <v>85</v>
      </c>
      <c r="G77" s="99" t="s">
        <v>86</v>
      </c>
      <c r="H77" s="99" t="s">
        <v>87</v>
      </c>
      <c r="I77" s="99" t="s">
        <v>88</v>
      </c>
      <c r="J77" s="99" t="s">
        <v>89</v>
      </c>
      <c r="K77" s="99" t="s">
        <v>129</v>
      </c>
    </row>
    <row r="78" spans="1:13" x14ac:dyDescent="0.25">
      <c r="A78" s="99" t="s">
        <v>90</v>
      </c>
      <c r="K78" s="98">
        <v>18834</v>
      </c>
    </row>
    <row r="79" spans="1:13" x14ac:dyDescent="0.25">
      <c r="A79" s="99" t="s">
        <v>91</v>
      </c>
      <c r="J79" s="98">
        <v>16857.953917050691</v>
      </c>
      <c r="K79" s="98">
        <v>16857.953917050691</v>
      </c>
    </row>
    <row r="80" spans="1:13" x14ac:dyDescent="0.25">
      <c r="A80" s="99" t="s">
        <v>92</v>
      </c>
      <c r="I80" s="98">
        <v>23863.431463323468</v>
      </c>
      <c r="J80" s="98">
        <v>24083.370923814928</v>
      </c>
      <c r="K80" s="98">
        <v>24083.370923814928</v>
      </c>
    </row>
    <row r="81" spans="1:11" x14ac:dyDescent="0.25">
      <c r="A81" s="99" t="s">
        <v>93</v>
      </c>
      <c r="H81" s="98">
        <v>27967.344610417262</v>
      </c>
      <c r="I81" s="98">
        <v>28441.013011243555</v>
      </c>
      <c r="J81" s="98">
        <v>28703.142163420915</v>
      </c>
      <c r="K81" s="98">
        <v>28703.142163420915</v>
      </c>
    </row>
    <row r="82" spans="1:11" x14ac:dyDescent="0.25">
      <c r="A82" s="99" t="s">
        <v>94</v>
      </c>
      <c r="G82" s="98">
        <v>27277.848820510259</v>
      </c>
      <c r="H82" s="98">
        <v>28185.207012009992</v>
      </c>
      <c r="I82" s="98">
        <v>28662.565235263122</v>
      </c>
      <c r="J82" s="98">
        <v>28926.736343422228</v>
      </c>
      <c r="K82" s="98">
        <v>28926.736343422228</v>
      </c>
    </row>
    <row r="83" spans="1:11" x14ac:dyDescent="0.25">
      <c r="A83" s="99" t="s">
        <v>95</v>
      </c>
      <c r="F83" s="98">
        <v>17649.377216144851</v>
      </c>
      <c r="G83" s="98">
        <v>18389.497459058726</v>
      </c>
      <c r="H83" s="98">
        <v>19001.197496947869</v>
      </c>
      <c r="I83" s="98">
        <v>19323.010917475876</v>
      </c>
      <c r="J83" s="98">
        <v>19501.103183996391</v>
      </c>
      <c r="K83" s="98">
        <v>19501.103183996391</v>
      </c>
    </row>
    <row r="84" spans="1:11" x14ac:dyDescent="0.25">
      <c r="A84" s="99" t="s">
        <v>96</v>
      </c>
      <c r="E84" s="98">
        <v>14428.001431850249</v>
      </c>
      <c r="F84" s="98">
        <v>16063.918732387276</v>
      </c>
      <c r="G84" s="98">
        <v>16737.553347861838</v>
      </c>
      <c r="H84" s="98">
        <v>17294.303853951129</v>
      </c>
      <c r="I84" s="98">
        <v>17587.20850271259</v>
      </c>
      <c r="J84" s="98">
        <v>17749.302590295196</v>
      </c>
      <c r="K84" s="98">
        <v>17749.302590295196</v>
      </c>
    </row>
    <row r="85" spans="1:11" x14ac:dyDescent="0.25">
      <c r="A85" s="99" t="s">
        <v>97</v>
      </c>
      <c r="D85" s="98">
        <v>16663.884964347475</v>
      </c>
      <c r="E85" s="98">
        <v>19524.651301428716</v>
      </c>
      <c r="F85" s="98">
        <v>21738.451667462083</v>
      </c>
      <c r="G85" s="98">
        <v>22650.045766883111</v>
      </c>
      <c r="H85" s="98">
        <v>23403.46678258184</v>
      </c>
      <c r="I85" s="98">
        <v>23799.839153256162</v>
      </c>
      <c r="J85" s="98">
        <v>24019.192509507371</v>
      </c>
      <c r="K85" s="98">
        <v>24019.192509507371</v>
      </c>
    </row>
    <row r="86" spans="1:11" x14ac:dyDescent="0.25">
      <c r="A86" s="99" t="s">
        <v>98</v>
      </c>
      <c r="C86" s="98">
        <v>8758.9052564998838</v>
      </c>
      <c r="D86" s="98">
        <v>11131.588591209007</v>
      </c>
      <c r="E86" s="98">
        <v>13042.599978295553</v>
      </c>
      <c r="F86" s="98">
        <v>14521.433692671011</v>
      </c>
      <c r="G86" s="98">
        <v>15130.38475652192</v>
      </c>
      <c r="H86" s="98">
        <v>15633.675123724566</v>
      </c>
      <c r="I86" s="98">
        <v>15898.454565535932</v>
      </c>
      <c r="J86" s="98">
        <v>16044.984100702162</v>
      </c>
      <c r="K86" s="98">
        <v>16044.984100702162</v>
      </c>
    </row>
    <row r="87" spans="1:11" x14ac:dyDescent="0.25">
      <c r="A87" s="99" t="s">
        <v>99</v>
      </c>
      <c r="B87" s="98">
        <v>6187.6768977048887</v>
      </c>
      <c r="C87" s="98">
        <v>10045.834236298469</v>
      </c>
      <c r="D87" s="98">
        <v>12767.131336529987</v>
      </c>
      <c r="E87" s="98">
        <v>14958.923924319866</v>
      </c>
      <c r="F87" s="98">
        <v>16655.039811250012</v>
      </c>
      <c r="G87" s="98">
        <v>17353.462875128247</v>
      </c>
      <c r="H87" s="98">
        <v>17930.700720907156</v>
      </c>
      <c r="I87" s="98">
        <v>18234.383693119093</v>
      </c>
      <c r="J87" s="98">
        <v>18402.442529000375</v>
      </c>
      <c r="K87" s="98">
        <v>18402.442529000375</v>
      </c>
    </row>
    <row r="88" spans="1:11" x14ac:dyDescent="0.25">
      <c r="A88" s="99" t="s">
        <v>172</v>
      </c>
      <c r="B88" s="98">
        <v>6187.6768977048887</v>
      </c>
      <c r="C88" s="98">
        <v>18804.739492798355</v>
      </c>
      <c r="D88" s="98">
        <v>40562.60489208647</v>
      </c>
      <c r="E88" s="98">
        <v>61954.176635894386</v>
      </c>
      <c r="F88" s="98">
        <v>86628.221119915237</v>
      </c>
      <c r="G88" s="98">
        <v>117538.7930259641</v>
      </c>
      <c r="H88" s="98">
        <v>149415.89560053984</v>
      </c>
      <c r="I88" s="98">
        <v>175809.90654192981</v>
      </c>
      <c r="J88" s="98">
        <v>194288.22826121026</v>
      </c>
      <c r="K88" s="98">
        <v>213122.22826121026</v>
      </c>
    </row>
    <row r="90" spans="1:11" x14ac:dyDescent="0.25">
      <c r="A90" s="99" t="s">
        <v>117</v>
      </c>
    </row>
    <row r="91" spans="1:11" x14ac:dyDescent="0.25">
      <c r="B91" s="99" t="s">
        <v>81</v>
      </c>
      <c r="C91" s="99" t="s">
        <v>82</v>
      </c>
      <c r="D91" s="99" t="s">
        <v>83</v>
      </c>
      <c r="E91" s="99" t="s">
        <v>84</v>
      </c>
      <c r="F91" s="99" t="s">
        <v>85</v>
      </c>
      <c r="G91" s="99" t="s">
        <v>86</v>
      </c>
      <c r="H91" s="99" t="s">
        <v>87</v>
      </c>
      <c r="I91" s="99" t="s">
        <v>88</v>
      </c>
      <c r="J91" s="99" t="s">
        <v>89</v>
      </c>
      <c r="K91" s="99" t="s">
        <v>129</v>
      </c>
    </row>
    <row r="92" spans="1:11" x14ac:dyDescent="0.25">
      <c r="A92" s="99" t="s">
        <v>90</v>
      </c>
      <c r="K92" s="98">
        <v>0</v>
      </c>
    </row>
    <row r="93" spans="1:11" x14ac:dyDescent="0.25">
      <c r="A93" s="99" t="s">
        <v>91</v>
      </c>
      <c r="J93" s="98">
        <v>245.47586798873073</v>
      </c>
      <c r="K93" s="98">
        <v>425.17667538855216</v>
      </c>
    </row>
    <row r="94" spans="1:11" x14ac:dyDescent="0.25">
      <c r="A94" s="99" t="s">
        <v>92</v>
      </c>
      <c r="I94" s="98">
        <v>611.93460147262635</v>
      </c>
      <c r="J94" s="98">
        <v>1125.7255883742621</v>
      </c>
      <c r="K94" s="98">
        <v>1949.8139144445902</v>
      </c>
    </row>
    <row r="95" spans="1:11" x14ac:dyDescent="0.25">
      <c r="A95" s="99" t="s">
        <v>93</v>
      </c>
      <c r="H95" s="98">
        <v>228.87124158545677</v>
      </c>
      <c r="I95" s="98">
        <v>833.33977848064728</v>
      </c>
      <c r="J95" s="98">
        <v>1515.5147791107504</v>
      </c>
      <c r="K95" s="98">
        <v>2624.9485970413439</v>
      </c>
    </row>
    <row r="96" spans="1:11" x14ac:dyDescent="0.25">
      <c r="A96" s="99" t="s">
        <v>94</v>
      </c>
      <c r="G96" s="98">
        <v>1023.7929676763141</v>
      </c>
      <c r="H96" s="98">
        <v>1846.7276969151239</v>
      </c>
      <c r="I96" s="98">
        <v>3335.1535919926218</v>
      </c>
      <c r="J96" s="98">
        <v>5845.2987547551702</v>
      </c>
      <c r="K96" s="98">
        <v>10124.354428655044</v>
      </c>
    </row>
    <row r="97" spans="1:11" x14ac:dyDescent="0.25">
      <c r="A97" s="99" t="s">
        <v>95</v>
      </c>
      <c r="F97" s="98">
        <v>793.07840540456516</v>
      </c>
      <c r="G97" s="98">
        <v>1589.284129371465</v>
      </c>
      <c r="H97" s="98">
        <v>2848.565152901474</v>
      </c>
      <c r="I97" s="98">
        <v>5042.376761865763</v>
      </c>
      <c r="J97" s="98">
        <v>8819.0315777182241</v>
      </c>
      <c r="K97" s="98">
        <v>15275.010766162279</v>
      </c>
    </row>
    <row r="98" spans="1:11" x14ac:dyDescent="0.25">
      <c r="A98" s="99" t="s">
        <v>96</v>
      </c>
      <c r="E98" s="98">
        <v>403.63143541047128</v>
      </c>
      <c r="F98" s="98">
        <v>961.96146351633513</v>
      </c>
      <c r="G98" s="98">
        <v>1846.5819592960652</v>
      </c>
      <c r="H98" s="98">
        <v>3307.8290270911716</v>
      </c>
      <c r="I98" s="98">
        <v>5844.4277549391136</v>
      </c>
      <c r="J98" s="98">
        <v>10219.773606502738</v>
      </c>
      <c r="K98" s="98">
        <v>17701.167128314166</v>
      </c>
    </row>
    <row r="99" spans="1:11" x14ac:dyDescent="0.25">
      <c r="A99" s="99" t="s">
        <v>97</v>
      </c>
      <c r="D99" s="98">
        <v>1453.2977054777039</v>
      </c>
      <c r="E99" s="98">
        <v>2265.6388226410281</v>
      </c>
      <c r="F99" s="98">
        <v>3700.4492149346711</v>
      </c>
      <c r="G99" s="98">
        <v>6733.5855941417249</v>
      </c>
      <c r="H99" s="98">
        <v>12052.51859429188</v>
      </c>
      <c r="I99" s="98">
        <v>21240.229689644817</v>
      </c>
      <c r="J99" s="98">
        <v>37131.186889321732</v>
      </c>
      <c r="K99" s="98">
        <v>64313.102237640611</v>
      </c>
    </row>
    <row r="100" spans="1:11" x14ac:dyDescent="0.25">
      <c r="A100" s="99" t="s">
        <v>98</v>
      </c>
      <c r="C100" s="98">
        <v>867.10308528803694</v>
      </c>
      <c r="D100" s="98">
        <v>1665.3198771490604</v>
      </c>
      <c r="E100" s="98">
        <v>2545.8790334227701</v>
      </c>
      <c r="F100" s="98">
        <v>4063.4075754569558</v>
      </c>
      <c r="G100" s="98">
        <v>7356.8368234242953</v>
      </c>
      <c r="H100" s="98">
        <v>13167.041705847338</v>
      </c>
      <c r="I100" s="98">
        <v>23198.362598678319</v>
      </c>
      <c r="J100" s="98">
        <v>40553.178146910439</v>
      </c>
      <c r="K100" s="98">
        <v>70240.164958840774</v>
      </c>
    </row>
    <row r="101" spans="1:11" x14ac:dyDescent="0.25">
      <c r="A101" s="99" t="s">
        <v>99</v>
      </c>
      <c r="B101" s="98">
        <v>2692.3105846730896</v>
      </c>
      <c r="C101" s="98">
        <v>5284.3654527643866</v>
      </c>
      <c r="D101" s="98">
        <v>8320.8491656082897</v>
      </c>
      <c r="E101" s="98">
        <v>12596.236544257687</v>
      </c>
      <c r="F101" s="98">
        <v>19857.697837668249</v>
      </c>
      <c r="G101" s="98">
        <v>35851.193540765271</v>
      </c>
      <c r="H101" s="98">
        <v>64162.509247247428</v>
      </c>
      <c r="I101" s="98">
        <v>113028.27570428311</v>
      </c>
      <c r="J101" s="98">
        <v>197582.21834068012</v>
      </c>
      <c r="K101" s="98">
        <v>342222.44083822524</v>
      </c>
    </row>
    <row r="102" spans="1:11" x14ac:dyDescent="0.25">
      <c r="A102" s="99" t="s">
        <v>172</v>
      </c>
      <c r="B102" s="98">
        <v>2692.3105846730896</v>
      </c>
      <c r="C102" s="98">
        <v>5513.7158492870976</v>
      </c>
      <c r="D102" s="98">
        <v>9302.7705454592797</v>
      </c>
      <c r="E102" s="98">
        <v>14181.223852065368</v>
      </c>
      <c r="F102" s="98">
        <v>22677.110034990663</v>
      </c>
      <c r="G102" s="98">
        <v>41171.641468059133</v>
      </c>
      <c r="H102" s="98">
        <v>73694.411725271159</v>
      </c>
      <c r="I102" s="98">
        <v>129896.7635719559</v>
      </c>
      <c r="J102" s="98">
        <v>227087.06212264625</v>
      </c>
      <c r="K102" s="98">
        <v>393326.32933797321</v>
      </c>
    </row>
    <row r="104" spans="1:11" x14ac:dyDescent="0.25">
      <c r="A104" s="99" t="s">
        <v>118</v>
      </c>
    </row>
    <row r="105" spans="1:11" x14ac:dyDescent="0.25">
      <c r="B105" s="99" t="s">
        <v>81</v>
      </c>
      <c r="C105" s="99" t="s">
        <v>82</v>
      </c>
      <c r="D105" s="99" t="s">
        <v>83</v>
      </c>
      <c r="E105" s="99" t="s">
        <v>84</v>
      </c>
      <c r="F105" s="99" t="s">
        <v>85</v>
      </c>
      <c r="G105" s="99" t="s">
        <v>86</v>
      </c>
      <c r="H105" s="99" t="s">
        <v>87</v>
      </c>
      <c r="I105" s="99" t="s">
        <v>88</v>
      </c>
      <c r="J105" s="99" t="s">
        <v>89</v>
      </c>
      <c r="K105" s="99" t="s">
        <v>129</v>
      </c>
    </row>
    <row r="106" spans="1:11" x14ac:dyDescent="0.25">
      <c r="A106" s="99" t="s">
        <v>90</v>
      </c>
      <c r="K106" s="98">
        <v>0</v>
      </c>
    </row>
    <row r="107" spans="1:11" x14ac:dyDescent="0.25">
      <c r="A107" s="99" t="s">
        <v>91</v>
      </c>
      <c r="J107" s="98">
        <v>259.46432689943009</v>
      </c>
      <c r="K107" s="98">
        <v>449.40539694147304</v>
      </c>
    </row>
    <row r="108" spans="1:11" x14ac:dyDescent="0.25">
      <c r="A108" s="99" t="s">
        <v>92</v>
      </c>
      <c r="I108" s="98">
        <v>744.95756597242428</v>
      </c>
      <c r="J108" s="98">
        <v>1338.6157420477755</v>
      </c>
      <c r="K108" s="98">
        <v>2318.5504770382613</v>
      </c>
    </row>
    <row r="109" spans="1:11" x14ac:dyDescent="0.25">
      <c r="A109" s="99" t="s">
        <v>93</v>
      </c>
      <c r="H109" s="98">
        <v>330.28395545980436</v>
      </c>
      <c r="I109" s="98">
        <v>999.92925810154827</v>
      </c>
      <c r="J109" s="98">
        <v>1780.3783932230449</v>
      </c>
      <c r="K109" s="98">
        <v>3083.7058337601547</v>
      </c>
    </row>
    <row r="110" spans="1:11" x14ac:dyDescent="0.25">
      <c r="A110" s="99" t="s">
        <v>94</v>
      </c>
      <c r="G110" s="98">
        <v>1790.5284178942329</v>
      </c>
      <c r="H110" s="98">
        <v>3221.5541882083476</v>
      </c>
      <c r="I110" s="98">
        <v>5732.8332367051098</v>
      </c>
      <c r="J110" s="98">
        <v>10026.837204150712</v>
      </c>
      <c r="K110" s="98">
        <v>17366.991476810905</v>
      </c>
    </row>
    <row r="111" spans="1:11" x14ac:dyDescent="0.25">
      <c r="A111" s="99" t="s">
        <v>95</v>
      </c>
      <c r="F111" s="98">
        <v>1945.9434132901495</v>
      </c>
      <c r="G111" s="98">
        <v>3807.1198999811004</v>
      </c>
      <c r="H111" s="98">
        <v>6818.9058046138553</v>
      </c>
      <c r="I111" s="98">
        <v>12029.415381559942</v>
      </c>
      <c r="J111" s="98">
        <v>21029.443126130947</v>
      </c>
      <c r="K111" s="98">
        <v>36424.063949338881</v>
      </c>
    </row>
    <row r="112" spans="1:11" x14ac:dyDescent="0.25">
      <c r="A112" s="99" t="s">
        <v>96</v>
      </c>
      <c r="E112" s="98">
        <v>1121.0011620852556</v>
      </c>
      <c r="F112" s="98">
        <v>2561.653687910085</v>
      </c>
      <c r="G112" s="98">
        <v>4831.053329438736</v>
      </c>
      <c r="H112" s="98">
        <v>8649.8671110856685</v>
      </c>
      <c r="I112" s="98">
        <v>15249.168417567227</v>
      </c>
      <c r="J112" s="98">
        <v>26657.095661442454</v>
      </c>
      <c r="K112" s="98">
        <v>46171.444067842218</v>
      </c>
    </row>
    <row r="113" spans="1:11" x14ac:dyDescent="0.25">
      <c r="A113" s="99" t="s">
        <v>97</v>
      </c>
      <c r="D113" s="98">
        <v>3687.7224254358789</v>
      </c>
      <c r="E113" s="98">
        <v>5728.5448617224692</v>
      </c>
      <c r="F113" s="98">
        <v>9274.8962277690352</v>
      </c>
      <c r="G113" s="98">
        <v>16817.587217731052</v>
      </c>
      <c r="H113" s="98">
        <v>30099.363218220118</v>
      </c>
      <c r="I113" s="98">
        <v>53021.806188442577</v>
      </c>
      <c r="J113" s="98">
        <v>92683.39869574731</v>
      </c>
      <c r="K113" s="98">
        <v>160532.35555919734</v>
      </c>
    </row>
    <row r="114" spans="1:11" x14ac:dyDescent="0.25">
      <c r="A114" s="99" t="s">
        <v>98</v>
      </c>
      <c r="C114" s="98">
        <v>2893.561652905048</v>
      </c>
      <c r="D114" s="98">
        <v>5419.3406371780275</v>
      </c>
      <c r="E114" s="98">
        <v>8266.4308505729387</v>
      </c>
      <c r="F114" s="98">
        <v>13135.162153408373</v>
      </c>
      <c r="G114" s="98">
        <v>23742.292836616431</v>
      </c>
      <c r="H114" s="98">
        <v>42491.467420558241</v>
      </c>
      <c r="I114" s="98">
        <v>74846.331067298554</v>
      </c>
      <c r="J114" s="98">
        <v>130832.71007713699</v>
      </c>
      <c r="K114" s="98">
        <v>226608.9011455299</v>
      </c>
    </row>
    <row r="115" spans="1:11" x14ac:dyDescent="0.25">
      <c r="A115" s="99" t="s">
        <v>99</v>
      </c>
      <c r="B115" s="98">
        <v>8757.7484161103112</v>
      </c>
      <c r="C115" s="98">
        <v>17106.463508243483</v>
      </c>
      <c r="D115" s="98">
        <v>26821.385935173294</v>
      </c>
      <c r="E115" s="98">
        <v>40586.764687675786</v>
      </c>
      <c r="F115" s="98">
        <v>63934.410426277645</v>
      </c>
      <c r="G115" s="98">
        <v>115390.2283913948</v>
      </c>
      <c r="H115" s="98">
        <v>206510.01928857429</v>
      </c>
      <c r="I115" s="98">
        <v>363744.36811359529</v>
      </c>
      <c r="J115" s="98">
        <v>635830.45462072885</v>
      </c>
      <c r="K115" s="98">
        <v>1101290.6524027197</v>
      </c>
    </row>
    <row r="116" spans="1:11" x14ac:dyDescent="0.25">
      <c r="A116" s="99" t="s">
        <v>172</v>
      </c>
      <c r="B116" s="98">
        <v>8757.7484161103112</v>
      </c>
      <c r="C116" s="98">
        <v>17349.460879175138</v>
      </c>
      <c r="D116" s="98">
        <v>27610.782189433598</v>
      </c>
      <c r="E116" s="98">
        <v>41829.322450384403</v>
      </c>
      <c r="F116" s="98">
        <v>66003.892209266283</v>
      </c>
      <c r="G116" s="98">
        <v>119174.12364856675</v>
      </c>
      <c r="H116" s="98">
        <v>213283.12102122005</v>
      </c>
      <c r="I116" s="98">
        <v>375679.27106661675</v>
      </c>
      <c r="J116" s="98">
        <v>656693.36991917854</v>
      </c>
      <c r="K116" s="98">
        <v>1137426.2816936406</v>
      </c>
    </row>
    <row r="118" spans="1:11" x14ac:dyDescent="0.25">
      <c r="A118" s="99" t="s">
        <v>119</v>
      </c>
    </row>
    <row r="119" spans="1:11" x14ac:dyDescent="0.25">
      <c r="B119" s="99" t="s">
        <v>81</v>
      </c>
      <c r="C119" s="99" t="s">
        <v>82</v>
      </c>
      <c r="D119" s="99" t="s">
        <v>83</v>
      </c>
      <c r="E119" s="99" t="s">
        <v>84</v>
      </c>
      <c r="F119" s="99" t="s">
        <v>85</v>
      </c>
      <c r="G119" s="99" t="s">
        <v>86</v>
      </c>
      <c r="H119" s="99" t="s">
        <v>87</v>
      </c>
      <c r="I119" s="99" t="s">
        <v>88</v>
      </c>
      <c r="J119" s="99" t="s">
        <v>89</v>
      </c>
      <c r="K119" s="99" t="s">
        <v>129</v>
      </c>
    </row>
    <row r="120" spans="1:11" x14ac:dyDescent="0.25">
      <c r="A120" s="99" t="s">
        <v>90</v>
      </c>
      <c r="K120" s="98">
        <v>0</v>
      </c>
    </row>
    <row r="121" spans="1:11" x14ac:dyDescent="0.25">
      <c r="A121" s="99" t="s">
        <v>91</v>
      </c>
      <c r="J121" s="98">
        <v>357.18362042259872</v>
      </c>
      <c r="K121" s="98">
        <v>618.66017820333741</v>
      </c>
    </row>
    <row r="122" spans="1:11" x14ac:dyDescent="0.25">
      <c r="A122" s="99" t="s">
        <v>92</v>
      </c>
      <c r="I122" s="98">
        <v>964.06728581516597</v>
      </c>
      <c r="J122" s="98">
        <v>1749.0426539048997</v>
      </c>
      <c r="K122" s="98">
        <v>3029.430741168394</v>
      </c>
    </row>
    <row r="123" spans="1:11" x14ac:dyDescent="0.25">
      <c r="A123" s="99" t="s">
        <v>93</v>
      </c>
      <c r="H123" s="98">
        <v>401.83272198645363</v>
      </c>
      <c r="I123" s="98">
        <v>1301.6580609383122</v>
      </c>
      <c r="J123" s="98">
        <v>2338.0616477669228</v>
      </c>
      <c r="K123" s="98">
        <v>4049.641565160518</v>
      </c>
    </row>
    <row r="124" spans="1:11" x14ac:dyDescent="0.25">
      <c r="A124" s="99" t="s">
        <v>94</v>
      </c>
      <c r="G124" s="98">
        <v>2062.5576491216675</v>
      </c>
      <c r="H124" s="98">
        <v>3713.329311294136</v>
      </c>
      <c r="I124" s="98">
        <v>6632.3922080989805</v>
      </c>
      <c r="J124" s="98">
        <v>11606.247535309731</v>
      </c>
      <c r="K124" s="98">
        <v>20102.610416377513</v>
      </c>
    </row>
    <row r="125" spans="1:11" x14ac:dyDescent="0.25">
      <c r="A125" s="99" t="s">
        <v>95</v>
      </c>
      <c r="F125" s="98">
        <v>2101.3493581140583</v>
      </c>
      <c r="G125" s="98">
        <v>4125.5285693719443</v>
      </c>
      <c r="H125" s="98">
        <v>7389.9796889112713</v>
      </c>
      <c r="I125" s="98">
        <v>13043.48104727855</v>
      </c>
      <c r="J125" s="98">
        <v>22803.789074712284</v>
      </c>
      <c r="K125" s="98">
        <v>39497.321282485755</v>
      </c>
    </row>
    <row r="126" spans="1:11" x14ac:dyDescent="0.25">
      <c r="A126" s="99" t="s">
        <v>96</v>
      </c>
      <c r="E126" s="98">
        <v>1191.4537091503014</v>
      </c>
      <c r="F126" s="98">
        <v>2736.3185987881288</v>
      </c>
      <c r="G126" s="98">
        <v>5171.9378577356083</v>
      </c>
      <c r="H126" s="98">
        <v>9260.7739369832616</v>
      </c>
      <c r="I126" s="98">
        <v>16330.782994395353</v>
      </c>
      <c r="J126" s="98">
        <v>28548.9845996572</v>
      </c>
      <c r="K126" s="98">
        <v>49448.291831107701</v>
      </c>
    </row>
    <row r="127" spans="1:11" x14ac:dyDescent="0.25">
      <c r="A127" s="99" t="s">
        <v>97</v>
      </c>
      <c r="D127" s="98">
        <v>3963.7571706411886</v>
      </c>
      <c r="E127" s="98">
        <v>6160.3040109579924</v>
      </c>
      <c r="F127" s="98">
        <v>9985.8411978257936</v>
      </c>
      <c r="G127" s="98">
        <v>18115.52965771699</v>
      </c>
      <c r="H127" s="98">
        <v>32422.752360157421</v>
      </c>
      <c r="I127" s="98">
        <v>57117.94191629839</v>
      </c>
      <c r="J127" s="98">
        <v>99844.566369956214</v>
      </c>
      <c r="K127" s="98">
        <v>172935.86181244702</v>
      </c>
    </row>
    <row r="128" spans="1:11" x14ac:dyDescent="0.25">
      <c r="A128" s="99" t="s">
        <v>98</v>
      </c>
      <c r="C128" s="98">
        <v>3020.6897887202235</v>
      </c>
      <c r="D128" s="98">
        <v>5669.4394109997256</v>
      </c>
      <c r="E128" s="98">
        <v>8649.588375184434</v>
      </c>
      <c r="F128" s="98">
        <v>13749.318743872829</v>
      </c>
      <c r="G128" s="98">
        <v>24855.97548248991</v>
      </c>
      <c r="H128" s="98">
        <v>44484.781564439378</v>
      </c>
      <c r="I128" s="98">
        <v>78359.02820668093</v>
      </c>
      <c r="J128" s="98">
        <v>136973.56782950219</v>
      </c>
      <c r="K128" s="98">
        <v>237245.17877467966</v>
      </c>
    </row>
    <row r="129" spans="1:14" x14ac:dyDescent="0.25">
      <c r="A129" s="99" t="s">
        <v>99</v>
      </c>
      <c r="B129" s="98">
        <v>9162.2428260893303</v>
      </c>
      <c r="C129" s="98">
        <v>17904.066912219572</v>
      </c>
      <c r="D129" s="98">
        <v>28082.437115042489</v>
      </c>
      <c r="E129" s="98">
        <v>42496.478005731944</v>
      </c>
      <c r="F129" s="98">
        <v>66947.27029511999</v>
      </c>
      <c r="G129" s="98">
        <v>120831.34066340432</v>
      </c>
      <c r="H129" s="98">
        <v>216248.04197835049</v>
      </c>
      <c r="I129" s="98">
        <v>380900.71730444685</v>
      </c>
      <c r="J129" s="98">
        <v>665822.12341407442</v>
      </c>
      <c r="K129" s="98">
        <v>1153237.7465565722</v>
      </c>
    </row>
    <row r="130" spans="1:14" x14ac:dyDescent="0.25">
      <c r="A130" s="99" t="s">
        <v>172</v>
      </c>
      <c r="B130" s="98">
        <v>9162.2428260893303</v>
      </c>
      <c r="C130" s="98">
        <v>18204.528427419049</v>
      </c>
      <c r="D130" s="98">
        <v>29135.834172609651</v>
      </c>
      <c r="E130" s="98">
        <v>44167.853995871483</v>
      </c>
      <c r="F130" s="98">
        <v>69790.866926206872</v>
      </c>
      <c r="G130" s="98">
        <v>126085.58921850777</v>
      </c>
      <c r="H130" s="98">
        <v>225655.8353601479</v>
      </c>
      <c r="I130" s="98">
        <v>397502.30678024131</v>
      </c>
      <c r="J130" s="98">
        <v>694848.69999108557</v>
      </c>
      <c r="K130" s="98">
        <v>1203513.2519577444</v>
      </c>
    </row>
    <row r="132" spans="1:14" x14ac:dyDescent="0.25">
      <c r="A132" s="99" t="s">
        <v>173</v>
      </c>
    </row>
    <row r="133" spans="1:14" x14ac:dyDescent="0.25">
      <c r="A133" s="99" t="s">
        <v>115</v>
      </c>
      <c r="B133" s="99" t="s">
        <v>116</v>
      </c>
      <c r="C133" s="99" t="s">
        <v>174</v>
      </c>
      <c r="D133" s="99" t="s">
        <v>175</v>
      </c>
      <c r="E133" s="99" t="s">
        <v>112</v>
      </c>
      <c r="F133" s="99" t="s">
        <v>113</v>
      </c>
      <c r="G133" s="99" t="s">
        <v>177</v>
      </c>
      <c r="H133" s="99" t="s">
        <v>176</v>
      </c>
      <c r="I133" s="99" t="s">
        <v>178</v>
      </c>
      <c r="J133" s="99" t="s">
        <v>179</v>
      </c>
      <c r="K133" s="99" t="s">
        <v>180</v>
      </c>
      <c r="L133" s="99" t="s">
        <v>181</v>
      </c>
      <c r="M133" s="99" t="s">
        <v>182</v>
      </c>
      <c r="N133" s="99" t="s">
        <v>183</v>
      </c>
    </row>
    <row r="134" spans="1:14" x14ac:dyDescent="0.25">
      <c r="A134" s="99" t="s">
        <v>89</v>
      </c>
      <c r="B134" s="98">
        <v>120</v>
      </c>
      <c r="C134" s="98">
        <v>18834</v>
      </c>
      <c r="D134" s="98">
        <v>18834</v>
      </c>
      <c r="E134" s="98">
        <v>0</v>
      </c>
      <c r="F134" s="98">
        <v>0</v>
      </c>
      <c r="G134" s="98">
        <v>1</v>
      </c>
      <c r="H134" s="98">
        <v>0</v>
      </c>
      <c r="I134" s="98">
        <v>0</v>
      </c>
      <c r="J134" s="98">
        <v>0</v>
      </c>
      <c r="K134" s="98">
        <v>0</v>
      </c>
      <c r="L134" s="98">
        <v>0</v>
      </c>
      <c r="M134" s="98">
        <v>0</v>
      </c>
      <c r="N134" s="98">
        <v>0</v>
      </c>
    </row>
    <row r="135" spans="1:14" x14ac:dyDescent="0.25">
      <c r="A135" s="99" t="s">
        <v>88</v>
      </c>
      <c r="B135" s="98">
        <v>108</v>
      </c>
      <c r="C135" s="98">
        <v>16704</v>
      </c>
      <c r="D135" s="98">
        <v>16857.95</v>
      </c>
      <c r="E135" s="98">
        <v>425.17669999999998</v>
      </c>
      <c r="F135" s="98">
        <v>449.40539999999999</v>
      </c>
      <c r="G135" s="98">
        <v>1.009217</v>
      </c>
      <c r="H135" s="98">
        <v>618.66020000000003</v>
      </c>
      <c r="I135" s="98">
        <v>2.545358E-2</v>
      </c>
      <c r="J135" s="98">
        <v>2.690406E-2</v>
      </c>
      <c r="K135" s="98">
        <v>3.7036649999999997E-2</v>
      </c>
      <c r="L135" s="98">
        <v>2.5221130000000001E-2</v>
      </c>
      <c r="M135" s="98">
        <v>2.6658359999999999E-2</v>
      </c>
      <c r="N135" s="98">
        <v>3.6698410000000001E-2</v>
      </c>
    </row>
    <row r="136" spans="1:14" x14ac:dyDescent="0.25">
      <c r="A136" s="99" t="s">
        <v>87</v>
      </c>
      <c r="B136" s="98">
        <v>96</v>
      </c>
      <c r="C136" s="98">
        <v>23466</v>
      </c>
      <c r="D136" s="98">
        <v>24083.37</v>
      </c>
      <c r="E136" s="98">
        <v>1949.8139000000001</v>
      </c>
      <c r="F136" s="98">
        <v>2318.5504999999998</v>
      </c>
      <c r="G136" s="98">
        <v>1.0263089999999999</v>
      </c>
      <c r="H136" s="98">
        <v>3029.4306999999999</v>
      </c>
      <c r="I136" s="98">
        <v>8.3091020000000002E-2</v>
      </c>
      <c r="J136" s="98">
        <v>9.8804669999999997E-2</v>
      </c>
      <c r="K136" s="98">
        <v>0.12909872999999999</v>
      </c>
      <c r="L136" s="98">
        <v>8.096101E-2</v>
      </c>
      <c r="M136" s="98">
        <v>9.6271839999999997E-2</v>
      </c>
      <c r="N136" s="98">
        <v>0.12578932000000001</v>
      </c>
    </row>
    <row r="137" spans="1:14" x14ac:dyDescent="0.25">
      <c r="A137" s="99" t="s">
        <v>86</v>
      </c>
      <c r="B137" s="98">
        <v>84</v>
      </c>
      <c r="C137" s="98">
        <v>27067</v>
      </c>
      <c r="D137" s="98">
        <v>28703.14</v>
      </c>
      <c r="E137" s="98">
        <v>2624.9486000000002</v>
      </c>
      <c r="F137" s="98">
        <v>3083.7058000000002</v>
      </c>
      <c r="G137" s="98">
        <v>1.0604480000000001</v>
      </c>
      <c r="H137" s="98">
        <v>4049.6415999999999</v>
      </c>
      <c r="I137" s="98">
        <v>9.6979670000000004E-2</v>
      </c>
      <c r="J137" s="98">
        <v>0.11392861999999999</v>
      </c>
      <c r="K137" s="98">
        <v>0.14961546000000001</v>
      </c>
      <c r="L137" s="98">
        <v>9.1451610000000003E-2</v>
      </c>
      <c r="M137" s="98">
        <v>0.10743443</v>
      </c>
      <c r="N137" s="98">
        <v>0.14108704999999999</v>
      </c>
    </row>
    <row r="138" spans="1:14" x14ac:dyDescent="0.25">
      <c r="A138" s="99" t="s">
        <v>85</v>
      </c>
      <c r="B138" s="98">
        <v>72</v>
      </c>
      <c r="C138" s="98">
        <v>26180</v>
      </c>
      <c r="D138" s="98">
        <v>28926.74</v>
      </c>
      <c r="E138" s="98">
        <v>10124.3544</v>
      </c>
      <c r="F138" s="98">
        <v>17366.9915</v>
      </c>
      <c r="G138" s="98">
        <v>1.1049169999999999</v>
      </c>
      <c r="H138" s="98">
        <v>20102.610400000001</v>
      </c>
      <c r="I138" s="98">
        <v>0.38672095000000001</v>
      </c>
      <c r="J138" s="98">
        <v>0.66336866000000005</v>
      </c>
      <c r="K138" s="98">
        <v>0.76786136000000005</v>
      </c>
      <c r="L138" s="98">
        <v>0.34999988999999998</v>
      </c>
      <c r="M138" s="98">
        <v>0.60037852999999997</v>
      </c>
      <c r="N138" s="98">
        <v>0.69494913999999997</v>
      </c>
    </row>
    <row r="139" spans="1:14" x14ac:dyDescent="0.25">
      <c r="A139" s="99" t="s">
        <v>84</v>
      </c>
      <c r="B139" s="98">
        <v>60</v>
      </c>
      <c r="C139" s="98">
        <v>15852</v>
      </c>
      <c r="D139" s="98">
        <v>19501.099999999999</v>
      </c>
      <c r="E139" s="98">
        <v>15275.0108</v>
      </c>
      <c r="F139" s="98">
        <v>36424.063900000001</v>
      </c>
      <c r="G139" s="98">
        <v>1.2301979999999999</v>
      </c>
      <c r="H139" s="98">
        <v>39497.321300000003</v>
      </c>
      <c r="I139" s="98">
        <v>0.96360148999999995</v>
      </c>
      <c r="J139" s="98">
        <v>2.2977582600000002</v>
      </c>
      <c r="K139" s="98">
        <v>2.4916301600000001</v>
      </c>
      <c r="L139" s="98">
        <v>0.78328956999999999</v>
      </c>
      <c r="M139" s="98">
        <v>1.86779505</v>
      </c>
      <c r="N139" s="98">
        <v>2.0253890700000001</v>
      </c>
    </row>
    <row r="140" spans="1:14" x14ac:dyDescent="0.25">
      <c r="A140" s="99" t="s">
        <v>83</v>
      </c>
      <c r="B140" s="98">
        <v>48</v>
      </c>
      <c r="C140" s="98">
        <v>12314</v>
      </c>
      <c r="D140" s="98">
        <v>17749.3</v>
      </c>
      <c r="E140" s="98">
        <v>17701.167099999999</v>
      </c>
      <c r="F140" s="98">
        <v>46171.444100000001</v>
      </c>
      <c r="G140" s="98">
        <v>1.441392</v>
      </c>
      <c r="H140" s="98">
        <v>49448.291799999999</v>
      </c>
      <c r="I140" s="98">
        <v>1.43748312</v>
      </c>
      <c r="J140" s="98">
        <v>3.7495082100000001</v>
      </c>
      <c r="K140" s="98">
        <v>4.0156157099999996</v>
      </c>
      <c r="L140" s="98">
        <v>0.99728804000000004</v>
      </c>
      <c r="M140" s="98">
        <v>2.6013103200000001</v>
      </c>
      <c r="N140" s="98">
        <v>2.7859287199999998</v>
      </c>
    </row>
    <row r="141" spans="1:14" x14ac:dyDescent="0.25">
      <c r="A141" s="99" t="s">
        <v>82</v>
      </c>
      <c r="B141" s="98">
        <v>36</v>
      </c>
      <c r="C141" s="98">
        <v>13112</v>
      </c>
      <c r="D141" s="98">
        <v>24019.19</v>
      </c>
      <c r="E141" s="98">
        <v>64313.102200000001</v>
      </c>
      <c r="F141" s="98">
        <v>160532.35560000001</v>
      </c>
      <c r="G141" s="98">
        <v>1.8318479999999999</v>
      </c>
      <c r="H141" s="98">
        <v>172935.86180000001</v>
      </c>
      <c r="I141" s="98">
        <v>4.9049040799999997</v>
      </c>
      <c r="J141" s="98">
        <v>12.24316318</v>
      </c>
      <c r="K141" s="98">
        <v>13.18912918</v>
      </c>
      <c r="L141" s="98">
        <v>2.6775713699999999</v>
      </c>
      <c r="M141" s="98">
        <v>6.68350343</v>
      </c>
      <c r="N141" s="98">
        <v>7.1999032300000003</v>
      </c>
    </row>
    <row r="142" spans="1:14" x14ac:dyDescent="0.25">
      <c r="A142" s="99" t="s">
        <v>81</v>
      </c>
      <c r="B142" s="98">
        <v>24</v>
      </c>
      <c r="C142" s="98">
        <v>5395</v>
      </c>
      <c r="D142" s="98">
        <v>16044.98</v>
      </c>
      <c r="E142" s="98">
        <v>70240.164999999994</v>
      </c>
      <c r="F142" s="98">
        <v>226608.90109999999</v>
      </c>
      <c r="G142" s="98">
        <v>2.9740470000000001</v>
      </c>
      <c r="H142" s="98">
        <v>237245.17879999999</v>
      </c>
      <c r="I142" s="98">
        <v>13.01949304</v>
      </c>
      <c r="J142" s="98">
        <v>42.003503459999997</v>
      </c>
      <c r="K142" s="98">
        <v>43.975009970000002</v>
      </c>
      <c r="L142" s="98">
        <v>4.3777023699999997</v>
      </c>
      <c r="M142" s="98">
        <v>14.123348439999999</v>
      </c>
      <c r="N142" s="98">
        <v>14.78625203</v>
      </c>
    </row>
    <row r="143" spans="1:14" x14ac:dyDescent="0.25">
      <c r="A143" s="99" t="s">
        <v>80</v>
      </c>
      <c r="B143" s="98">
        <v>12</v>
      </c>
      <c r="C143" s="98">
        <v>2063</v>
      </c>
      <c r="D143" s="98">
        <v>18402.439999999999</v>
      </c>
      <c r="E143" s="98">
        <v>342222.44079999998</v>
      </c>
      <c r="F143" s="98">
        <v>1101290.6524</v>
      </c>
      <c r="G143" s="98">
        <v>8.9202340000000007</v>
      </c>
      <c r="H143" s="98">
        <v>1153237.7466</v>
      </c>
      <c r="I143" s="98">
        <v>165.88581718</v>
      </c>
      <c r="J143" s="98">
        <v>533.82969093999998</v>
      </c>
      <c r="K143" s="98">
        <v>559.01005650000002</v>
      </c>
      <c r="L143" s="98">
        <v>18.596577069999999</v>
      </c>
      <c r="M143" s="98">
        <v>59.84480868</v>
      </c>
      <c r="N143" s="98">
        <v>62.6676456</v>
      </c>
    </row>
    <row r="144" spans="1:14" x14ac:dyDescent="0.25">
      <c r="A144" s="99" t="s">
        <v>172</v>
      </c>
      <c r="C144" s="98">
        <v>160987</v>
      </c>
      <c r="D144" s="98">
        <v>213122.23</v>
      </c>
      <c r="E144" s="98">
        <v>393326.32929999998</v>
      </c>
      <c r="F144" s="98">
        <v>1137426.2816999999</v>
      </c>
      <c r="G144" s="98">
        <v>1.323847</v>
      </c>
      <c r="H144" s="98">
        <v>1203513.2520000001</v>
      </c>
      <c r="I144" s="98">
        <v>2.4432179600000001</v>
      </c>
      <c r="J144" s="98">
        <v>7.0653300100000003</v>
      </c>
      <c r="K144" s="98">
        <v>7.4758412300000003</v>
      </c>
      <c r="L144" s="98">
        <v>1.8455434399999999</v>
      </c>
      <c r="M144" s="98">
        <v>5.3369669200000001</v>
      </c>
      <c r="N144" s="98">
        <v>5.6470564400000001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opLeftCell="A90" workbookViewId="0">
      <selection activeCell="D97" sqref="D97"/>
    </sheetView>
  </sheetViews>
  <sheetFormatPr defaultColWidth="9" defaultRowHeight="12.5" x14ac:dyDescent="0.25"/>
  <cols>
    <col min="1" max="3" width="9" style="101"/>
    <col min="4" max="5" width="11.84375" style="101" bestFit="1" customWidth="1"/>
    <col min="6" max="16384" width="9" style="101"/>
  </cols>
  <sheetData>
    <row r="1" spans="1:11" x14ac:dyDescent="0.25">
      <c r="A1" s="102" t="s">
        <v>0</v>
      </c>
    </row>
    <row r="2" spans="1:11" x14ac:dyDescent="0.25">
      <c r="B2" s="102" t="s">
        <v>80</v>
      </c>
      <c r="C2" s="102" t="s">
        <v>81</v>
      </c>
      <c r="D2" s="102" t="s">
        <v>82</v>
      </c>
      <c r="E2" s="102" t="s">
        <v>83</v>
      </c>
      <c r="F2" s="102" t="s">
        <v>84</v>
      </c>
      <c r="G2" s="102" t="s">
        <v>85</v>
      </c>
      <c r="H2" s="102" t="s">
        <v>86</v>
      </c>
      <c r="I2" s="102" t="s">
        <v>87</v>
      </c>
      <c r="J2" s="102" t="s">
        <v>88</v>
      </c>
      <c r="K2" s="102" t="s">
        <v>89</v>
      </c>
    </row>
    <row r="3" spans="1:11" x14ac:dyDescent="0.25">
      <c r="A3" s="102" t="s">
        <v>90</v>
      </c>
      <c r="B3" s="101">
        <v>5012</v>
      </c>
      <c r="C3" s="101">
        <v>8269</v>
      </c>
      <c r="D3" s="101">
        <v>10907</v>
      </c>
      <c r="E3" s="101">
        <v>11805</v>
      </c>
      <c r="F3" s="101">
        <v>13539</v>
      </c>
      <c r="G3" s="101">
        <v>16181</v>
      </c>
      <c r="H3" s="101">
        <v>18009</v>
      </c>
      <c r="I3" s="101">
        <v>18608</v>
      </c>
      <c r="J3" s="101">
        <v>18662</v>
      </c>
      <c r="K3" s="101">
        <v>18834</v>
      </c>
    </row>
    <row r="4" spans="1:11" x14ac:dyDescent="0.25">
      <c r="A4" s="102" t="s">
        <v>91</v>
      </c>
      <c r="B4" s="101">
        <v>106</v>
      </c>
      <c r="C4" s="101">
        <v>4285</v>
      </c>
      <c r="D4" s="101">
        <v>5396</v>
      </c>
      <c r="E4" s="101">
        <v>10666</v>
      </c>
      <c r="F4" s="101">
        <v>13782</v>
      </c>
      <c r="G4" s="101">
        <v>15599</v>
      </c>
      <c r="H4" s="101">
        <v>15496</v>
      </c>
      <c r="I4" s="101">
        <v>16169</v>
      </c>
      <c r="J4" s="101">
        <v>16704</v>
      </c>
    </row>
    <row r="5" spans="1:11" x14ac:dyDescent="0.25">
      <c r="A5" s="102" t="s">
        <v>92</v>
      </c>
      <c r="B5" s="101">
        <v>3410</v>
      </c>
      <c r="C5" s="101">
        <v>8992</v>
      </c>
      <c r="D5" s="101">
        <v>13873</v>
      </c>
      <c r="E5" s="101">
        <v>16141</v>
      </c>
      <c r="F5" s="101">
        <v>18735</v>
      </c>
      <c r="G5" s="101">
        <v>22214</v>
      </c>
      <c r="H5" s="101">
        <v>22863</v>
      </c>
      <c r="I5" s="101">
        <v>23466</v>
      </c>
    </row>
    <row r="6" spans="1:11" x14ac:dyDescent="0.25">
      <c r="A6" s="102" t="s">
        <v>93</v>
      </c>
      <c r="B6" s="101">
        <v>5655</v>
      </c>
      <c r="C6" s="101">
        <v>11555</v>
      </c>
      <c r="D6" s="101">
        <v>15766</v>
      </c>
      <c r="E6" s="101">
        <v>21266</v>
      </c>
      <c r="F6" s="101">
        <v>23425</v>
      </c>
      <c r="G6" s="101">
        <v>26083</v>
      </c>
      <c r="H6" s="101">
        <v>27067</v>
      </c>
    </row>
    <row r="7" spans="1:11" x14ac:dyDescent="0.25">
      <c r="A7" s="102" t="s">
        <v>94</v>
      </c>
      <c r="B7" s="101">
        <v>1092</v>
      </c>
      <c r="C7" s="101">
        <v>9565</v>
      </c>
      <c r="D7" s="101">
        <v>15836</v>
      </c>
      <c r="E7" s="101">
        <v>22169</v>
      </c>
      <c r="F7" s="101">
        <v>25955</v>
      </c>
      <c r="G7" s="101">
        <v>26180</v>
      </c>
    </row>
    <row r="8" spans="1:11" x14ac:dyDescent="0.25">
      <c r="A8" s="102" t="s">
        <v>95</v>
      </c>
      <c r="B8" s="101">
        <v>1513</v>
      </c>
      <c r="C8" s="101">
        <v>6445</v>
      </c>
      <c r="D8" s="101">
        <v>11702</v>
      </c>
      <c r="E8" s="101">
        <v>12935</v>
      </c>
      <c r="F8" s="101">
        <v>15852</v>
      </c>
    </row>
    <row r="9" spans="1:11" x14ac:dyDescent="0.25">
      <c r="A9" s="102" t="s">
        <v>96</v>
      </c>
      <c r="B9" s="101">
        <v>557</v>
      </c>
      <c r="C9" s="101">
        <v>4020</v>
      </c>
      <c r="D9" s="101">
        <v>10946</v>
      </c>
      <c r="E9" s="101">
        <v>12314</v>
      </c>
    </row>
    <row r="10" spans="1:11" x14ac:dyDescent="0.25">
      <c r="A10" s="102" t="s">
        <v>97</v>
      </c>
      <c r="B10" s="101">
        <v>1351</v>
      </c>
      <c r="C10" s="101">
        <v>6947</v>
      </c>
      <c r="D10" s="101">
        <v>13112</v>
      </c>
    </row>
    <row r="11" spans="1:11" x14ac:dyDescent="0.25">
      <c r="A11" s="102" t="s">
        <v>98</v>
      </c>
      <c r="B11" s="101">
        <v>3133</v>
      </c>
      <c r="C11" s="101">
        <v>5395</v>
      </c>
    </row>
    <row r="12" spans="1:11" x14ac:dyDescent="0.25">
      <c r="A12" s="102" t="s">
        <v>99</v>
      </c>
      <c r="B12" s="101">
        <v>2063</v>
      </c>
    </row>
    <row r="14" spans="1:11" x14ac:dyDescent="0.25">
      <c r="A14" s="102" t="s">
        <v>1</v>
      </c>
    </row>
    <row r="15" spans="1:11" x14ac:dyDescent="0.25">
      <c r="B15" s="102" t="s">
        <v>100</v>
      </c>
      <c r="C15" s="102" t="s">
        <v>101</v>
      </c>
      <c r="D15" s="102" t="s">
        <v>102</v>
      </c>
      <c r="E15" s="102" t="s">
        <v>103</v>
      </c>
      <c r="F15" s="102" t="s">
        <v>104</v>
      </c>
      <c r="G15" s="102" t="s">
        <v>105</v>
      </c>
      <c r="H15" s="102" t="s">
        <v>106</v>
      </c>
      <c r="I15" s="102" t="s">
        <v>107</v>
      </c>
      <c r="J15" s="102" t="s">
        <v>108</v>
      </c>
    </row>
    <row r="16" spans="1:11" x14ac:dyDescent="0.25">
      <c r="A16" s="102" t="s">
        <v>90</v>
      </c>
      <c r="B16" s="101">
        <v>1.6498403830806065</v>
      </c>
      <c r="C16" s="101">
        <v>1.3190228564518081</v>
      </c>
      <c r="D16" s="101">
        <v>1.0823324470523517</v>
      </c>
      <c r="E16" s="101">
        <v>1.1468869123252858</v>
      </c>
      <c r="F16" s="101">
        <v>1.1951399660240787</v>
      </c>
      <c r="G16" s="101">
        <v>1.1129720042024598</v>
      </c>
      <c r="H16" s="101">
        <v>1.0332611472041757</v>
      </c>
      <c r="I16" s="101">
        <v>1.002901977644024</v>
      </c>
      <c r="J16" s="101">
        <v>1.0092165898617511</v>
      </c>
    </row>
    <row r="17" spans="1:11" x14ac:dyDescent="0.25">
      <c r="A17" s="102" t="s">
        <v>91</v>
      </c>
      <c r="B17" s="101">
        <v>40.424528301886795</v>
      </c>
      <c r="C17" s="101">
        <v>1.2592765460910151</v>
      </c>
      <c r="D17" s="101">
        <v>1.9766493699036323</v>
      </c>
      <c r="E17" s="101">
        <v>1.2921432589536845</v>
      </c>
      <c r="F17" s="101">
        <v>1.1318386300972283</v>
      </c>
      <c r="G17" s="101">
        <v>0.9933970126290147</v>
      </c>
      <c r="H17" s="101">
        <v>1.0434305627258647</v>
      </c>
      <c r="I17" s="101">
        <v>1.0330880079163831</v>
      </c>
    </row>
    <row r="18" spans="1:11" x14ac:dyDescent="0.25">
      <c r="A18" s="102" t="s">
        <v>92</v>
      </c>
      <c r="B18" s="101">
        <v>2.6369501466275658</v>
      </c>
      <c r="C18" s="101">
        <v>1.5428158362989324</v>
      </c>
      <c r="D18" s="101">
        <v>1.1634830245801198</v>
      </c>
      <c r="E18" s="101">
        <v>1.1607087541044545</v>
      </c>
      <c r="F18" s="101">
        <v>1.1856952228449427</v>
      </c>
      <c r="G18" s="101">
        <v>1.0292158098496444</v>
      </c>
      <c r="H18" s="101">
        <v>1.0263744915365438</v>
      </c>
    </row>
    <row r="19" spans="1:11" x14ac:dyDescent="0.25">
      <c r="A19" s="102" t="s">
        <v>93</v>
      </c>
      <c r="B19" s="101">
        <v>2.0433244916003535</v>
      </c>
      <c r="C19" s="101">
        <v>1.3644309822587624</v>
      </c>
      <c r="D19" s="101">
        <v>1.3488519599137385</v>
      </c>
      <c r="E19" s="101">
        <v>1.1015235587322487</v>
      </c>
      <c r="F19" s="101">
        <v>1.1134685165421558</v>
      </c>
      <c r="G19" s="101">
        <v>1.0377257217344631</v>
      </c>
    </row>
    <row r="20" spans="1:11" x14ac:dyDescent="0.25">
      <c r="A20" s="102" t="s">
        <v>94</v>
      </c>
      <c r="B20" s="101">
        <v>8.7591575091575091</v>
      </c>
      <c r="C20" s="101">
        <v>1.6556194458964977</v>
      </c>
      <c r="D20" s="101">
        <v>1.3999115938368274</v>
      </c>
      <c r="E20" s="101">
        <v>1.1707790157427038</v>
      </c>
      <c r="F20" s="101">
        <v>1.0086688499325756</v>
      </c>
    </row>
    <row r="21" spans="1:11" x14ac:dyDescent="0.25">
      <c r="A21" s="102" t="s">
        <v>95</v>
      </c>
      <c r="B21" s="101">
        <v>4.2597488433575679</v>
      </c>
      <c r="C21" s="101">
        <v>1.8156710628394104</v>
      </c>
      <c r="D21" s="101">
        <v>1.1053666039993164</v>
      </c>
      <c r="E21" s="101">
        <v>1.2255121762659451</v>
      </c>
    </row>
    <row r="22" spans="1:11" x14ac:dyDescent="0.25">
      <c r="A22" s="102" t="s">
        <v>96</v>
      </c>
      <c r="B22" s="101">
        <v>7.217235188509874</v>
      </c>
      <c r="C22" s="101">
        <v>2.7228855721393033</v>
      </c>
      <c r="D22" s="101">
        <v>1.1249771606066143</v>
      </c>
    </row>
    <row r="23" spans="1:11" x14ac:dyDescent="0.25">
      <c r="A23" s="102" t="s">
        <v>97</v>
      </c>
      <c r="B23" s="101">
        <v>5.1421169504071056</v>
      </c>
      <c r="C23" s="101">
        <v>1.8874334244997841</v>
      </c>
    </row>
    <row r="24" spans="1:11" x14ac:dyDescent="0.25">
      <c r="A24" s="102" t="s">
        <v>98</v>
      </c>
      <c r="B24" s="101">
        <v>1.7219917012448134</v>
      </c>
    </row>
    <row r="26" spans="1:11" x14ac:dyDescent="0.25">
      <c r="A26" s="102" t="s">
        <v>3</v>
      </c>
    </row>
    <row r="27" spans="1:11" x14ac:dyDescent="0.25">
      <c r="B27" s="102" t="s">
        <v>80</v>
      </c>
      <c r="C27" s="102" t="s">
        <v>81</v>
      </c>
      <c r="D27" s="102" t="s">
        <v>82</v>
      </c>
      <c r="E27" s="102" t="s">
        <v>83</v>
      </c>
      <c r="F27" s="102" t="s">
        <v>84</v>
      </c>
      <c r="G27" s="102" t="s">
        <v>85</v>
      </c>
      <c r="H27" s="102" t="s">
        <v>86</v>
      </c>
      <c r="I27" s="102" t="s">
        <v>87</v>
      </c>
      <c r="J27" s="102" t="s">
        <v>88</v>
      </c>
      <c r="K27" s="102" t="s">
        <v>89</v>
      </c>
    </row>
    <row r="28" spans="1:11" x14ac:dyDescent="0.25">
      <c r="A28" s="102" t="s">
        <v>124</v>
      </c>
      <c r="B28" s="102" t="s">
        <v>100</v>
      </c>
      <c r="C28" s="102" t="s">
        <v>101</v>
      </c>
      <c r="D28" s="102" t="s">
        <v>102</v>
      </c>
      <c r="E28" s="102" t="s">
        <v>103</v>
      </c>
      <c r="F28" s="102" t="s">
        <v>104</v>
      </c>
      <c r="G28" s="102" t="s">
        <v>105</v>
      </c>
      <c r="H28" s="102" t="s">
        <v>106</v>
      </c>
      <c r="I28" s="102" t="s">
        <v>107</v>
      </c>
      <c r="J28" s="102" t="s">
        <v>108</v>
      </c>
      <c r="K28" s="102" t="s">
        <v>125</v>
      </c>
    </row>
    <row r="29" spans="1:11" x14ac:dyDescent="0.25">
      <c r="A29" s="102" t="s">
        <v>126</v>
      </c>
      <c r="B29" s="101">
        <v>2.9993590000000001</v>
      </c>
      <c r="C29" s="101">
        <v>1.623523</v>
      </c>
      <c r="D29" s="101">
        <v>1.270888</v>
      </c>
      <c r="E29" s="101">
        <v>1.171675</v>
      </c>
      <c r="F29" s="101">
        <v>1.1133850000000001</v>
      </c>
      <c r="G29" s="101">
        <v>1.0419350000000001</v>
      </c>
      <c r="H29" s="101">
        <v>1.033264</v>
      </c>
      <c r="I29" s="101">
        <v>1.0169360000000001</v>
      </c>
      <c r="J29" s="101">
        <v>1.009217</v>
      </c>
      <c r="K29" s="101">
        <v>1</v>
      </c>
    </row>
    <row r="30" spans="1:11" x14ac:dyDescent="0.25">
      <c r="A30" s="102" t="s">
        <v>127</v>
      </c>
      <c r="B30" s="101">
        <v>8.9202340000000007</v>
      </c>
      <c r="C30" s="101">
        <v>2.9740470000000001</v>
      </c>
      <c r="D30" s="101">
        <v>1.8318479999999999</v>
      </c>
      <c r="E30" s="101">
        <v>1.441392</v>
      </c>
      <c r="F30" s="101">
        <v>1.2301979999999999</v>
      </c>
      <c r="G30" s="101">
        <v>1.1049169999999999</v>
      </c>
      <c r="H30" s="101">
        <v>1.0604480000000001</v>
      </c>
      <c r="I30" s="101">
        <v>1.0263089999999999</v>
      </c>
      <c r="J30" s="101">
        <v>1.009217</v>
      </c>
      <c r="K30" s="101">
        <v>1</v>
      </c>
    </row>
    <row r="31" spans="1:11" x14ac:dyDescent="0.25">
      <c r="A31" s="102" t="s">
        <v>116</v>
      </c>
      <c r="B31" s="101">
        <v>12</v>
      </c>
      <c r="C31" s="101">
        <v>24</v>
      </c>
      <c r="D31" s="101">
        <v>36</v>
      </c>
      <c r="E31" s="101">
        <v>48</v>
      </c>
      <c r="F31" s="101">
        <v>60</v>
      </c>
      <c r="G31" s="101">
        <v>72</v>
      </c>
      <c r="H31" s="101">
        <v>84</v>
      </c>
      <c r="I31" s="101">
        <v>96</v>
      </c>
      <c r="J31" s="101">
        <v>108</v>
      </c>
      <c r="K31" s="101">
        <v>120</v>
      </c>
    </row>
    <row r="32" spans="1:11" x14ac:dyDescent="0.25">
      <c r="A32" s="102" t="s">
        <v>128</v>
      </c>
      <c r="B32" s="101">
        <v>24</v>
      </c>
      <c r="C32" s="101">
        <v>36</v>
      </c>
      <c r="D32" s="101">
        <v>48</v>
      </c>
      <c r="E32" s="101">
        <v>60</v>
      </c>
      <c r="F32" s="101">
        <v>72</v>
      </c>
      <c r="G32" s="101">
        <v>84</v>
      </c>
      <c r="H32" s="101">
        <v>96</v>
      </c>
      <c r="I32" s="101">
        <v>108</v>
      </c>
      <c r="J32" s="101">
        <v>120</v>
      </c>
      <c r="K32" s="101" t="s">
        <v>129</v>
      </c>
    </row>
    <row r="33" spans="1:11" x14ac:dyDescent="0.25">
      <c r="A33" s="102" t="s">
        <v>130</v>
      </c>
      <c r="B33" s="101">
        <v>1</v>
      </c>
      <c r="C33" s="101">
        <v>2</v>
      </c>
      <c r="D33" s="101">
        <v>3</v>
      </c>
      <c r="E33" s="101">
        <v>4</v>
      </c>
      <c r="F33" s="101">
        <v>5</v>
      </c>
      <c r="G33" s="101">
        <v>6</v>
      </c>
      <c r="H33" s="101">
        <v>7</v>
      </c>
      <c r="I33" s="101">
        <v>8</v>
      </c>
      <c r="J33" s="101">
        <v>9</v>
      </c>
      <c r="K33" s="101">
        <v>10</v>
      </c>
    </row>
    <row r="34" spans="1:11" x14ac:dyDescent="0.25">
      <c r="A34" s="102" t="s">
        <v>131</v>
      </c>
      <c r="B34" s="101">
        <v>2</v>
      </c>
      <c r="C34" s="101">
        <v>3</v>
      </c>
      <c r="D34" s="101">
        <v>4</v>
      </c>
      <c r="E34" s="101">
        <v>5</v>
      </c>
      <c r="F34" s="101">
        <v>6</v>
      </c>
      <c r="G34" s="101">
        <v>7</v>
      </c>
      <c r="H34" s="101">
        <v>8</v>
      </c>
      <c r="I34" s="101">
        <v>9</v>
      </c>
      <c r="J34" s="101">
        <v>10</v>
      </c>
      <c r="K34" s="101">
        <v>10</v>
      </c>
    </row>
    <row r="35" spans="1:11" x14ac:dyDescent="0.25">
      <c r="A35" s="102" t="s">
        <v>134</v>
      </c>
      <c r="B35" s="101">
        <v>1</v>
      </c>
      <c r="C35" s="101">
        <v>1</v>
      </c>
      <c r="D35" s="101">
        <v>1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 t="s">
        <v>136</v>
      </c>
    </row>
    <row r="37" spans="1:11" x14ac:dyDescent="0.25">
      <c r="A37" s="102" t="s">
        <v>240</v>
      </c>
    </row>
    <row r="38" spans="1:11" x14ac:dyDescent="0.25">
      <c r="B38" s="102" t="s">
        <v>116</v>
      </c>
      <c r="C38" s="102" t="s">
        <v>128</v>
      </c>
      <c r="D38" s="102" t="s">
        <v>126</v>
      </c>
      <c r="E38" s="102" t="s">
        <v>151</v>
      </c>
      <c r="F38" s="102" t="s">
        <v>68</v>
      </c>
      <c r="G38" s="102" t="s">
        <v>239</v>
      </c>
      <c r="H38" s="102" t="s">
        <v>123</v>
      </c>
      <c r="I38" s="102" t="s">
        <v>139</v>
      </c>
      <c r="J38" s="102" t="s">
        <v>32</v>
      </c>
      <c r="K38" s="102" t="s">
        <v>33</v>
      </c>
    </row>
    <row r="39" spans="1:11" x14ac:dyDescent="0.25">
      <c r="A39" s="102" t="s">
        <v>80</v>
      </c>
      <c r="B39" s="101">
        <v>12</v>
      </c>
      <c r="C39" s="101">
        <v>24</v>
      </c>
      <c r="D39" s="101">
        <v>2.9993590000000001</v>
      </c>
      <c r="E39" s="101">
        <v>1.1302032769999999</v>
      </c>
      <c r="F39" s="101">
        <v>166.98347039999999</v>
      </c>
      <c r="G39" s="101">
        <v>1</v>
      </c>
      <c r="H39" s="101">
        <v>8</v>
      </c>
      <c r="I39" s="102" t="s">
        <v>140</v>
      </c>
      <c r="J39" s="101">
        <v>186.45927</v>
      </c>
      <c r="K39" s="101">
        <v>200.45927</v>
      </c>
    </row>
    <row r="40" spans="1:11" x14ac:dyDescent="0.25">
      <c r="A40" s="102" t="s">
        <v>81</v>
      </c>
      <c r="B40" s="101">
        <v>24</v>
      </c>
      <c r="C40" s="101">
        <v>36</v>
      </c>
      <c r="D40" s="101">
        <v>1.623523</v>
      </c>
      <c r="E40" s="101">
        <v>0.13583611900000001</v>
      </c>
      <c r="F40" s="101">
        <v>33.2945384</v>
      </c>
      <c r="G40" s="101">
        <v>1</v>
      </c>
      <c r="H40" s="101">
        <v>7</v>
      </c>
      <c r="I40" s="102" t="s">
        <v>141</v>
      </c>
      <c r="J40" s="101">
        <v>152.64519999999999</v>
      </c>
      <c r="K40" s="101">
        <v>164.64519999999999</v>
      </c>
    </row>
    <row r="41" spans="1:11" x14ac:dyDescent="0.25">
      <c r="A41" s="102" t="s">
        <v>82</v>
      </c>
      <c r="B41" s="101">
        <v>36</v>
      </c>
      <c r="C41" s="101">
        <v>48</v>
      </c>
      <c r="D41" s="101">
        <v>1.270888</v>
      </c>
      <c r="E41" s="101">
        <v>9.0498216000000006E-2</v>
      </c>
      <c r="F41" s="101">
        <v>26.295299700000001</v>
      </c>
      <c r="G41" s="101">
        <v>1</v>
      </c>
      <c r="H41" s="101">
        <v>6</v>
      </c>
      <c r="I41" s="102" t="s">
        <v>142</v>
      </c>
      <c r="J41" s="101">
        <v>133.98972000000001</v>
      </c>
      <c r="K41" s="101">
        <v>143.98972000000001</v>
      </c>
    </row>
    <row r="42" spans="1:11" x14ac:dyDescent="0.25">
      <c r="A42" s="102" t="s">
        <v>83</v>
      </c>
      <c r="B42" s="101">
        <v>48</v>
      </c>
      <c r="C42" s="101">
        <v>60</v>
      </c>
      <c r="D42" s="101">
        <v>1.171675</v>
      </c>
      <c r="E42" s="101">
        <v>2.5389927E-2</v>
      </c>
      <c r="F42" s="101">
        <v>7.8249598000000002</v>
      </c>
      <c r="G42" s="101">
        <v>1</v>
      </c>
      <c r="H42" s="101">
        <v>5</v>
      </c>
      <c r="I42" s="102" t="s">
        <v>143</v>
      </c>
      <c r="J42" s="101">
        <v>102.40038</v>
      </c>
      <c r="K42" s="101">
        <v>110.40038</v>
      </c>
    </row>
    <row r="43" spans="1:11" x14ac:dyDescent="0.25">
      <c r="A43" s="102" t="s">
        <v>84</v>
      </c>
      <c r="B43" s="101">
        <v>60</v>
      </c>
      <c r="C43" s="101">
        <v>72</v>
      </c>
      <c r="D43" s="101">
        <v>1.1133850000000001</v>
      </c>
      <c r="E43" s="101">
        <v>3.5376679000000001E-2</v>
      </c>
      <c r="F43" s="101">
        <v>10.9288176</v>
      </c>
      <c r="G43" s="101">
        <v>1</v>
      </c>
      <c r="H43" s="101">
        <v>4</v>
      </c>
      <c r="I43" s="102" t="s">
        <v>144</v>
      </c>
      <c r="J43" s="101">
        <v>90.095969999999994</v>
      </c>
      <c r="K43" s="101">
        <v>96.095969999999994</v>
      </c>
    </row>
    <row r="44" spans="1:11" x14ac:dyDescent="0.25">
      <c r="A44" s="102" t="s">
        <v>85</v>
      </c>
      <c r="B44" s="101">
        <v>72</v>
      </c>
      <c r="C44" s="101">
        <v>84</v>
      </c>
      <c r="D44" s="101">
        <v>1.0419350000000001</v>
      </c>
      <c r="E44" s="101">
        <v>2.2577812999999999E-2</v>
      </c>
      <c r="F44" s="101">
        <v>6.3890424000000001</v>
      </c>
      <c r="G44" s="101">
        <v>1</v>
      </c>
      <c r="H44" s="101">
        <v>3</v>
      </c>
      <c r="I44" s="102" t="s">
        <v>145</v>
      </c>
      <c r="J44" s="101">
        <v>68.561530000000005</v>
      </c>
      <c r="K44" s="101">
        <v>72.561530000000005</v>
      </c>
    </row>
    <row r="45" spans="1:11" x14ac:dyDescent="0.25">
      <c r="A45" s="102" t="s">
        <v>86</v>
      </c>
      <c r="B45" s="101">
        <v>84</v>
      </c>
      <c r="C45" s="101">
        <v>96</v>
      </c>
      <c r="D45" s="101">
        <v>1.033264</v>
      </c>
      <c r="E45" s="101">
        <v>4.8819179999999998E-3</v>
      </c>
      <c r="F45" s="101">
        <v>1.1590623</v>
      </c>
      <c r="G45" s="101">
        <v>1</v>
      </c>
      <c r="H45" s="101">
        <v>2</v>
      </c>
      <c r="I45" s="102" t="s">
        <v>146</v>
      </c>
      <c r="J45" s="101">
        <v>41.667140000000003</v>
      </c>
      <c r="K45" s="101">
        <v>43.667140000000003</v>
      </c>
    </row>
    <row r="46" spans="1:11" x14ac:dyDescent="0.25">
      <c r="A46" s="102" t="s">
        <v>87</v>
      </c>
      <c r="B46" s="101">
        <v>96</v>
      </c>
      <c r="C46" s="101">
        <v>108</v>
      </c>
      <c r="D46" s="101">
        <v>1.0169360000000001</v>
      </c>
      <c r="E46" s="101">
        <v>1.5055851E-2</v>
      </c>
      <c r="F46" s="101">
        <v>2.8077043000000002</v>
      </c>
      <c r="G46" s="101">
        <v>1</v>
      </c>
      <c r="H46" s="101">
        <v>1</v>
      </c>
      <c r="I46" s="102" t="s">
        <v>147</v>
      </c>
      <c r="J46" s="101">
        <v>31.941130000000001</v>
      </c>
      <c r="K46" s="101">
        <v>31.941130000000001</v>
      </c>
    </row>
    <row r="47" spans="1:11" x14ac:dyDescent="0.25">
      <c r="A47" s="102" t="s">
        <v>88</v>
      </c>
      <c r="B47" s="101">
        <v>108</v>
      </c>
      <c r="C47" s="101">
        <v>120</v>
      </c>
      <c r="D47" s="101">
        <v>1.009217</v>
      </c>
      <c r="E47" s="101">
        <v>5.8806509999999998E-3</v>
      </c>
      <c r="F47" s="101">
        <v>0.80334939999999999</v>
      </c>
      <c r="G47" s="101">
        <v>1</v>
      </c>
      <c r="H47" s="101">
        <v>1</v>
      </c>
      <c r="I47" s="102" t="s">
        <v>148</v>
      </c>
      <c r="J47" s="101" t="s">
        <v>237</v>
      </c>
      <c r="K47" s="101" t="s">
        <v>237</v>
      </c>
    </row>
    <row r="48" spans="1:11" x14ac:dyDescent="0.25">
      <c r="A48" s="102" t="s">
        <v>89</v>
      </c>
      <c r="B48" s="101">
        <v>120</v>
      </c>
      <c r="C48" s="101" t="s">
        <v>129</v>
      </c>
      <c r="D48" s="101">
        <v>1</v>
      </c>
      <c r="E48" s="101">
        <v>0</v>
      </c>
      <c r="F48" s="101">
        <v>0</v>
      </c>
      <c r="G48" s="101">
        <v>0</v>
      </c>
      <c r="H48" s="101">
        <v>0</v>
      </c>
      <c r="I48" s="102" t="s">
        <v>136</v>
      </c>
      <c r="J48" s="101" t="s">
        <v>136</v>
      </c>
      <c r="K48" s="101" t="s">
        <v>136</v>
      </c>
    </row>
    <row r="92" spans="1:4" x14ac:dyDescent="0.25">
      <c r="A92" s="102" t="s">
        <v>224</v>
      </c>
    </row>
    <row r="93" spans="1:4" x14ac:dyDescent="0.25">
      <c r="B93" s="102" t="s">
        <v>115</v>
      </c>
      <c r="C93" s="102" t="s">
        <v>157</v>
      </c>
      <c r="D93" s="102" t="s">
        <v>156</v>
      </c>
    </row>
    <row r="94" spans="1:4" x14ac:dyDescent="0.25">
      <c r="A94" s="102" t="s">
        <v>90</v>
      </c>
      <c r="B94" s="101">
        <v>1998</v>
      </c>
      <c r="C94" s="103">
        <v>35796</v>
      </c>
      <c r="D94" s="103">
        <v>36160</v>
      </c>
    </row>
    <row r="95" spans="1:4" x14ac:dyDescent="0.25">
      <c r="A95" s="102" t="s">
        <v>91</v>
      </c>
      <c r="B95" s="101">
        <v>1999</v>
      </c>
      <c r="C95" s="103">
        <v>36161</v>
      </c>
      <c r="D95" s="103">
        <v>36525</v>
      </c>
    </row>
    <row r="96" spans="1:4" x14ac:dyDescent="0.25">
      <c r="A96" s="102" t="s">
        <v>92</v>
      </c>
      <c r="B96" s="101">
        <v>2000</v>
      </c>
      <c r="C96" s="103">
        <v>36526</v>
      </c>
      <c r="D96" s="103">
        <v>36891</v>
      </c>
    </row>
    <row r="97" spans="1:13" x14ac:dyDescent="0.25">
      <c r="A97" s="102" t="s">
        <v>93</v>
      </c>
      <c r="B97" s="101">
        <v>2001</v>
      </c>
      <c r="C97" s="103">
        <v>36892</v>
      </c>
      <c r="D97" s="103">
        <v>37256</v>
      </c>
    </row>
    <row r="98" spans="1:13" x14ac:dyDescent="0.25">
      <c r="A98" s="102" t="s">
        <v>94</v>
      </c>
      <c r="B98" s="101">
        <v>2002</v>
      </c>
      <c r="C98" s="103">
        <v>37257</v>
      </c>
      <c r="D98" s="103">
        <v>37621</v>
      </c>
    </row>
    <row r="99" spans="1:13" x14ac:dyDescent="0.25">
      <c r="A99" s="102" t="s">
        <v>95</v>
      </c>
      <c r="B99" s="101">
        <v>2003</v>
      </c>
      <c r="C99" s="103">
        <v>37622</v>
      </c>
      <c r="D99" s="103">
        <v>37986</v>
      </c>
    </row>
    <row r="100" spans="1:13" x14ac:dyDescent="0.25">
      <c r="A100" s="102" t="s">
        <v>96</v>
      </c>
      <c r="B100" s="101">
        <v>2004</v>
      </c>
      <c r="C100" s="103">
        <v>37987</v>
      </c>
      <c r="D100" s="103">
        <v>38352</v>
      </c>
    </row>
    <row r="101" spans="1:13" x14ac:dyDescent="0.25">
      <c r="A101" s="102" t="s">
        <v>97</v>
      </c>
      <c r="B101" s="101">
        <v>2005</v>
      </c>
      <c r="C101" s="103">
        <v>38353</v>
      </c>
      <c r="D101" s="103">
        <v>38717</v>
      </c>
    </row>
    <row r="102" spans="1:13" x14ac:dyDescent="0.25">
      <c r="A102" s="102" t="s">
        <v>98</v>
      </c>
      <c r="B102" s="101">
        <v>2006</v>
      </c>
      <c r="C102" s="103">
        <v>38718</v>
      </c>
      <c r="D102" s="103">
        <v>39082</v>
      </c>
    </row>
    <row r="103" spans="1:13" x14ac:dyDescent="0.25">
      <c r="A103" s="102" t="s">
        <v>99</v>
      </c>
      <c r="B103" s="101">
        <v>2007</v>
      </c>
      <c r="C103" s="103">
        <v>39083</v>
      </c>
      <c r="D103" s="103">
        <v>39447</v>
      </c>
    </row>
    <row r="105" spans="1:13" x14ac:dyDescent="0.25">
      <c r="A105" s="102" t="s">
        <v>154</v>
      </c>
    </row>
    <row r="106" spans="1:13" x14ac:dyDescent="0.25">
      <c r="B106" s="102" t="s">
        <v>115</v>
      </c>
      <c r="C106" s="102" t="s">
        <v>116</v>
      </c>
      <c r="D106" s="102" t="s">
        <v>155</v>
      </c>
      <c r="E106" s="102" t="s">
        <v>159</v>
      </c>
      <c r="F106" s="102" t="s">
        <v>158</v>
      </c>
      <c r="G106" s="102" t="s">
        <v>206</v>
      </c>
      <c r="H106" s="102" t="s">
        <v>207</v>
      </c>
      <c r="I106" s="102" t="s">
        <v>236</v>
      </c>
      <c r="J106" s="102" t="s">
        <v>235</v>
      </c>
      <c r="K106" s="102" t="s">
        <v>205</v>
      </c>
      <c r="L106" s="102" t="s">
        <v>126</v>
      </c>
      <c r="M106" s="102" t="s">
        <v>208</v>
      </c>
    </row>
    <row r="107" spans="1:13" x14ac:dyDescent="0.25">
      <c r="A107" s="102" t="s">
        <v>161</v>
      </c>
      <c r="B107" s="102" t="s">
        <v>90</v>
      </c>
      <c r="C107" s="101">
        <v>120</v>
      </c>
      <c r="D107" s="101">
        <v>18834</v>
      </c>
      <c r="E107" s="103">
        <v>39447</v>
      </c>
      <c r="F107" s="101">
        <v>114</v>
      </c>
      <c r="G107" s="101" t="s">
        <v>136</v>
      </c>
      <c r="H107" s="101" t="s">
        <v>136</v>
      </c>
      <c r="I107" s="101" t="s">
        <v>136</v>
      </c>
      <c r="J107" s="101" t="s">
        <v>136</v>
      </c>
      <c r="K107" s="101">
        <v>172</v>
      </c>
      <c r="L107" s="101" t="s">
        <v>136</v>
      </c>
      <c r="M107" s="102" t="s">
        <v>214</v>
      </c>
    </row>
    <row r="108" spans="1:13" x14ac:dyDescent="0.25">
      <c r="A108" s="102" t="s">
        <v>162</v>
      </c>
      <c r="B108" s="102" t="s">
        <v>91</v>
      </c>
      <c r="C108" s="101">
        <v>108</v>
      </c>
      <c r="D108" s="101">
        <v>16704</v>
      </c>
      <c r="E108" s="103">
        <v>39447</v>
      </c>
      <c r="F108" s="101">
        <v>102</v>
      </c>
      <c r="G108" s="101" t="s">
        <v>136</v>
      </c>
      <c r="H108" s="101" t="s">
        <v>136</v>
      </c>
      <c r="I108" s="101" t="s">
        <v>136</v>
      </c>
      <c r="J108" s="101" t="s">
        <v>136</v>
      </c>
      <c r="K108" s="101">
        <v>535</v>
      </c>
      <c r="L108" s="101" t="s">
        <v>136</v>
      </c>
      <c r="M108" s="102" t="s">
        <v>215</v>
      </c>
    </row>
    <row r="109" spans="1:13" x14ac:dyDescent="0.25">
      <c r="A109" s="102" t="s">
        <v>163</v>
      </c>
      <c r="B109" s="102" t="s">
        <v>92</v>
      </c>
      <c r="C109" s="101">
        <v>96</v>
      </c>
      <c r="D109" s="101">
        <v>23466</v>
      </c>
      <c r="E109" s="103">
        <v>39447</v>
      </c>
      <c r="F109" s="101">
        <v>90</v>
      </c>
      <c r="G109" s="101" t="s">
        <v>136</v>
      </c>
      <c r="H109" s="101" t="s">
        <v>136</v>
      </c>
      <c r="I109" s="101" t="s">
        <v>136</v>
      </c>
      <c r="J109" s="101" t="s">
        <v>136</v>
      </c>
      <c r="K109" s="101">
        <v>603</v>
      </c>
      <c r="L109" s="101" t="s">
        <v>136</v>
      </c>
      <c r="M109" s="102" t="s">
        <v>216</v>
      </c>
    </row>
    <row r="110" spans="1:13" x14ac:dyDescent="0.25">
      <c r="A110" s="102" t="s">
        <v>164</v>
      </c>
      <c r="B110" s="102" t="s">
        <v>93</v>
      </c>
      <c r="C110" s="101">
        <v>84</v>
      </c>
      <c r="D110" s="101">
        <v>27067</v>
      </c>
      <c r="E110" s="103">
        <v>39447</v>
      </c>
      <c r="F110" s="101">
        <v>78</v>
      </c>
      <c r="G110" s="101" t="s">
        <v>136</v>
      </c>
      <c r="H110" s="101" t="s">
        <v>136</v>
      </c>
      <c r="I110" s="101" t="s">
        <v>136</v>
      </c>
      <c r="J110" s="101" t="s">
        <v>136</v>
      </c>
      <c r="K110" s="101">
        <v>984</v>
      </c>
      <c r="L110" s="101" t="s">
        <v>136</v>
      </c>
      <c r="M110" s="102" t="s">
        <v>217</v>
      </c>
    </row>
    <row r="111" spans="1:13" x14ac:dyDescent="0.25">
      <c r="A111" s="102" t="s">
        <v>165</v>
      </c>
      <c r="B111" s="102" t="s">
        <v>94</v>
      </c>
      <c r="C111" s="101">
        <v>72</v>
      </c>
      <c r="D111" s="101">
        <v>26180</v>
      </c>
      <c r="E111" s="103">
        <v>39447</v>
      </c>
      <c r="F111" s="101">
        <v>66</v>
      </c>
      <c r="G111" s="101" t="s">
        <v>136</v>
      </c>
      <c r="H111" s="101" t="s">
        <v>136</v>
      </c>
      <c r="I111" s="101" t="s">
        <v>136</v>
      </c>
      <c r="J111" s="101" t="s">
        <v>136</v>
      </c>
      <c r="K111" s="101">
        <v>225</v>
      </c>
      <c r="L111" s="101" t="s">
        <v>136</v>
      </c>
      <c r="M111" s="102" t="s">
        <v>218</v>
      </c>
    </row>
    <row r="112" spans="1:13" x14ac:dyDescent="0.25">
      <c r="A112" s="102" t="s">
        <v>166</v>
      </c>
      <c r="B112" s="102" t="s">
        <v>95</v>
      </c>
      <c r="C112" s="101">
        <v>60</v>
      </c>
      <c r="D112" s="101">
        <v>15852</v>
      </c>
      <c r="E112" s="103">
        <v>39447</v>
      </c>
      <c r="F112" s="101">
        <v>54</v>
      </c>
      <c r="G112" s="101" t="s">
        <v>136</v>
      </c>
      <c r="H112" s="101" t="s">
        <v>136</v>
      </c>
      <c r="I112" s="101" t="s">
        <v>136</v>
      </c>
      <c r="J112" s="101" t="s">
        <v>136</v>
      </c>
      <c r="K112" s="101">
        <v>2917</v>
      </c>
      <c r="L112" s="101" t="s">
        <v>136</v>
      </c>
      <c r="M112" s="102" t="s">
        <v>219</v>
      </c>
    </row>
    <row r="113" spans="1:13" x14ac:dyDescent="0.25">
      <c r="A113" s="102" t="s">
        <v>167</v>
      </c>
      <c r="B113" s="102" t="s">
        <v>96</v>
      </c>
      <c r="C113" s="101">
        <v>48</v>
      </c>
      <c r="D113" s="101">
        <v>12314</v>
      </c>
      <c r="E113" s="103">
        <v>39447</v>
      </c>
      <c r="F113" s="101">
        <v>42</v>
      </c>
      <c r="G113" s="101" t="s">
        <v>136</v>
      </c>
      <c r="H113" s="101" t="s">
        <v>136</v>
      </c>
      <c r="I113" s="101" t="s">
        <v>136</v>
      </c>
      <c r="J113" s="101" t="s">
        <v>136</v>
      </c>
      <c r="K113" s="101">
        <v>1368</v>
      </c>
      <c r="L113" s="101" t="s">
        <v>136</v>
      </c>
      <c r="M113" s="102" t="s">
        <v>220</v>
      </c>
    </row>
    <row r="114" spans="1:13" x14ac:dyDescent="0.25">
      <c r="A114" s="102" t="s">
        <v>168</v>
      </c>
      <c r="B114" s="102" t="s">
        <v>97</v>
      </c>
      <c r="C114" s="101">
        <v>36</v>
      </c>
      <c r="D114" s="101">
        <v>13112</v>
      </c>
      <c r="E114" s="103">
        <v>39447</v>
      </c>
      <c r="F114" s="101">
        <v>30</v>
      </c>
      <c r="G114" s="101" t="s">
        <v>136</v>
      </c>
      <c r="H114" s="101" t="s">
        <v>136</v>
      </c>
      <c r="I114" s="101" t="s">
        <v>136</v>
      </c>
      <c r="J114" s="101" t="s">
        <v>136</v>
      </c>
      <c r="K114" s="101">
        <v>6165</v>
      </c>
      <c r="L114" s="101" t="s">
        <v>136</v>
      </c>
      <c r="M114" s="102" t="s">
        <v>221</v>
      </c>
    </row>
    <row r="115" spans="1:13" x14ac:dyDescent="0.25">
      <c r="A115" s="102" t="s">
        <v>169</v>
      </c>
      <c r="B115" s="102" t="s">
        <v>98</v>
      </c>
      <c r="C115" s="101">
        <v>24</v>
      </c>
      <c r="D115" s="101">
        <v>5395</v>
      </c>
      <c r="E115" s="103">
        <v>39447</v>
      </c>
      <c r="F115" s="101">
        <v>18</v>
      </c>
      <c r="G115" s="101" t="s">
        <v>136</v>
      </c>
      <c r="H115" s="101" t="s">
        <v>136</v>
      </c>
      <c r="I115" s="101" t="s">
        <v>136</v>
      </c>
      <c r="J115" s="101" t="s">
        <v>136</v>
      </c>
      <c r="K115" s="101">
        <v>2262</v>
      </c>
      <c r="L115" s="101" t="s">
        <v>136</v>
      </c>
      <c r="M115" s="102" t="s">
        <v>222</v>
      </c>
    </row>
    <row r="116" spans="1:13" x14ac:dyDescent="0.25">
      <c r="A116" s="102" t="s">
        <v>170</v>
      </c>
      <c r="B116" s="102" t="s">
        <v>99</v>
      </c>
      <c r="C116" s="101">
        <v>12</v>
      </c>
      <c r="D116" s="101">
        <v>2063</v>
      </c>
      <c r="E116" s="103">
        <v>39447</v>
      </c>
      <c r="F116" s="101">
        <v>6</v>
      </c>
      <c r="G116" s="101" t="s">
        <v>136</v>
      </c>
      <c r="H116" s="101" t="s">
        <v>136</v>
      </c>
      <c r="I116" s="101" t="s">
        <v>136</v>
      </c>
      <c r="J116" s="101" t="s">
        <v>136</v>
      </c>
      <c r="K116" s="101">
        <v>2063</v>
      </c>
      <c r="L116" s="101" t="s">
        <v>136</v>
      </c>
      <c r="M116" s="102" t="s">
        <v>223</v>
      </c>
    </row>
    <row r="118" spans="1:13" x14ac:dyDescent="0.25">
      <c r="A118" s="102" t="s">
        <v>171</v>
      </c>
    </row>
    <row r="119" spans="1:13" x14ac:dyDescent="0.25">
      <c r="B119" s="102" t="s">
        <v>81</v>
      </c>
      <c r="C119" s="102" t="s">
        <v>82</v>
      </c>
      <c r="D119" s="102" t="s">
        <v>83</v>
      </c>
      <c r="E119" s="102" t="s">
        <v>84</v>
      </c>
      <c r="F119" s="102" t="s">
        <v>85</v>
      </c>
      <c r="G119" s="102" t="s">
        <v>86</v>
      </c>
      <c r="H119" s="102" t="s">
        <v>87</v>
      </c>
      <c r="I119" s="102" t="s">
        <v>88</v>
      </c>
      <c r="J119" s="102" t="s">
        <v>89</v>
      </c>
      <c r="K119" s="102" t="s">
        <v>129</v>
      </c>
    </row>
    <row r="120" spans="1:13" x14ac:dyDescent="0.25">
      <c r="A120" s="102" t="s">
        <v>90</v>
      </c>
      <c r="K120" s="101">
        <v>18834</v>
      </c>
    </row>
    <row r="121" spans="1:13" x14ac:dyDescent="0.25">
      <c r="A121" s="102" t="s">
        <v>91</v>
      </c>
      <c r="J121" s="101">
        <v>16857.953917050691</v>
      </c>
      <c r="K121" s="101">
        <v>16857.953917050691</v>
      </c>
    </row>
    <row r="122" spans="1:13" x14ac:dyDescent="0.25">
      <c r="A122" s="102" t="s">
        <v>92</v>
      </c>
      <c r="I122" s="101">
        <v>23863.431463323468</v>
      </c>
      <c r="J122" s="101">
        <v>24083.370923814928</v>
      </c>
      <c r="K122" s="101">
        <v>24083.370923814928</v>
      </c>
    </row>
    <row r="123" spans="1:13" x14ac:dyDescent="0.25">
      <c r="A123" s="102" t="s">
        <v>93</v>
      </c>
      <c r="H123" s="101">
        <v>27967.344610417262</v>
      </c>
      <c r="I123" s="101">
        <v>28441.013011243555</v>
      </c>
      <c r="J123" s="101">
        <v>28703.142163420915</v>
      </c>
      <c r="K123" s="101">
        <v>28703.142163420915</v>
      </c>
    </row>
    <row r="124" spans="1:13" x14ac:dyDescent="0.25">
      <c r="A124" s="102" t="s">
        <v>94</v>
      </c>
      <c r="G124" s="101">
        <v>27277.848820510259</v>
      </c>
      <c r="H124" s="101">
        <v>28185.207012009992</v>
      </c>
      <c r="I124" s="101">
        <v>28662.565235263122</v>
      </c>
      <c r="J124" s="101">
        <v>28926.736343422228</v>
      </c>
      <c r="K124" s="101">
        <v>28926.736343422228</v>
      </c>
    </row>
    <row r="125" spans="1:13" x14ac:dyDescent="0.25">
      <c r="A125" s="102" t="s">
        <v>95</v>
      </c>
      <c r="F125" s="101">
        <v>17649.377216144851</v>
      </c>
      <c r="G125" s="101">
        <v>18389.497459058726</v>
      </c>
      <c r="H125" s="101">
        <v>19001.197496947869</v>
      </c>
      <c r="I125" s="101">
        <v>19323.010917475876</v>
      </c>
      <c r="J125" s="101">
        <v>19501.103183996391</v>
      </c>
      <c r="K125" s="101">
        <v>19501.103183996391</v>
      </c>
    </row>
    <row r="126" spans="1:13" x14ac:dyDescent="0.25">
      <c r="A126" s="102" t="s">
        <v>96</v>
      </c>
      <c r="E126" s="101">
        <v>14428.001431850249</v>
      </c>
      <c r="F126" s="101">
        <v>16063.918732387276</v>
      </c>
      <c r="G126" s="101">
        <v>16737.553347861838</v>
      </c>
      <c r="H126" s="101">
        <v>17294.303853951129</v>
      </c>
      <c r="I126" s="101">
        <v>17587.20850271259</v>
      </c>
      <c r="J126" s="101">
        <v>17749.302590295196</v>
      </c>
      <c r="K126" s="101">
        <v>17749.302590295196</v>
      </c>
    </row>
    <row r="127" spans="1:13" x14ac:dyDescent="0.25">
      <c r="A127" s="102" t="s">
        <v>97</v>
      </c>
      <c r="D127" s="101">
        <v>16663.884964347475</v>
      </c>
      <c r="E127" s="101">
        <v>19524.651301428716</v>
      </c>
      <c r="F127" s="101">
        <v>21738.451667462083</v>
      </c>
      <c r="G127" s="101">
        <v>22650.045766883111</v>
      </c>
      <c r="H127" s="101">
        <v>23403.46678258184</v>
      </c>
      <c r="I127" s="101">
        <v>23799.839153256162</v>
      </c>
      <c r="J127" s="101">
        <v>24019.192509507371</v>
      </c>
      <c r="K127" s="101">
        <v>24019.192509507371</v>
      </c>
    </row>
    <row r="128" spans="1:13" x14ac:dyDescent="0.25">
      <c r="A128" s="102" t="s">
        <v>98</v>
      </c>
      <c r="C128" s="101">
        <v>8758.9052564998838</v>
      </c>
      <c r="D128" s="101">
        <v>11131.588591209007</v>
      </c>
      <c r="E128" s="101">
        <v>13042.599978295553</v>
      </c>
      <c r="F128" s="101">
        <v>14521.433692671011</v>
      </c>
      <c r="G128" s="101">
        <v>15130.38475652192</v>
      </c>
      <c r="H128" s="101">
        <v>15633.675123724566</v>
      </c>
      <c r="I128" s="101">
        <v>15898.454565535932</v>
      </c>
      <c r="J128" s="101">
        <v>16044.984100702162</v>
      </c>
      <c r="K128" s="101">
        <v>16044.984100702162</v>
      </c>
    </row>
    <row r="129" spans="1:11" x14ac:dyDescent="0.25">
      <c r="A129" s="102" t="s">
        <v>99</v>
      </c>
      <c r="B129" s="101">
        <v>6187.6768977048887</v>
      </c>
      <c r="C129" s="101">
        <v>10045.834236298469</v>
      </c>
      <c r="D129" s="101">
        <v>12767.131336529987</v>
      </c>
      <c r="E129" s="101">
        <v>14958.923924319866</v>
      </c>
      <c r="F129" s="101">
        <v>16655.039811250012</v>
      </c>
      <c r="G129" s="101">
        <v>17353.462875128247</v>
      </c>
      <c r="H129" s="101">
        <v>17930.700720907156</v>
      </c>
      <c r="I129" s="101">
        <v>18234.383693119093</v>
      </c>
      <c r="J129" s="101">
        <v>18402.442529000375</v>
      </c>
      <c r="K129" s="101">
        <v>18402.442529000375</v>
      </c>
    </row>
    <row r="130" spans="1:11" x14ac:dyDescent="0.25">
      <c r="A130" s="102" t="s">
        <v>172</v>
      </c>
      <c r="B130" s="101">
        <v>6187.6768977048887</v>
      </c>
      <c r="C130" s="101">
        <v>18804.739492798355</v>
      </c>
      <c r="D130" s="101">
        <v>40562.60489208647</v>
      </c>
      <c r="E130" s="101">
        <v>61954.176635894386</v>
      </c>
      <c r="F130" s="101">
        <v>86628.221119915237</v>
      </c>
      <c r="G130" s="101">
        <v>117538.7930259641</v>
      </c>
      <c r="H130" s="101">
        <v>149415.89560053984</v>
      </c>
      <c r="I130" s="101">
        <v>175809.90654192981</v>
      </c>
      <c r="J130" s="101">
        <v>194288.22826121026</v>
      </c>
      <c r="K130" s="101">
        <v>213122.22826121026</v>
      </c>
    </row>
    <row r="132" spans="1:11" x14ac:dyDescent="0.25">
      <c r="A132" s="102" t="s">
        <v>117</v>
      </c>
    </row>
    <row r="133" spans="1:11" x14ac:dyDescent="0.25">
      <c r="B133" s="102" t="s">
        <v>81</v>
      </c>
      <c r="C133" s="102" t="s">
        <v>82</v>
      </c>
      <c r="D133" s="102" t="s">
        <v>83</v>
      </c>
      <c r="E133" s="102" t="s">
        <v>84</v>
      </c>
      <c r="F133" s="102" t="s">
        <v>85</v>
      </c>
      <c r="G133" s="102" t="s">
        <v>86</v>
      </c>
      <c r="H133" s="102" t="s">
        <v>87</v>
      </c>
      <c r="I133" s="102" t="s">
        <v>88</v>
      </c>
      <c r="J133" s="102" t="s">
        <v>89</v>
      </c>
      <c r="K133" s="102" t="s">
        <v>129</v>
      </c>
    </row>
    <row r="134" spans="1:11" x14ac:dyDescent="0.25">
      <c r="A134" s="102" t="s">
        <v>90</v>
      </c>
      <c r="K134" s="101">
        <v>0</v>
      </c>
    </row>
    <row r="135" spans="1:11" x14ac:dyDescent="0.25">
      <c r="A135" s="102" t="s">
        <v>91</v>
      </c>
      <c r="J135" s="101">
        <v>98.230392153509726</v>
      </c>
      <c r="K135" s="101">
        <v>98.230392153509726</v>
      </c>
    </row>
    <row r="136" spans="1:11" x14ac:dyDescent="0.25">
      <c r="A136" s="102" t="s">
        <v>92</v>
      </c>
      <c r="I136" s="101">
        <v>353.3006068866672</v>
      </c>
      <c r="J136" s="101">
        <v>383.18442727995722</v>
      </c>
      <c r="K136" s="101">
        <v>383.18442727995722</v>
      </c>
    </row>
    <row r="137" spans="1:11" x14ac:dyDescent="0.25">
      <c r="A137" s="102" t="s">
        <v>93</v>
      </c>
      <c r="H137" s="101">
        <v>132.13887293912734</v>
      </c>
      <c r="I137" s="101">
        <v>441.99872817202856</v>
      </c>
      <c r="J137" s="101">
        <v>476.40372205446965</v>
      </c>
      <c r="K137" s="101">
        <v>476.40372205446965</v>
      </c>
    </row>
    <row r="138" spans="1:11" x14ac:dyDescent="0.25">
      <c r="A138" s="102" t="s">
        <v>94</v>
      </c>
      <c r="G138" s="101">
        <v>591.08714548236583</v>
      </c>
      <c r="H138" s="101">
        <v>625.10495427999581</v>
      </c>
      <c r="I138" s="101">
        <v>764.3741222991996</v>
      </c>
      <c r="J138" s="101">
        <v>789.63167425968231</v>
      </c>
      <c r="K138" s="101">
        <v>789.63167425968231</v>
      </c>
    </row>
    <row r="139" spans="1:11" x14ac:dyDescent="0.25">
      <c r="A139" s="102" t="s">
        <v>95</v>
      </c>
      <c r="F139" s="101">
        <v>560.79111847418187</v>
      </c>
      <c r="G139" s="101">
        <v>707.36522266909697</v>
      </c>
      <c r="H139" s="101">
        <v>736.39576767820813</v>
      </c>
      <c r="I139" s="101">
        <v>801.72757037557449</v>
      </c>
      <c r="J139" s="101">
        <v>817.07060361757476</v>
      </c>
      <c r="K139" s="101">
        <v>817.07060361757476</v>
      </c>
    </row>
    <row r="140" spans="1:11" x14ac:dyDescent="0.25">
      <c r="A140" s="102" t="s">
        <v>96</v>
      </c>
      <c r="E140" s="101">
        <v>312.65156547010997</v>
      </c>
      <c r="F140" s="101">
        <v>617.91605854963132</v>
      </c>
      <c r="G140" s="101">
        <v>739.0886365672427</v>
      </c>
      <c r="H140" s="101">
        <v>768.04085365323169</v>
      </c>
      <c r="I140" s="101">
        <v>823.38865226840858</v>
      </c>
      <c r="J140" s="101">
        <v>837.40289151341165</v>
      </c>
      <c r="K140" s="101">
        <v>837.40289151341165</v>
      </c>
    </row>
    <row r="141" spans="1:11" x14ac:dyDescent="0.25">
      <c r="A141" s="102" t="s">
        <v>97</v>
      </c>
      <c r="D141" s="101">
        <v>1186.6126075926547</v>
      </c>
      <c r="E141" s="101">
        <v>1453.5877870156921</v>
      </c>
      <c r="F141" s="101">
        <v>1760.3868810804101</v>
      </c>
      <c r="G141" s="101">
        <v>1899.1551197634083</v>
      </c>
      <c r="H141" s="101">
        <v>1965.4625940843528</v>
      </c>
      <c r="I141" s="101">
        <v>2029.7873368931914</v>
      </c>
      <c r="J141" s="101">
        <v>2053.3053501695599</v>
      </c>
      <c r="K141" s="101">
        <v>2053.3053501695599</v>
      </c>
    </row>
    <row r="142" spans="1:11" x14ac:dyDescent="0.25">
      <c r="A142" s="102" t="s">
        <v>98</v>
      </c>
      <c r="C142" s="101">
        <v>732.83586181940825</v>
      </c>
      <c r="D142" s="101">
        <v>1224.7995481041996</v>
      </c>
      <c r="E142" s="101">
        <v>1462.9637515371467</v>
      </c>
      <c r="F142" s="101">
        <v>1693.7229634103344</v>
      </c>
      <c r="G142" s="101">
        <v>1795.3533561637439</v>
      </c>
      <c r="H142" s="101">
        <v>1856.5638798962732</v>
      </c>
      <c r="I142" s="101">
        <v>1902.8286122801742</v>
      </c>
      <c r="J142" s="101">
        <v>1922.673284077553</v>
      </c>
      <c r="K142" s="101">
        <v>1922.673284077553</v>
      </c>
    </row>
    <row r="143" spans="1:11" x14ac:dyDescent="0.25">
      <c r="A143" s="102" t="s">
        <v>99</v>
      </c>
      <c r="B143" s="101">
        <v>2331.6093612046307</v>
      </c>
      <c r="C143" s="101">
        <v>3890.5240795290752</v>
      </c>
      <c r="D143" s="101">
        <v>5039.6209055564914</v>
      </c>
      <c r="E143" s="101">
        <v>5915.0710570341589</v>
      </c>
      <c r="F143" s="101">
        <v>6610.2912117739634</v>
      </c>
      <c r="G143" s="101">
        <v>6899.3632828196769</v>
      </c>
      <c r="H143" s="101">
        <v>7129.4435588831911</v>
      </c>
      <c r="I143" s="101">
        <v>7256.0095357445516</v>
      </c>
      <c r="J143" s="101">
        <v>7323.7945536349525</v>
      </c>
      <c r="K143" s="101">
        <v>7323.7945536349525</v>
      </c>
    </row>
    <row r="144" spans="1:11" x14ac:dyDescent="0.25">
      <c r="A144" s="102" t="s">
        <v>172</v>
      </c>
      <c r="B144" s="101">
        <v>2331.6093612046307</v>
      </c>
      <c r="C144" s="101">
        <v>4111.5857982625284</v>
      </c>
      <c r="D144" s="101">
        <v>5982.1231509038462</v>
      </c>
      <c r="E144" s="101">
        <v>7138.1352362985754</v>
      </c>
      <c r="F144" s="101">
        <v>8414.4390561149739</v>
      </c>
      <c r="G144" s="101">
        <v>9131.7349385580274</v>
      </c>
      <c r="H144" s="101">
        <v>9461.9664236846111</v>
      </c>
      <c r="I144" s="101">
        <v>9969.0719406156022</v>
      </c>
      <c r="J144" s="101">
        <v>10124.617240799269</v>
      </c>
      <c r="K144" s="101">
        <v>10124.617240799269</v>
      </c>
    </row>
    <row r="146" spans="1:11" x14ac:dyDescent="0.25">
      <c r="A146" s="102" t="s">
        <v>118</v>
      </c>
    </row>
    <row r="147" spans="1:11" x14ac:dyDescent="0.25">
      <c r="B147" s="102" t="s">
        <v>81</v>
      </c>
      <c r="C147" s="102" t="s">
        <v>82</v>
      </c>
      <c r="D147" s="102" t="s">
        <v>83</v>
      </c>
      <c r="E147" s="102" t="s">
        <v>84</v>
      </c>
      <c r="F147" s="102" t="s">
        <v>85</v>
      </c>
      <c r="G147" s="102" t="s">
        <v>86</v>
      </c>
      <c r="H147" s="102" t="s">
        <v>87</v>
      </c>
      <c r="I147" s="102" t="s">
        <v>88</v>
      </c>
      <c r="J147" s="102" t="s">
        <v>89</v>
      </c>
      <c r="K147" s="102" t="s">
        <v>129</v>
      </c>
    </row>
    <row r="148" spans="1:11" x14ac:dyDescent="0.25">
      <c r="A148" s="102" t="s">
        <v>90</v>
      </c>
      <c r="K148" s="101">
        <v>0</v>
      </c>
    </row>
    <row r="149" spans="1:11" x14ac:dyDescent="0.25">
      <c r="A149" s="102" t="s">
        <v>91</v>
      </c>
      <c r="J149" s="101">
        <v>103.82805768242577</v>
      </c>
      <c r="K149" s="101">
        <v>103.82805768242577</v>
      </c>
    </row>
    <row r="150" spans="1:11" x14ac:dyDescent="0.25">
      <c r="A150" s="102" t="s">
        <v>92</v>
      </c>
      <c r="I150" s="101">
        <v>430.10145124902755</v>
      </c>
      <c r="J150" s="101">
        <v>451.45722456376586</v>
      </c>
      <c r="K150" s="101">
        <v>451.45722456376586</v>
      </c>
    </row>
    <row r="151" spans="1:11" x14ac:dyDescent="0.25">
      <c r="A151" s="102" t="s">
        <v>93</v>
      </c>
      <c r="H151" s="101">
        <v>190.68953059373243</v>
      </c>
      <c r="I151" s="101">
        <v>508.01270442638867</v>
      </c>
      <c r="J151" s="101">
        <v>530.29330901222147</v>
      </c>
      <c r="K151" s="101">
        <v>530.29330901222147</v>
      </c>
    </row>
    <row r="152" spans="1:11" x14ac:dyDescent="0.25">
      <c r="A152" s="102" t="s">
        <v>94</v>
      </c>
      <c r="G152" s="101">
        <v>1033.7620640629102</v>
      </c>
      <c r="H152" s="101">
        <v>1085.1669573582942</v>
      </c>
      <c r="I152" s="101">
        <v>1200.0013370881354</v>
      </c>
      <c r="J152" s="101">
        <v>1218.6744180656635</v>
      </c>
      <c r="K152" s="101">
        <v>1218.6744180656635</v>
      </c>
    </row>
    <row r="153" spans="1:11" x14ac:dyDescent="0.25">
      <c r="A153" s="102" t="s">
        <v>95</v>
      </c>
      <c r="F153" s="101">
        <v>1375.989783342761</v>
      </c>
      <c r="G153" s="101">
        <v>1666.1081095451748</v>
      </c>
      <c r="H153" s="101">
        <v>1728.6891800230849</v>
      </c>
      <c r="I153" s="101">
        <v>1800.0662780703888</v>
      </c>
      <c r="J153" s="101">
        <v>1820.0857801827713</v>
      </c>
      <c r="K153" s="101">
        <v>1820.0857801827713</v>
      </c>
    </row>
    <row r="154" spans="1:11" x14ac:dyDescent="0.25">
      <c r="A154" s="102" t="s">
        <v>96</v>
      </c>
      <c r="E154" s="101">
        <v>868.32376636707124</v>
      </c>
      <c r="F154" s="101">
        <v>1630.3151909476851</v>
      </c>
      <c r="G154" s="101">
        <v>1881.8201417933269</v>
      </c>
      <c r="H154" s="101">
        <v>1950.1897054041815</v>
      </c>
      <c r="I154" s="101">
        <v>2017.2982788118845</v>
      </c>
      <c r="J154" s="101">
        <v>2038.6765257808861</v>
      </c>
      <c r="K154" s="101">
        <v>2038.6765257808861</v>
      </c>
    </row>
    <row r="155" spans="1:11" x14ac:dyDescent="0.25">
      <c r="A155" s="102" t="s">
        <v>97</v>
      </c>
      <c r="D155" s="101">
        <v>3011.0127517788965</v>
      </c>
      <c r="E155" s="101">
        <v>3669.6866841223264</v>
      </c>
      <c r="F155" s="101">
        <v>4361.8290357106653</v>
      </c>
      <c r="G155" s="101">
        <v>4641.3391558860749</v>
      </c>
      <c r="H155" s="101">
        <v>4798.8980172133997</v>
      </c>
      <c r="I155" s="101">
        <v>4899.0404243220983</v>
      </c>
      <c r="J155" s="101">
        <v>4945.7459347823415</v>
      </c>
      <c r="K155" s="101">
        <v>4945.7459347823415</v>
      </c>
    </row>
    <row r="156" spans="1:11" x14ac:dyDescent="0.25">
      <c r="A156" s="102" t="s">
        <v>98</v>
      </c>
      <c r="C156" s="101">
        <v>2445.5059422719805</v>
      </c>
      <c r="D156" s="101">
        <v>3964.3063433360298</v>
      </c>
      <c r="E156" s="101">
        <v>4717.676455417095</v>
      </c>
      <c r="F156" s="101">
        <v>5398.8419106154279</v>
      </c>
      <c r="G156" s="101">
        <v>5677.683716883761</v>
      </c>
      <c r="H156" s="101">
        <v>5868.275811131196</v>
      </c>
      <c r="I156" s="101">
        <v>5977.9807723113136</v>
      </c>
      <c r="J156" s="101">
        <v>6033.9276540502951</v>
      </c>
      <c r="K156" s="101">
        <v>6033.9276540502951</v>
      </c>
    </row>
    <row r="157" spans="1:11" x14ac:dyDescent="0.25">
      <c r="A157" s="102" t="s">
        <v>99</v>
      </c>
      <c r="B157" s="101">
        <v>7584.4326083044607</v>
      </c>
      <c r="C157" s="101">
        <v>12588.941893329322</v>
      </c>
      <c r="D157" s="101">
        <v>16214.761564776767</v>
      </c>
      <c r="E157" s="101">
        <v>19018.987263812953</v>
      </c>
      <c r="F157" s="101">
        <v>21217.598549962269</v>
      </c>
      <c r="G157" s="101">
        <v>22122.721771871064</v>
      </c>
      <c r="H157" s="101">
        <v>22859.112052964661</v>
      </c>
      <c r="I157" s="101">
        <v>23249.305074057607</v>
      </c>
      <c r="J157" s="101">
        <v>23463.835152233441</v>
      </c>
      <c r="K157" s="101">
        <v>23463.835152233441</v>
      </c>
    </row>
    <row r="158" spans="1:11" x14ac:dyDescent="0.25">
      <c r="A158" s="102" t="s">
        <v>172</v>
      </c>
      <c r="B158" s="101">
        <v>7584.4326083044607</v>
      </c>
      <c r="C158" s="101">
        <v>12824.272194058796</v>
      </c>
      <c r="D158" s="101">
        <v>16961.733849396154</v>
      </c>
      <c r="E158" s="101">
        <v>19954.922555648736</v>
      </c>
      <c r="F158" s="101">
        <v>22425.673016559518</v>
      </c>
      <c r="G158" s="101">
        <v>23464.414917666134</v>
      </c>
      <c r="H158" s="101">
        <v>24248.93076025683</v>
      </c>
      <c r="I158" s="101">
        <v>24687.240346912982</v>
      </c>
      <c r="J158" s="101">
        <v>24917.265746524266</v>
      </c>
      <c r="K158" s="101">
        <v>24917.265746524266</v>
      </c>
    </row>
    <row r="160" spans="1:11" x14ac:dyDescent="0.25">
      <c r="A160" s="102" t="s">
        <v>119</v>
      </c>
    </row>
    <row r="161" spans="1:14" x14ac:dyDescent="0.25">
      <c r="B161" s="102" t="s">
        <v>81</v>
      </c>
      <c r="C161" s="102" t="s">
        <v>82</v>
      </c>
      <c r="D161" s="102" t="s">
        <v>83</v>
      </c>
      <c r="E161" s="102" t="s">
        <v>84</v>
      </c>
      <c r="F161" s="102" t="s">
        <v>85</v>
      </c>
      <c r="G161" s="102" t="s">
        <v>86</v>
      </c>
      <c r="H161" s="102" t="s">
        <v>87</v>
      </c>
      <c r="I161" s="102" t="s">
        <v>88</v>
      </c>
      <c r="J161" s="102" t="s">
        <v>89</v>
      </c>
      <c r="K161" s="102" t="s">
        <v>129</v>
      </c>
    </row>
    <row r="162" spans="1:14" x14ac:dyDescent="0.25">
      <c r="A162" s="102" t="s">
        <v>90</v>
      </c>
      <c r="K162" s="101">
        <v>0</v>
      </c>
    </row>
    <row r="163" spans="1:14" x14ac:dyDescent="0.25">
      <c r="A163" s="102" t="s">
        <v>91</v>
      </c>
      <c r="J163" s="101">
        <v>142.93171623099417</v>
      </c>
      <c r="K163" s="101">
        <v>142.93171623099417</v>
      </c>
    </row>
    <row r="164" spans="1:14" x14ac:dyDescent="0.25">
      <c r="A164" s="102" t="s">
        <v>92</v>
      </c>
      <c r="I164" s="101">
        <v>556.60450698229795</v>
      </c>
      <c r="J164" s="101">
        <v>592.15194918254497</v>
      </c>
      <c r="K164" s="101">
        <v>592.15194918254497</v>
      </c>
    </row>
    <row r="165" spans="1:14" x14ac:dyDescent="0.25">
      <c r="A165" s="102" t="s">
        <v>93</v>
      </c>
      <c r="H165" s="101">
        <v>231.99823020807909</v>
      </c>
      <c r="I165" s="101">
        <v>673.37937566003916</v>
      </c>
      <c r="J165" s="101">
        <v>712.861487226294</v>
      </c>
      <c r="K165" s="101">
        <v>712.861487226294</v>
      </c>
    </row>
    <row r="166" spans="1:14" x14ac:dyDescent="0.25">
      <c r="A166" s="102" t="s">
        <v>94</v>
      </c>
      <c r="G166" s="101">
        <v>1190.8182139395165</v>
      </c>
      <c r="H166" s="101">
        <v>1252.3352303627225</v>
      </c>
      <c r="I166" s="101">
        <v>1422.7687822882483</v>
      </c>
      <c r="J166" s="101">
        <v>1452.1313708620969</v>
      </c>
      <c r="K166" s="101">
        <v>1452.1313708620969</v>
      </c>
    </row>
    <row r="167" spans="1:14" x14ac:dyDescent="0.25">
      <c r="A167" s="102" t="s">
        <v>95</v>
      </c>
      <c r="F167" s="101">
        <v>1485.8783807644495</v>
      </c>
      <c r="G167" s="101">
        <v>1810.0502177933897</v>
      </c>
      <c r="H167" s="101">
        <v>1879.0010664667711</v>
      </c>
      <c r="I167" s="101">
        <v>1970.5343697957933</v>
      </c>
      <c r="J167" s="101">
        <v>1995.0730860095114</v>
      </c>
      <c r="K167" s="101">
        <v>1995.0730860095114</v>
      </c>
    </row>
    <row r="168" spans="1:14" x14ac:dyDescent="0.25">
      <c r="A168" s="102" t="s">
        <v>96</v>
      </c>
      <c r="E168" s="101">
        <v>922.89607466323457</v>
      </c>
      <c r="F168" s="101">
        <v>1743.4872747594973</v>
      </c>
      <c r="G168" s="101">
        <v>2021.7564291382587</v>
      </c>
      <c r="H168" s="101">
        <v>2095.9786830845474</v>
      </c>
      <c r="I168" s="101">
        <v>2178.8669574762425</v>
      </c>
      <c r="J168" s="101">
        <v>2203.9613380195774</v>
      </c>
      <c r="K168" s="101">
        <v>2203.9613380195774</v>
      </c>
    </row>
    <row r="169" spans="1:14" x14ac:dyDescent="0.25">
      <c r="A169" s="102" t="s">
        <v>97</v>
      </c>
      <c r="D169" s="101">
        <v>3236.3941774562877</v>
      </c>
      <c r="E169" s="101">
        <v>3947.08979048943</v>
      </c>
      <c r="F169" s="101">
        <v>4703.6703230401517</v>
      </c>
      <c r="G169" s="101">
        <v>5014.8598513702082</v>
      </c>
      <c r="H169" s="101">
        <v>5185.7945763749158</v>
      </c>
      <c r="I169" s="101">
        <v>5302.8891853549039</v>
      </c>
      <c r="J169" s="101">
        <v>5355.0411494638392</v>
      </c>
      <c r="K169" s="101">
        <v>5355.0411494638392</v>
      </c>
    </row>
    <row r="170" spans="1:14" x14ac:dyDescent="0.25">
      <c r="A170" s="102" t="s">
        <v>98</v>
      </c>
      <c r="C170" s="101">
        <v>2552.9488271518803</v>
      </c>
      <c r="D170" s="101">
        <v>4149.1997682505644</v>
      </c>
      <c r="E170" s="101">
        <v>4939.3050195658543</v>
      </c>
      <c r="F170" s="101">
        <v>5658.285204247054</v>
      </c>
      <c r="G170" s="101">
        <v>5954.7784226161948</v>
      </c>
      <c r="H170" s="101">
        <v>6154.9565746350308</v>
      </c>
      <c r="I170" s="101">
        <v>6273.5166248154519</v>
      </c>
      <c r="J170" s="101">
        <v>6332.8473447272081</v>
      </c>
      <c r="K170" s="101">
        <v>6332.8473447272081</v>
      </c>
    </row>
    <row r="171" spans="1:14" x14ac:dyDescent="0.25">
      <c r="A171" s="102" t="s">
        <v>99</v>
      </c>
      <c r="B171" s="101">
        <v>7934.7350430350898</v>
      </c>
      <c r="C171" s="101">
        <v>13176.40450225393</v>
      </c>
      <c r="D171" s="101">
        <v>16979.878429314031</v>
      </c>
      <c r="E171" s="101">
        <v>19917.578722094775</v>
      </c>
      <c r="F171" s="101">
        <v>22223.46593427355</v>
      </c>
      <c r="G171" s="101">
        <v>23173.606372421586</v>
      </c>
      <c r="H171" s="101">
        <v>23945.103242819718</v>
      </c>
      <c r="I171" s="101">
        <v>24355.284042881056</v>
      </c>
      <c r="J171" s="101">
        <v>24580.267018790473</v>
      </c>
      <c r="K171" s="101">
        <v>24580.267018790473</v>
      </c>
    </row>
    <row r="172" spans="1:14" x14ac:dyDescent="0.25">
      <c r="A172" s="102" t="s">
        <v>172</v>
      </c>
      <c r="B172" s="101">
        <v>7934.7350430350898</v>
      </c>
      <c r="C172" s="101">
        <v>13467.260117922417</v>
      </c>
      <c r="D172" s="101">
        <v>17985.72246450865</v>
      </c>
      <c r="E172" s="101">
        <v>21193.204308306613</v>
      </c>
      <c r="F172" s="101">
        <v>23952.319196159664</v>
      </c>
      <c r="G172" s="101">
        <v>25178.708275375731</v>
      </c>
      <c r="H172" s="101">
        <v>26029.588003244786</v>
      </c>
      <c r="I172" s="101">
        <v>26624.091182675464</v>
      </c>
      <c r="J172" s="101">
        <v>26895.687508513354</v>
      </c>
      <c r="K172" s="101">
        <v>26895.687508513354</v>
      </c>
    </row>
    <row r="174" spans="1:14" x14ac:dyDescent="0.25">
      <c r="A174" s="102" t="s">
        <v>173</v>
      </c>
    </row>
    <row r="175" spans="1:14" x14ac:dyDescent="0.25">
      <c r="A175" s="102" t="s">
        <v>115</v>
      </c>
      <c r="B175" s="102" t="s">
        <v>116</v>
      </c>
      <c r="C175" s="102" t="s">
        <v>174</v>
      </c>
      <c r="D175" s="102" t="s">
        <v>175</v>
      </c>
      <c r="E175" s="102" t="s">
        <v>112</v>
      </c>
      <c r="F175" s="102" t="s">
        <v>113</v>
      </c>
      <c r="G175" s="102" t="s">
        <v>177</v>
      </c>
      <c r="H175" s="102" t="s">
        <v>176</v>
      </c>
      <c r="I175" s="102" t="s">
        <v>178</v>
      </c>
      <c r="J175" s="102" t="s">
        <v>179</v>
      </c>
      <c r="K175" s="102" t="s">
        <v>180</v>
      </c>
      <c r="L175" s="102" t="s">
        <v>181</v>
      </c>
      <c r="M175" s="102" t="s">
        <v>182</v>
      </c>
      <c r="N175" s="102" t="s">
        <v>183</v>
      </c>
    </row>
    <row r="176" spans="1:14" x14ac:dyDescent="0.25">
      <c r="A176" s="102" t="s">
        <v>89</v>
      </c>
      <c r="B176" s="101">
        <v>120</v>
      </c>
      <c r="C176" s="101">
        <v>18834</v>
      </c>
      <c r="D176" s="101">
        <v>18834</v>
      </c>
      <c r="E176" s="101">
        <v>0</v>
      </c>
      <c r="F176" s="101">
        <v>0</v>
      </c>
      <c r="G176" s="101">
        <v>1</v>
      </c>
      <c r="H176" s="101">
        <v>0</v>
      </c>
      <c r="I176" s="101">
        <v>0</v>
      </c>
      <c r="J176" s="101">
        <v>0</v>
      </c>
      <c r="K176" s="101">
        <v>0</v>
      </c>
      <c r="L176" s="101">
        <v>0</v>
      </c>
      <c r="M176" s="101">
        <v>0</v>
      </c>
      <c r="N176" s="101">
        <v>0</v>
      </c>
    </row>
    <row r="177" spans="1:14" x14ac:dyDescent="0.25">
      <c r="A177" s="102" t="s">
        <v>88</v>
      </c>
      <c r="B177" s="101">
        <v>108</v>
      </c>
      <c r="C177" s="101">
        <v>16704</v>
      </c>
      <c r="D177" s="101">
        <v>16857.95</v>
      </c>
      <c r="E177" s="101">
        <v>98.230400000000003</v>
      </c>
      <c r="F177" s="101">
        <v>103.82810000000001</v>
      </c>
      <c r="G177" s="101">
        <v>1.009217</v>
      </c>
      <c r="H177" s="101">
        <v>142.93170000000001</v>
      </c>
      <c r="I177" s="101">
        <v>5.8806509999999998E-3</v>
      </c>
      <c r="J177" s="101">
        <v>6.2157599999999999E-3</v>
      </c>
      <c r="K177" s="101">
        <v>8.5567360000000005E-3</v>
      </c>
      <c r="L177" s="101">
        <v>5.8269460000000004E-3</v>
      </c>
      <c r="M177" s="101">
        <v>6.1589949999999996E-3</v>
      </c>
      <c r="N177" s="101">
        <v>8.4785920000000001E-3</v>
      </c>
    </row>
    <row r="178" spans="1:14" x14ac:dyDescent="0.25">
      <c r="A178" s="102" t="s">
        <v>87</v>
      </c>
      <c r="B178" s="101">
        <v>96</v>
      </c>
      <c r="C178" s="101">
        <v>23466</v>
      </c>
      <c r="D178" s="101">
        <v>24083.37</v>
      </c>
      <c r="E178" s="101">
        <v>383.18439999999998</v>
      </c>
      <c r="F178" s="101">
        <v>451.4572</v>
      </c>
      <c r="G178" s="101">
        <v>1.0263089999999999</v>
      </c>
      <c r="H178" s="101">
        <v>592.15189999999996</v>
      </c>
      <c r="I178" s="101">
        <v>1.6329346000000002E-2</v>
      </c>
      <c r="J178" s="101">
        <v>1.923878E-2</v>
      </c>
      <c r="K178" s="101">
        <v>2.5234465000000001E-2</v>
      </c>
      <c r="L178" s="101">
        <v>1.5910746999999999E-2</v>
      </c>
      <c r="M178" s="101">
        <v>1.8745599000000002E-2</v>
      </c>
      <c r="N178" s="101">
        <v>2.4587586000000002E-2</v>
      </c>
    </row>
    <row r="179" spans="1:14" x14ac:dyDescent="0.25">
      <c r="A179" s="102" t="s">
        <v>86</v>
      </c>
      <c r="B179" s="101">
        <v>84</v>
      </c>
      <c r="C179" s="101">
        <v>27067</v>
      </c>
      <c r="D179" s="101">
        <v>28703.14</v>
      </c>
      <c r="E179" s="101">
        <v>476.40370000000001</v>
      </c>
      <c r="F179" s="101">
        <v>530.29330000000004</v>
      </c>
      <c r="G179" s="101">
        <v>1.0604480000000001</v>
      </c>
      <c r="H179" s="101">
        <v>712.86149999999998</v>
      </c>
      <c r="I179" s="101">
        <v>1.7600905999999999E-2</v>
      </c>
      <c r="J179" s="101">
        <v>1.9591879999999999E-2</v>
      </c>
      <c r="K179" s="101">
        <v>2.6336923000000002E-2</v>
      </c>
      <c r="L179" s="101">
        <v>1.6597615999999999E-2</v>
      </c>
      <c r="M179" s="101">
        <v>1.8475096E-2</v>
      </c>
      <c r="N179" s="101">
        <v>2.4835659999999999E-2</v>
      </c>
    </row>
    <row r="180" spans="1:14" x14ac:dyDescent="0.25">
      <c r="A180" s="102" t="s">
        <v>85</v>
      </c>
      <c r="B180" s="101">
        <v>72</v>
      </c>
      <c r="C180" s="101">
        <v>26180</v>
      </c>
      <c r="D180" s="101">
        <v>28926.74</v>
      </c>
      <c r="E180" s="101">
        <v>789.63170000000002</v>
      </c>
      <c r="F180" s="101">
        <v>1218.6744000000001</v>
      </c>
      <c r="G180" s="101">
        <v>1.1049169999999999</v>
      </c>
      <c r="H180" s="101">
        <v>1452.1314</v>
      </c>
      <c r="I180" s="101">
        <v>3.0161638000000001E-2</v>
      </c>
      <c r="J180" s="101">
        <v>4.6549819999999999E-2</v>
      </c>
      <c r="K180" s="101">
        <v>5.5467203E-2</v>
      </c>
      <c r="L180" s="101">
        <v>2.7297641000000001E-2</v>
      </c>
      <c r="M180" s="101">
        <v>4.2129688999999998E-2</v>
      </c>
      <c r="N180" s="101">
        <v>5.0200318000000001E-2</v>
      </c>
    </row>
    <row r="181" spans="1:14" x14ac:dyDescent="0.25">
      <c r="A181" s="102" t="s">
        <v>84</v>
      </c>
      <c r="B181" s="101">
        <v>60</v>
      </c>
      <c r="C181" s="101">
        <v>15852</v>
      </c>
      <c r="D181" s="101">
        <v>19501.099999999999</v>
      </c>
      <c r="E181" s="101">
        <v>817.07060000000001</v>
      </c>
      <c r="F181" s="101">
        <v>1820.0858000000001</v>
      </c>
      <c r="G181" s="101">
        <v>1.2301979999999999</v>
      </c>
      <c r="H181" s="101">
        <v>1995.0731000000001</v>
      </c>
      <c r="I181" s="101">
        <v>5.1543692000000002E-2</v>
      </c>
      <c r="J181" s="101">
        <v>0.11481742</v>
      </c>
      <c r="K181" s="101">
        <v>0.12585623800000001</v>
      </c>
      <c r="L181" s="101">
        <v>4.1898685999999997E-2</v>
      </c>
      <c r="M181" s="101">
        <v>9.3332451999999996E-2</v>
      </c>
      <c r="N181" s="101">
        <v>0.102305653</v>
      </c>
    </row>
    <row r="182" spans="1:14" x14ac:dyDescent="0.25">
      <c r="A182" s="102" t="s">
        <v>83</v>
      </c>
      <c r="B182" s="101">
        <v>48</v>
      </c>
      <c r="C182" s="101">
        <v>12314</v>
      </c>
      <c r="D182" s="101">
        <v>17749.3</v>
      </c>
      <c r="E182" s="101">
        <v>837.40290000000005</v>
      </c>
      <c r="F182" s="101">
        <v>2038.6765</v>
      </c>
      <c r="G182" s="101">
        <v>1.441392</v>
      </c>
      <c r="H182" s="101">
        <v>2203.9612999999999</v>
      </c>
      <c r="I182" s="101">
        <v>6.8004132999999994E-2</v>
      </c>
      <c r="J182" s="101">
        <v>0.16555761999999999</v>
      </c>
      <c r="K182" s="101">
        <v>0.17898013099999999</v>
      </c>
      <c r="L182" s="101">
        <v>4.7179481000000002E-2</v>
      </c>
      <c r="M182" s="101">
        <v>0.114859528</v>
      </c>
      <c r="N182" s="101">
        <v>0.124171715</v>
      </c>
    </row>
    <row r="183" spans="1:14" x14ac:dyDescent="0.25">
      <c r="A183" s="102" t="s">
        <v>82</v>
      </c>
      <c r="B183" s="101">
        <v>36</v>
      </c>
      <c r="C183" s="101">
        <v>13112</v>
      </c>
      <c r="D183" s="101">
        <v>24019.19</v>
      </c>
      <c r="E183" s="101">
        <v>2053.3054000000002</v>
      </c>
      <c r="F183" s="101">
        <v>4945.7458999999999</v>
      </c>
      <c r="G183" s="101">
        <v>1.8318479999999999</v>
      </c>
      <c r="H183" s="101">
        <v>5355.0411000000004</v>
      </c>
      <c r="I183" s="101">
        <v>0.15659741799999999</v>
      </c>
      <c r="J183" s="101">
        <v>0.37719234000000001</v>
      </c>
      <c r="K183" s="101">
        <v>0.40840765299999998</v>
      </c>
      <c r="L183" s="101">
        <v>8.5486027000000006E-2</v>
      </c>
      <c r="M183" s="101">
        <v>0.20590808499999999</v>
      </c>
      <c r="N183" s="101">
        <v>0.22294842500000001</v>
      </c>
    </row>
    <row r="184" spans="1:14" x14ac:dyDescent="0.25">
      <c r="A184" s="102" t="s">
        <v>81</v>
      </c>
      <c r="B184" s="101">
        <v>24</v>
      </c>
      <c r="C184" s="101">
        <v>5395</v>
      </c>
      <c r="D184" s="101">
        <v>16044.98</v>
      </c>
      <c r="E184" s="101">
        <v>1922.6732999999999</v>
      </c>
      <c r="F184" s="101">
        <v>6033.9277000000002</v>
      </c>
      <c r="G184" s="101">
        <v>2.9740470000000001</v>
      </c>
      <c r="H184" s="101">
        <v>6332.8473000000004</v>
      </c>
      <c r="I184" s="101">
        <v>0.35638059</v>
      </c>
      <c r="J184" s="101">
        <v>1.1184295900000001</v>
      </c>
      <c r="K184" s="101">
        <v>1.1738363940000001</v>
      </c>
      <c r="L184" s="101">
        <v>0.119830177</v>
      </c>
      <c r="M184" s="101">
        <v>0.376063174</v>
      </c>
      <c r="N184" s="101">
        <v>0.39469327599999998</v>
      </c>
    </row>
    <row r="185" spans="1:14" x14ac:dyDescent="0.25">
      <c r="A185" s="102" t="s">
        <v>80</v>
      </c>
      <c r="B185" s="101">
        <v>12</v>
      </c>
      <c r="C185" s="101">
        <v>2063</v>
      </c>
      <c r="D185" s="101">
        <v>18402.439999999999</v>
      </c>
      <c r="E185" s="101">
        <v>7323.7946000000002</v>
      </c>
      <c r="F185" s="101">
        <v>23463.835200000001</v>
      </c>
      <c r="G185" s="101">
        <v>8.9202340000000007</v>
      </c>
      <c r="H185" s="101">
        <v>24580.267</v>
      </c>
      <c r="I185" s="101">
        <v>3.5500700699999999</v>
      </c>
      <c r="J185" s="101">
        <v>11.37364767</v>
      </c>
      <c r="K185" s="101">
        <v>11.914816781000001</v>
      </c>
      <c r="L185" s="101">
        <v>0.397979482</v>
      </c>
      <c r="M185" s="101">
        <v>1.2750391759999999</v>
      </c>
      <c r="N185" s="101">
        <v>1.335706767</v>
      </c>
    </row>
    <row r="186" spans="1:14" x14ac:dyDescent="0.25">
      <c r="A186" s="102" t="s">
        <v>172</v>
      </c>
      <c r="C186" s="101">
        <v>160987</v>
      </c>
      <c r="D186" s="101">
        <v>213122.23</v>
      </c>
      <c r="E186" s="101">
        <v>10124.617200000001</v>
      </c>
      <c r="F186" s="101">
        <v>24917.2657</v>
      </c>
      <c r="G186" s="101">
        <v>1.323847</v>
      </c>
      <c r="H186" s="101">
        <v>26895.6875</v>
      </c>
      <c r="I186" s="101">
        <v>6.28909E-2</v>
      </c>
      <c r="J186" s="101">
        <v>0.15477811999999999</v>
      </c>
      <c r="K186" s="101">
        <v>0.16706745000000001</v>
      </c>
      <c r="L186" s="101">
        <v>4.7506153000000002E-2</v>
      </c>
      <c r="M186" s="101">
        <v>0.116915377</v>
      </c>
      <c r="N186" s="101">
        <v>0.12619841500000001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opLeftCell="A79" workbookViewId="0">
      <selection activeCell="E65" sqref="E65"/>
    </sheetView>
  </sheetViews>
  <sheetFormatPr defaultColWidth="9" defaultRowHeight="12.5" x14ac:dyDescent="0.25"/>
  <cols>
    <col min="1" max="3" width="9" style="104"/>
    <col min="4" max="5" width="11.84375" style="104" bestFit="1" customWidth="1"/>
    <col min="6" max="16384" width="9" style="104"/>
  </cols>
  <sheetData>
    <row r="1" spans="1:11" x14ac:dyDescent="0.25">
      <c r="A1" s="105" t="s">
        <v>0</v>
      </c>
    </row>
    <row r="2" spans="1:11" x14ac:dyDescent="0.25">
      <c r="B2" s="105" t="s">
        <v>80</v>
      </c>
      <c r="C2" s="105" t="s">
        <v>81</v>
      </c>
      <c r="D2" s="105" t="s">
        <v>82</v>
      </c>
      <c r="E2" s="105" t="s">
        <v>83</v>
      </c>
      <c r="F2" s="105" t="s">
        <v>84</v>
      </c>
      <c r="G2" s="105" t="s">
        <v>85</v>
      </c>
      <c r="H2" s="105" t="s">
        <v>86</v>
      </c>
      <c r="I2" s="105" t="s">
        <v>87</v>
      </c>
      <c r="J2" s="105" t="s">
        <v>88</v>
      </c>
      <c r="K2" s="105" t="s">
        <v>89</v>
      </c>
    </row>
    <row r="3" spans="1:11" x14ac:dyDescent="0.25">
      <c r="A3" s="105" t="s">
        <v>90</v>
      </c>
      <c r="B3" s="104">
        <v>5012</v>
      </c>
      <c r="C3" s="104">
        <v>8269</v>
      </c>
      <c r="D3" s="104">
        <v>10907</v>
      </c>
      <c r="E3" s="104">
        <v>11805</v>
      </c>
      <c r="F3" s="104">
        <v>13539</v>
      </c>
      <c r="G3" s="104">
        <v>16181</v>
      </c>
      <c r="H3" s="104">
        <v>18009</v>
      </c>
      <c r="I3" s="104">
        <v>18608</v>
      </c>
      <c r="J3" s="104">
        <v>18662</v>
      </c>
      <c r="K3" s="104">
        <v>18834</v>
      </c>
    </row>
    <row r="4" spans="1:11" x14ac:dyDescent="0.25">
      <c r="A4" s="105" t="s">
        <v>91</v>
      </c>
      <c r="B4" s="104">
        <v>106</v>
      </c>
      <c r="C4" s="104">
        <v>4285</v>
      </c>
      <c r="D4" s="104">
        <v>5396</v>
      </c>
      <c r="E4" s="104">
        <v>10666</v>
      </c>
      <c r="F4" s="104">
        <v>13782</v>
      </c>
      <c r="G4" s="104">
        <v>15599</v>
      </c>
      <c r="H4" s="104">
        <v>15496</v>
      </c>
      <c r="I4" s="104">
        <v>16169</v>
      </c>
      <c r="J4" s="104">
        <v>16704</v>
      </c>
    </row>
    <row r="5" spans="1:11" x14ac:dyDescent="0.25">
      <c r="A5" s="105" t="s">
        <v>92</v>
      </c>
      <c r="B5" s="104">
        <v>3410</v>
      </c>
      <c r="C5" s="104">
        <v>8992</v>
      </c>
      <c r="D5" s="104">
        <v>13873</v>
      </c>
      <c r="E5" s="104">
        <v>16141</v>
      </c>
      <c r="F5" s="104">
        <v>18735</v>
      </c>
      <c r="G5" s="104">
        <v>22214</v>
      </c>
      <c r="H5" s="104">
        <v>22863</v>
      </c>
      <c r="I5" s="104">
        <v>23466</v>
      </c>
    </row>
    <row r="6" spans="1:11" x14ac:dyDescent="0.25">
      <c r="A6" s="105" t="s">
        <v>93</v>
      </c>
      <c r="B6" s="104">
        <v>5655</v>
      </c>
      <c r="C6" s="104">
        <v>11555</v>
      </c>
      <c r="D6" s="104">
        <v>15766</v>
      </c>
      <c r="E6" s="104">
        <v>21266</v>
      </c>
      <c r="F6" s="104">
        <v>23425</v>
      </c>
      <c r="G6" s="104">
        <v>26083</v>
      </c>
      <c r="H6" s="104">
        <v>27067</v>
      </c>
    </row>
    <row r="7" spans="1:11" x14ac:dyDescent="0.25">
      <c r="A7" s="105" t="s">
        <v>94</v>
      </c>
      <c r="B7" s="104">
        <v>1092</v>
      </c>
      <c r="C7" s="104">
        <v>9565</v>
      </c>
      <c r="D7" s="104">
        <v>15836</v>
      </c>
      <c r="E7" s="104">
        <v>22169</v>
      </c>
      <c r="F7" s="104">
        <v>25955</v>
      </c>
      <c r="G7" s="104">
        <v>26180</v>
      </c>
    </row>
    <row r="8" spans="1:11" x14ac:dyDescent="0.25">
      <c r="A8" s="105" t="s">
        <v>95</v>
      </c>
      <c r="B8" s="104">
        <v>1513</v>
      </c>
      <c r="C8" s="104">
        <v>6445</v>
      </c>
      <c r="D8" s="104">
        <v>11702</v>
      </c>
      <c r="E8" s="104">
        <v>12935</v>
      </c>
      <c r="F8" s="104">
        <v>15852</v>
      </c>
    </row>
    <row r="9" spans="1:11" x14ac:dyDescent="0.25">
      <c r="A9" s="105" t="s">
        <v>96</v>
      </c>
      <c r="B9" s="104">
        <v>557</v>
      </c>
      <c r="C9" s="104">
        <v>4020</v>
      </c>
      <c r="D9" s="104">
        <v>10946</v>
      </c>
      <c r="E9" s="104">
        <v>12314</v>
      </c>
    </row>
    <row r="10" spans="1:11" x14ac:dyDescent="0.25">
      <c r="A10" s="105" t="s">
        <v>97</v>
      </c>
      <c r="B10" s="104">
        <v>1351</v>
      </c>
      <c r="C10" s="104">
        <v>6947</v>
      </c>
      <c r="D10" s="104">
        <v>13112</v>
      </c>
    </row>
    <row r="11" spans="1:11" x14ac:dyDescent="0.25">
      <c r="A11" s="105" t="s">
        <v>98</v>
      </c>
      <c r="B11" s="104">
        <v>3133</v>
      </c>
      <c r="C11" s="104">
        <v>5395</v>
      </c>
    </row>
    <row r="12" spans="1:11" x14ac:dyDescent="0.25">
      <c r="A12" s="105" t="s">
        <v>99</v>
      </c>
      <c r="B12" s="104">
        <v>2063</v>
      </c>
    </row>
    <row r="14" spans="1:11" x14ac:dyDescent="0.25">
      <c r="A14" s="105" t="s">
        <v>1</v>
      </c>
    </row>
    <row r="15" spans="1:11" x14ac:dyDescent="0.25">
      <c r="B15" s="105" t="s">
        <v>100</v>
      </c>
      <c r="C15" s="105" t="s">
        <v>101</v>
      </c>
      <c r="D15" s="105" t="s">
        <v>102</v>
      </c>
      <c r="E15" s="105" t="s">
        <v>103</v>
      </c>
      <c r="F15" s="105" t="s">
        <v>104</v>
      </c>
      <c r="G15" s="105" t="s">
        <v>105</v>
      </c>
      <c r="H15" s="105" t="s">
        <v>106</v>
      </c>
      <c r="I15" s="105" t="s">
        <v>107</v>
      </c>
      <c r="J15" s="105" t="s">
        <v>108</v>
      </c>
    </row>
    <row r="16" spans="1:11" x14ac:dyDescent="0.25">
      <c r="A16" s="105" t="s">
        <v>90</v>
      </c>
      <c r="B16" s="104">
        <v>1.6498403830806065</v>
      </c>
      <c r="C16" s="104">
        <v>1.3190228564518081</v>
      </c>
      <c r="D16" s="104">
        <v>1.0823324470523517</v>
      </c>
      <c r="E16" s="104">
        <v>1.1468869123252858</v>
      </c>
      <c r="F16" s="104">
        <v>1.1951399660240787</v>
      </c>
      <c r="G16" s="104">
        <v>1.1129720042024598</v>
      </c>
      <c r="H16" s="104">
        <v>1.0332611472041757</v>
      </c>
      <c r="I16" s="104">
        <v>1.002901977644024</v>
      </c>
      <c r="J16" s="104">
        <v>1.0092165898617511</v>
      </c>
    </row>
    <row r="17" spans="1:11" x14ac:dyDescent="0.25">
      <c r="A17" s="105" t="s">
        <v>91</v>
      </c>
      <c r="B17" s="104">
        <v>40.424528301886795</v>
      </c>
      <c r="C17" s="104">
        <v>1.2592765460910151</v>
      </c>
      <c r="D17" s="104">
        <v>1.9766493699036323</v>
      </c>
      <c r="E17" s="104">
        <v>1.2921432589536845</v>
      </c>
      <c r="F17" s="104">
        <v>1.1318386300972283</v>
      </c>
      <c r="G17" s="104">
        <v>0.9933970126290147</v>
      </c>
      <c r="H17" s="104">
        <v>1.0434305627258647</v>
      </c>
      <c r="I17" s="104">
        <v>1.0330880079163831</v>
      </c>
    </row>
    <row r="18" spans="1:11" x14ac:dyDescent="0.25">
      <c r="A18" s="105" t="s">
        <v>92</v>
      </c>
      <c r="B18" s="104">
        <v>2.6369501466275658</v>
      </c>
      <c r="C18" s="104">
        <v>1.5428158362989324</v>
      </c>
      <c r="D18" s="104">
        <v>1.1634830245801198</v>
      </c>
      <c r="E18" s="104">
        <v>1.1607087541044545</v>
      </c>
      <c r="F18" s="104">
        <v>1.1856952228449427</v>
      </c>
      <c r="G18" s="104">
        <v>1.0292158098496444</v>
      </c>
      <c r="H18" s="104">
        <v>1.0263744915365438</v>
      </c>
    </row>
    <row r="19" spans="1:11" x14ac:dyDescent="0.25">
      <c r="A19" s="105" t="s">
        <v>93</v>
      </c>
      <c r="B19" s="104">
        <v>2.0433244916003535</v>
      </c>
      <c r="C19" s="104">
        <v>1.3644309822587624</v>
      </c>
      <c r="D19" s="104">
        <v>1.3488519599137385</v>
      </c>
      <c r="E19" s="104">
        <v>1.1015235587322487</v>
      </c>
      <c r="F19" s="104">
        <v>1.1134685165421558</v>
      </c>
      <c r="G19" s="104">
        <v>1.0377257217344631</v>
      </c>
    </row>
    <row r="20" spans="1:11" x14ac:dyDescent="0.25">
      <c r="A20" s="105" t="s">
        <v>94</v>
      </c>
      <c r="B20" s="104">
        <v>8.7591575091575091</v>
      </c>
      <c r="C20" s="104">
        <v>1.6556194458964977</v>
      </c>
      <c r="D20" s="104">
        <v>1.3999115938368274</v>
      </c>
      <c r="E20" s="104">
        <v>1.1707790157427038</v>
      </c>
      <c r="F20" s="104">
        <v>1.0086688499325756</v>
      </c>
    </row>
    <row r="21" spans="1:11" x14ac:dyDescent="0.25">
      <c r="A21" s="105" t="s">
        <v>95</v>
      </c>
      <c r="B21" s="104">
        <v>4.2597488433575679</v>
      </c>
      <c r="C21" s="104">
        <v>1.8156710628394104</v>
      </c>
      <c r="D21" s="104">
        <v>1.1053666039993164</v>
      </c>
      <c r="E21" s="104">
        <v>1.2255121762659451</v>
      </c>
    </row>
    <row r="22" spans="1:11" x14ac:dyDescent="0.25">
      <c r="A22" s="105" t="s">
        <v>96</v>
      </c>
      <c r="B22" s="104">
        <v>7.217235188509874</v>
      </c>
      <c r="C22" s="104">
        <v>2.7228855721393033</v>
      </c>
      <c r="D22" s="104">
        <v>1.1249771606066143</v>
      </c>
    </row>
    <row r="23" spans="1:11" x14ac:dyDescent="0.25">
      <c r="A23" s="105" t="s">
        <v>97</v>
      </c>
      <c r="B23" s="104">
        <v>5.1421169504071056</v>
      </c>
      <c r="C23" s="104">
        <v>1.8874334244997841</v>
      </c>
    </row>
    <row r="24" spans="1:11" x14ac:dyDescent="0.25">
      <c r="A24" s="105" t="s">
        <v>98</v>
      </c>
      <c r="B24" s="104">
        <v>1.7219917012448134</v>
      </c>
    </row>
    <row r="26" spans="1:11" x14ac:dyDescent="0.25">
      <c r="A26" s="105" t="s">
        <v>3</v>
      </c>
    </row>
    <row r="27" spans="1:11" x14ac:dyDescent="0.25">
      <c r="B27" s="105" t="s">
        <v>80</v>
      </c>
      <c r="C27" s="105" t="s">
        <v>81</v>
      </c>
      <c r="D27" s="105" t="s">
        <v>82</v>
      </c>
      <c r="E27" s="105" t="s">
        <v>83</v>
      </c>
      <c r="F27" s="105" t="s">
        <v>84</v>
      </c>
      <c r="G27" s="105" t="s">
        <v>85</v>
      </c>
      <c r="H27" s="105" t="s">
        <v>86</v>
      </c>
      <c r="I27" s="105" t="s">
        <v>87</v>
      </c>
      <c r="J27" s="105" t="s">
        <v>88</v>
      </c>
      <c r="K27" s="105" t="s">
        <v>89</v>
      </c>
    </row>
    <row r="28" spans="1:11" x14ac:dyDescent="0.25">
      <c r="A28" s="105" t="s">
        <v>124</v>
      </c>
      <c r="B28" s="105" t="s">
        <v>100</v>
      </c>
      <c r="C28" s="105" t="s">
        <v>101</v>
      </c>
      <c r="D28" s="105" t="s">
        <v>102</v>
      </c>
      <c r="E28" s="105" t="s">
        <v>103</v>
      </c>
      <c r="F28" s="105" t="s">
        <v>104</v>
      </c>
      <c r="G28" s="105" t="s">
        <v>105</v>
      </c>
      <c r="H28" s="105" t="s">
        <v>106</v>
      </c>
      <c r="I28" s="105" t="s">
        <v>107</v>
      </c>
      <c r="J28" s="105" t="s">
        <v>108</v>
      </c>
      <c r="K28" s="105" t="s">
        <v>125</v>
      </c>
    </row>
    <row r="29" spans="1:11" x14ac:dyDescent="0.25">
      <c r="A29" s="105" t="s">
        <v>126</v>
      </c>
      <c r="B29" s="104">
        <v>2.9993590000000001</v>
      </c>
      <c r="C29" s="104">
        <v>1.623523</v>
      </c>
      <c r="D29" s="104">
        <v>1.270888</v>
      </c>
      <c r="E29" s="104">
        <v>1.171675</v>
      </c>
      <c r="F29" s="104">
        <v>1.1133850000000001</v>
      </c>
      <c r="G29" s="104">
        <v>1.0419350000000001</v>
      </c>
      <c r="H29" s="104">
        <v>1.033264</v>
      </c>
      <c r="I29" s="104">
        <v>1.0169360000000001</v>
      </c>
      <c r="J29" s="104">
        <v>1.009217</v>
      </c>
      <c r="K29" s="104">
        <v>1</v>
      </c>
    </row>
    <row r="30" spans="1:11" x14ac:dyDescent="0.25">
      <c r="A30" s="105" t="s">
        <v>127</v>
      </c>
      <c r="B30" s="104">
        <v>8.9202340000000007</v>
      </c>
      <c r="C30" s="104">
        <v>2.9740470000000001</v>
      </c>
      <c r="D30" s="104">
        <v>1.8318479999999999</v>
      </c>
      <c r="E30" s="104">
        <v>1.441392</v>
      </c>
      <c r="F30" s="104">
        <v>1.2301979999999999</v>
      </c>
      <c r="G30" s="104">
        <v>1.1049169999999999</v>
      </c>
      <c r="H30" s="104">
        <v>1.0604480000000001</v>
      </c>
      <c r="I30" s="104">
        <v>1.0263089999999999</v>
      </c>
      <c r="J30" s="104">
        <v>1.009217</v>
      </c>
      <c r="K30" s="104">
        <v>1</v>
      </c>
    </row>
    <row r="31" spans="1:11" x14ac:dyDescent="0.25">
      <c r="A31" s="105" t="s">
        <v>116</v>
      </c>
      <c r="B31" s="104">
        <v>12</v>
      </c>
      <c r="C31" s="104">
        <v>24</v>
      </c>
      <c r="D31" s="104">
        <v>36</v>
      </c>
      <c r="E31" s="104">
        <v>48</v>
      </c>
      <c r="F31" s="104">
        <v>60</v>
      </c>
      <c r="G31" s="104">
        <v>72</v>
      </c>
      <c r="H31" s="104">
        <v>84</v>
      </c>
      <c r="I31" s="104">
        <v>96</v>
      </c>
      <c r="J31" s="104">
        <v>108</v>
      </c>
      <c r="K31" s="104">
        <v>120</v>
      </c>
    </row>
    <row r="32" spans="1:11" x14ac:dyDescent="0.25">
      <c r="A32" s="105" t="s">
        <v>128</v>
      </c>
      <c r="B32" s="104">
        <v>24</v>
      </c>
      <c r="C32" s="104">
        <v>36</v>
      </c>
      <c r="D32" s="104">
        <v>48</v>
      </c>
      <c r="E32" s="104">
        <v>60</v>
      </c>
      <c r="F32" s="104">
        <v>72</v>
      </c>
      <c r="G32" s="104">
        <v>84</v>
      </c>
      <c r="H32" s="104">
        <v>96</v>
      </c>
      <c r="I32" s="104">
        <v>108</v>
      </c>
      <c r="J32" s="104">
        <v>120</v>
      </c>
      <c r="K32" s="104" t="s">
        <v>129</v>
      </c>
    </row>
    <row r="33" spans="1:11" x14ac:dyDescent="0.25">
      <c r="A33" s="105" t="s">
        <v>130</v>
      </c>
      <c r="B33" s="104">
        <v>1</v>
      </c>
      <c r="C33" s="104">
        <v>2</v>
      </c>
      <c r="D33" s="104">
        <v>3</v>
      </c>
      <c r="E33" s="104">
        <v>4</v>
      </c>
      <c r="F33" s="104">
        <v>5</v>
      </c>
      <c r="G33" s="104">
        <v>6</v>
      </c>
      <c r="H33" s="104">
        <v>7</v>
      </c>
      <c r="I33" s="104">
        <v>8</v>
      </c>
      <c r="J33" s="104">
        <v>9</v>
      </c>
      <c r="K33" s="104">
        <v>10</v>
      </c>
    </row>
    <row r="34" spans="1:11" x14ac:dyDescent="0.25">
      <c r="A34" s="105" t="s">
        <v>131</v>
      </c>
      <c r="B34" s="104">
        <v>2</v>
      </c>
      <c r="C34" s="104">
        <v>3</v>
      </c>
      <c r="D34" s="104">
        <v>4</v>
      </c>
      <c r="E34" s="104">
        <v>5</v>
      </c>
      <c r="F34" s="104">
        <v>6</v>
      </c>
      <c r="G34" s="104">
        <v>7</v>
      </c>
      <c r="H34" s="104">
        <v>8</v>
      </c>
      <c r="I34" s="104">
        <v>9</v>
      </c>
      <c r="J34" s="104">
        <v>10</v>
      </c>
      <c r="K34" s="104">
        <v>10</v>
      </c>
    </row>
    <row r="35" spans="1:11" x14ac:dyDescent="0.25">
      <c r="A35" s="105" t="s">
        <v>134</v>
      </c>
      <c r="B35" s="104">
        <v>1</v>
      </c>
      <c r="C35" s="104">
        <v>1</v>
      </c>
      <c r="D35" s="104">
        <v>1</v>
      </c>
      <c r="E35" s="104">
        <v>1</v>
      </c>
      <c r="F35" s="104">
        <v>1</v>
      </c>
      <c r="G35" s="104">
        <v>1</v>
      </c>
      <c r="H35" s="104">
        <v>1</v>
      </c>
      <c r="I35" s="104">
        <v>1</v>
      </c>
      <c r="J35" s="104">
        <v>1</v>
      </c>
      <c r="K35" s="104" t="s">
        <v>136</v>
      </c>
    </row>
    <row r="37" spans="1:11" x14ac:dyDescent="0.25">
      <c r="A37" s="105" t="s">
        <v>240</v>
      </c>
    </row>
    <row r="38" spans="1:11" x14ac:dyDescent="0.25">
      <c r="B38" s="105" t="s">
        <v>116</v>
      </c>
      <c r="C38" s="105" t="s">
        <v>128</v>
      </c>
      <c r="D38" s="105" t="s">
        <v>126</v>
      </c>
      <c r="E38" s="105" t="s">
        <v>151</v>
      </c>
      <c r="F38" s="105" t="s">
        <v>68</v>
      </c>
      <c r="G38" s="105" t="s">
        <v>239</v>
      </c>
      <c r="H38" s="105" t="s">
        <v>123</v>
      </c>
      <c r="I38" s="105" t="s">
        <v>139</v>
      </c>
      <c r="J38" s="105" t="s">
        <v>32</v>
      </c>
      <c r="K38" s="105" t="s">
        <v>33</v>
      </c>
    </row>
    <row r="39" spans="1:11" x14ac:dyDescent="0.25">
      <c r="A39" s="105" t="s">
        <v>80</v>
      </c>
      <c r="B39" s="104">
        <v>12</v>
      </c>
      <c r="C39" s="104">
        <v>24</v>
      </c>
      <c r="D39" s="104">
        <v>2.9993590000000001</v>
      </c>
      <c r="E39" s="104">
        <v>1.1302032769999999</v>
      </c>
      <c r="F39" s="104">
        <v>166.98347000000001</v>
      </c>
      <c r="G39" s="104">
        <v>1</v>
      </c>
      <c r="H39" s="104">
        <v>8</v>
      </c>
      <c r="I39" s="105" t="s">
        <v>140</v>
      </c>
      <c r="J39" s="104">
        <v>186.45927</v>
      </c>
      <c r="K39" s="104">
        <v>200.45927</v>
      </c>
    </row>
    <row r="40" spans="1:11" x14ac:dyDescent="0.25">
      <c r="A40" s="105" t="s">
        <v>81</v>
      </c>
      <c r="B40" s="104">
        <v>24</v>
      </c>
      <c r="C40" s="104">
        <v>36</v>
      </c>
      <c r="D40" s="104">
        <v>1.623523</v>
      </c>
      <c r="E40" s="104">
        <v>0.13583611900000001</v>
      </c>
      <c r="F40" s="104">
        <v>33.294538000000003</v>
      </c>
      <c r="G40" s="104">
        <v>1</v>
      </c>
      <c r="H40" s="104">
        <v>7</v>
      </c>
      <c r="I40" s="105" t="s">
        <v>141</v>
      </c>
      <c r="J40" s="104">
        <v>152.64519999999999</v>
      </c>
      <c r="K40" s="104">
        <v>164.64519999999999</v>
      </c>
    </row>
    <row r="41" spans="1:11" x14ac:dyDescent="0.25">
      <c r="A41" s="105" t="s">
        <v>82</v>
      </c>
      <c r="B41" s="104">
        <v>36</v>
      </c>
      <c r="C41" s="104">
        <v>48</v>
      </c>
      <c r="D41" s="104">
        <v>1.270888</v>
      </c>
      <c r="E41" s="104">
        <v>9.0498216000000006E-2</v>
      </c>
      <c r="F41" s="104">
        <v>26.295300000000001</v>
      </c>
      <c r="G41" s="104">
        <v>1</v>
      </c>
      <c r="H41" s="104">
        <v>6</v>
      </c>
      <c r="I41" s="105" t="s">
        <v>142</v>
      </c>
      <c r="J41" s="104">
        <v>133.98972000000001</v>
      </c>
      <c r="K41" s="104">
        <v>143.98972000000001</v>
      </c>
    </row>
    <row r="42" spans="1:11" x14ac:dyDescent="0.25">
      <c r="A42" s="105" t="s">
        <v>83</v>
      </c>
      <c r="B42" s="104">
        <v>48</v>
      </c>
      <c r="C42" s="104">
        <v>60</v>
      </c>
      <c r="D42" s="104">
        <v>1.171675</v>
      </c>
      <c r="E42" s="104">
        <v>2.5389927E-2</v>
      </c>
      <c r="F42" s="104">
        <v>7.8249599999999999</v>
      </c>
      <c r="G42" s="104">
        <v>1</v>
      </c>
      <c r="H42" s="104">
        <v>5</v>
      </c>
      <c r="I42" s="105" t="s">
        <v>143</v>
      </c>
      <c r="J42" s="104">
        <v>102.40038</v>
      </c>
      <c r="K42" s="104">
        <v>110.40038</v>
      </c>
    </row>
    <row r="43" spans="1:11" x14ac:dyDescent="0.25">
      <c r="A43" s="105" t="s">
        <v>84</v>
      </c>
      <c r="B43" s="104">
        <v>60</v>
      </c>
      <c r="C43" s="104">
        <v>72</v>
      </c>
      <c r="D43" s="104">
        <v>1.1133850000000001</v>
      </c>
      <c r="E43" s="104">
        <v>3.5376679000000001E-2</v>
      </c>
      <c r="F43" s="104">
        <v>10.928818</v>
      </c>
      <c r="G43" s="104">
        <v>1</v>
      </c>
      <c r="H43" s="104">
        <v>4</v>
      </c>
      <c r="I43" s="105" t="s">
        <v>144</v>
      </c>
      <c r="J43" s="104">
        <v>90.095969999999994</v>
      </c>
      <c r="K43" s="104">
        <v>96.095969999999994</v>
      </c>
    </row>
    <row r="44" spans="1:11" x14ac:dyDescent="0.25">
      <c r="A44" s="105" t="s">
        <v>85</v>
      </c>
      <c r="B44" s="104">
        <v>72</v>
      </c>
      <c r="C44" s="104">
        <v>84</v>
      </c>
      <c r="D44" s="104">
        <v>1.0419350000000001</v>
      </c>
      <c r="E44" s="104">
        <v>2.2577812999999999E-2</v>
      </c>
      <c r="F44" s="104">
        <v>6.3890419999999999</v>
      </c>
      <c r="G44" s="104">
        <v>1</v>
      </c>
      <c r="H44" s="104">
        <v>3</v>
      </c>
      <c r="I44" s="105" t="s">
        <v>145</v>
      </c>
      <c r="J44" s="104">
        <v>68.561530000000005</v>
      </c>
      <c r="K44" s="104">
        <v>72.561530000000005</v>
      </c>
    </row>
    <row r="45" spans="1:11" x14ac:dyDescent="0.25">
      <c r="A45" s="105" t="s">
        <v>86</v>
      </c>
      <c r="B45" s="104">
        <v>84</v>
      </c>
      <c r="C45" s="104">
        <v>96</v>
      </c>
      <c r="D45" s="104">
        <v>1.033264</v>
      </c>
      <c r="E45" s="104">
        <v>4.8819179999999998E-3</v>
      </c>
      <c r="F45" s="104">
        <v>1.159062</v>
      </c>
      <c r="G45" s="104">
        <v>1</v>
      </c>
      <c r="H45" s="104">
        <v>2</v>
      </c>
      <c r="I45" s="105" t="s">
        <v>146</v>
      </c>
      <c r="J45" s="104">
        <v>41.667140000000003</v>
      </c>
      <c r="K45" s="104">
        <v>43.667140000000003</v>
      </c>
    </row>
    <row r="46" spans="1:11" x14ac:dyDescent="0.25">
      <c r="A46" s="105" t="s">
        <v>87</v>
      </c>
      <c r="B46" s="104">
        <v>96</v>
      </c>
      <c r="C46" s="104">
        <v>108</v>
      </c>
      <c r="D46" s="104">
        <v>1.0169360000000001</v>
      </c>
      <c r="E46" s="104">
        <v>1.5055851E-2</v>
      </c>
      <c r="F46" s="104">
        <v>2.8077040000000002</v>
      </c>
      <c r="G46" s="104">
        <v>1</v>
      </c>
      <c r="H46" s="104">
        <v>1</v>
      </c>
      <c r="I46" s="105" t="s">
        <v>147</v>
      </c>
      <c r="J46" s="104">
        <v>31.941130000000001</v>
      </c>
      <c r="K46" s="104">
        <v>31.941130000000001</v>
      </c>
    </row>
    <row r="47" spans="1:11" x14ac:dyDescent="0.25">
      <c r="A47" s="105" t="s">
        <v>88</v>
      </c>
      <c r="B47" s="104">
        <v>108</v>
      </c>
      <c r="C47" s="104">
        <v>120</v>
      </c>
      <c r="D47" s="104">
        <v>1.009217</v>
      </c>
      <c r="E47" s="104">
        <v>8.4845279999999999E-3</v>
      </c>
      <c r="F47" s="104">
        <v>1.159062</v>
      </c>
      <c r="G47" s="104">
        <v>1</v>
      </c>
      <c r="H47" s="104">
        <v>2</v>
      </c>
      <c r="I47" s="105" t="s">
        <v>148</v>
      </c>
      <c r="J47" s="104" t="s">
        <v>237</v>
      </c>
      <c r="K47" s="104" t="s">
        <v>237</v>
      </c>
    </row>
    <row r="48" spans="1:11" x14ac:dyDescent="0.25">
      <c r="A48" s="105" t="s">
        <v>89</v>
      </c>
      <c r="B48" s="104">
        <v>120</v>
      </c>
      <c r="C48" s="104" t="s">
        <v>129</v>
      </c>
      <c r="D48" s="104">
        <v>1</v>
      </c>
      <c r="E48" s="104">
        <v>0</v>
      </c>
      <c r="F48" s="104">
        <v>0</v>
      </c>
      <c r="G48" s="104">
        <v>0</v>
      </c>
      <c r="H48" s="104">
        <v>0</v>
      </c>
      <c r="I48" s="105" t="s">
        <v>136</v>
      </c>
      <c r="J48" s="104" t="s">
        <v>136</v>
      </c>
      <c r="K48" s="104" t="s">
        <v>136</v>
      </c>
    </row>
    <row r="50" spans="1:13" x14ac:dyDescent="0.25">
      <c r="A50" s="105" t="s">
        <v>224</v>
      </c>
    </row>
    <row r="51" spans="1:13" x14ac:dyDescent="0.25">
      <c r="B51" s="105" t="s">
        <v>115</v>
      </c>
      <c r="C51" s="105" t="s">
        <v>157</v>
      </c>
      <c r="D51" s="105" t="s">
        <v>156</v>
      </c>
    </row>
    <row r="52" spans="1:13" x14ac:dyDescent="0.25">
      <c r="A52" s="105" t="s">
        <v>90</v>
      </c>
      <c r="B52" s="104">
        <v>1998</v>
      </c>
      <c r="C52" s="106">
        <v>35796</v>
      </c>
      <c r="D52" s="106">
        <v>36160</v>
      </c>
    </row>
    <row r="53" spans="1:13" x14ac:dyDescent="0.25">
      <c r="A53" s="105" t="s">
        <v>91</v>
      </c>
      <c r="B53" s="104">
        <v>1999</v>
      </c>
      <c r="C53" s="106">
        <v>36161</v>
      </c>
      <c r="D53" s="106">
        <v>36525</v>
      </c>
    </row>
    <row r="54" spans="1:13" x14ac:dyDescent="0.25">
      <c r="A54" s="105" t="s">
        <v>92</v>
      </c>
      <c r="B54" s="104">
        <v>2000</v>
      </c>
      <c r="C54" s="106">
        <v>36526</v>
      </c>
      <c r="D54" s="106">
        <v>36891</v>
      </c>
    </row>
    <row r="55" spans="1:13" x14ac:dyDescent="0.25">
      <c r="A55" s="105" t="s">
        <v>93</v>
      </c>
      <c r="B55" s="104">
        <v>2001</v>
      </c>
      <c r="C55" s="106">
        <v>36892</v>
      </c>
      <c r="D55" s="106">
        <v>37256</v>
      </c>
    </row>
    <row r="56" spans="1:13" x14ac:dyDescent="0.25">
      <c r="A56" s="105" t="s">
        <v>94</v>
      </c>
      <c r="B56" s="104">
        <v>2002</v>
      </c>
      <c r="C56" s="106">
        <v>37257</v>
      </c>
      <c r="D56" s="106">
        <v>37621</v>
      </c>
    </row>
    <row r="57" spans="1:13" x14ac:dyDescent="0.25">
      <c r="A57" s="105" t="s">
        <v>95</v>
      </c>
      <c r="B57" s="104">
        <v>2003</v>
      </c>
      <c r="C57" s="106">
        <v>37622</v>
      </c>
      <c r="D57" s="106">
        <v>37986</v>
      </c>
    </row>
    <row r="58" spans="1:13" x14ac:dyDescent="0.25">
      <c r="A58" s="105" t="s">
        <v>96</v>
      </c>
      <c r="B58" s="104">
        <v>2004</v>
      </c>
      <c r="C58" s="106">
        <v>37987</v>
      </c>
      <c r="D58" s="106">
        <v>38352</v>
      </c>
    </row>
    <row r="59" spans="1:13" x14ac:dyDescent="0.25">
      <c r="A59" s="105" t="s">
        <v>97</v>
      </c>
      <c r="B59" s="104">
        <v>2005</v>
      </c>
      <c r="C59" s="106">
        <v>38353</v>
      </c>
      <c r="D59" s="106">
        <v>38717</v>
      </c>
    </row>
    <row r="60" spans="1:13" x14ac:dyDescent="0.25">
      <c r="A60" s="105" t="s">
        <v>98</v>
      </c>
      <c r="B60" s="104">
        <v>2006</v>
      </c>
      <c r="C60" s="106">
        <v>38718</v>
      </c>
      <c r="D60" s="106">
        <v>39082</v>
      </c>
    </row>
    <row r="61" spans="1:13" x14ac:dyDescent="0.25">
      <c r="A61" s="105" t="s">
        <v>99</v>
      </c>
      <c r="B61" s="104">
        <v>2007</v>
      </c>
      <c r="C61" s="106">
        <v>39083</v>
      </c>
      <c r="D61" s="106">
        <v>39447</v>
      </c>
    </row>
    <row r="63" spans="1:13" x14ac:dyDescent="0.25">
      <c r="A63" s="105" t="s">
        <v>154</v>
      </c>
    </row>
    <row r="64" spans="1:13" x14ac:dyDescent="0.25">
      <c r="B64" s="105" t="s">
        <v>115</v>
      </c>
      <c r="C64" s="105" t="s">
        <v>116</v>
      </c>
      <c r="D64" s="105" t="s">
        <v>155</v>
      </c>
      <c r="E64" s="105" t="s">
        <v>159</v>
      </c>
      <c r="F64" s="105" t="s">
        <v>158</v>
      </c>
      <c r="G64" s="105" t="s">
        <v>206</v>
      </c>
      <c r="H64" s="105" t="s">
        <v>207</v>
      </c>
      <c r="I64" s="105" t="s">
        <v>236</v>
      </c>
      <c r="J64" s="105" t="s">
        <v>235</v>
      </c>
      <c r="K64" s="105" t="s">
        <v>205</v>
      </c>
      <c r="L64" s="105" t="s">
        <v>126</v>
      </c>
      <c r="M64" s="105" t="s">
        <v>208</v>
      </c>
    </row>
    <row r="65" spans="1:13" x14ac:dyDescent="0.25">
      <c r="A65" s="105" t="s">
        <v>161</v>
      </c>
      <c r="B65" s="105" t="s">
        <v>90</v>
      </c>
      <c r="C65" s="104">
        <v>120</v>
      </c>
      <c r="D65" s="104">
        <v>18834</v>
      </c>
      <c r="E65" s="106">
        <v>39447</v>
      </c>
      <c r="F65" s="104">
        <v>114</v>
      </c>
      <c r="G65" s="104" t="s">
        <v>136</v>
      </c>
      <c r="H65" s="104" t="s">
        <v>136</v>
      </c>
      <c r="I65" s="104" t="s">
        <v>136</v>
      </c>
      <c r="J65" s="104" t="s">
        <v>136</v>
      </c>
      <c r="K65" s="104">
        <v>172</v>
      </c>
      <c r="L65" s="104" t="s">
        <v>136</v>
      </c>
      <c r="M65" s="105" t="s">
        <v>214</v>
      </c>
    </row>
    <row r="66" spans="1:13" x14ac:dyDescent="0.25">
      <c r="A66" s="105" t="s">
        <v>162</v>
      </c>
      <c r="B66" s="105" t="s">
        <v>91</v>
      </c>
      <c r="C66" s="104">
        <v>108</v>
      </c>
      <c r="D66" s="104">
        <v>16704</v>
      </c>
      <c r="E66" s="106">
        <v>39447</v>
      </c>
      <c r="F66" s="104">
        <v>102</v>
      </c>
      <c r="G66" s="104" t="s">
        <v>136</v>
      </c>
      <c r="H66" s="104" t="s">
        <v>136</v>
      </c>
      <c r="I66" s="104" t="s">
        <v>136</v>
      </c>
      <c r="J66" s="104" t="s">
        <v>136</v>
      </c>
      <c r="K66" s="104">
        <v>535</v>
      </c>
      <c r="L66" s="104" t="s">
        <v>136</v>
      </c>
      <c r="M66" s="105" t="s">
        <v>215</v>
      </c>
    </row>
    <row r="67" spans="1:13" x14ac:dyDescent="0.25">
      <c r="A67" s="105" t="s">
        <v>163</v>
      </c>
      <c r="B67" s="105" t="s">
        <v>92</v>
      </c>
      <c r="C67" s="104">
        <v>96</v>
      </c>
      <c r="D67" s="104">
        <v>23466</v>
      </c>
      <c r="E67" s="106">
        <v>39447</v>
      </c>
      <c r="F67" s="104">
        <v>90</v>
      </c>
      <c r="G67" s="104" t="s">
        <v>136</v>
      </c>
      <c r="H67" s="104" t="s">
        <v>136</v>
      </c>
      <c r="I67" s="104" t="s">
        <v>136</v>
      </c>
      <c r="J67" s="104" t="s">
        <v>136</v>
      </c>
      <c r="K67" s="104">
        <v>603</v>
      </c>
      <c r="L67" s="104" t="s">
        <v>136</v>
      </c>
      <c r="M67" s="105" t="s">
        <v>216</v>
      </c>
    </row>
    <row r="68" spans="1:13" x14ac:dyDescent="0.25">
      <c r="A68" s="105" t="s">
        <v>164</v>
      </c>
      <c r="B68" s="105" t="s">
        <v>93</v>
      </c>
      <c r="C68" s="104">
        <v>84</v>
      </c>
      <c r="D68" s="104">
        <v>27067</v>
      </c>
      <c r="E68" s="106">
        <v>39447</v>
      </c>
      <c r="F68" s="104">
        <v>78</v>
      </c>
      <c r="G68" s="104" t="s">
        <v>136</v>
      </c>
      <c r="H68" s="104" t="s">
        <v>136</v>
      </c>
      <c r="I68" s="104" t="s">
        <v>136</v>
      </c>
      <c r="J68" s="104" t="s">
        <v>136</v>
      </c>
      <c r="K68" s="104">
        <v>984</v>
      </c>
      <c r="L68" s="104" t="s">
        <v>136</v>
      </c>
      <c r="M68" s="105" t="s">
        <v>217</v>
      </c>
    </row>
    <row r="69" spans="1:13" x14ac:dyDescent="0.25">
      <c r="A69" s="105" t="s">
        <v>165</v>
      </c>
      <c r="B69" s="105" t="s">
        <v>94</v>
      </c>
      <c r="C69" s="104">
        <v>72</v>
      </c>
      <c r="D69" s="104">
        <v>26180</v>
      </c>
      <c r="E69" s="106">
        <v>39447</v>
      </c>
      <c r="F69" s="104">
        <v>66</v>
      </c>
      <c r="G69" s="104" t="s">
        <v>136</v>
      </c>
      <c r="H69" s="104" t="s">
        <v>136</v>
      </c>
      <c r="I69" s="104" t="s">
        <v>136</v>
      </c>
      <c r="J69" s="104" t="s">
        <v>136</v>
      </c>
      <c r="K69" s="104">
        <v>225</v>
      </c>
      <c r="L69" s="104" t="s">
        <v>136</v>
      </c>
      <c r="M69" s="105" t="s">
        <v>218</v>
      </c>
    </row>
    <row r="70" spans="1:13" x14ac:dyDescent="0.25">
      <c r="A70" s="105" t="s">
        <v>166</v>
      </c>
      <c r="B70" s="105" t="s">
        <v>95</v>
      </c>
      <c r="C70" s="104">
        <v>60</v>
      </c>
      <c r="D70" s="104">
        <v>15852</v>
      </c>
      <c r="E70" s="106">
        <v>39447</v>
      </c>
      <c r="F70" s="104">
        <v>54</v>
      </c>
      <c r="G70" s="104" t="s">
        <v>136</v>
      </c>
      <c r="H70" s="104" t="s">
        <v>136</v>
      </c>
      <c r="I70" s="104" t="s">
        <v>136</v>
      </c>
      <c r="J70" s="104" t="s">
        <v>136</v>
      </c>
      <c r="K70" s="104">
        <v>2917</v>
      </c>
      <c r="L70" s="104" t="s">
        <v>136</v>
      </c>
      <c r="M70" s="105" t="s">
        <v>219</v>
      </c>
    </row>
    <row r="71" spans="1:13" x14ac:dyDescent="0.25">
      <c r="A71" s="105" t="s">
        <v>167</v>
      </c>
      <c r="B71" s="105" t="s">
        <v>96</v>
      </c>
      <c r="C71" s="104">
        <v>48</v>
      </c>
      <c r="D71" s="104">
        <v>12314</v>
      </c>
      <c r="E71" s="106">
        <v>39447</v>
      </c>
      <c r="F71" s="104">
        <v>42</v>
      </c>
      <c r="G71" s="104" t="s">
        <v>136</v>
      </c>
      <c r="H71" s="104" t="s">
        <v>136</v>
      </c>
      <c r="I71" s="104" t="s">
        <v>136</v>
      </c>
      <c r="J71" s="104" t="s">
        <v>136</v>
      </c>
      <c r="K71" s="104">
        <v>1368</v>
      </c>
      <c r="L71" s="104" t="s">
        <v>136</v>
      </c>
      <c r="M71" s="105" t="s">
        <v>220</v>
      </c>
    </row>
    <row r="72" spans="1:13" x14ac:dyDescent="0.25">
      <c r="A72" s="105" t="s">
        <v>168</v>
      </c>
      <c r="B72" s="105" t="s">
        <v>97</v>
      </c>
      <c r="C72" s="104">
        <v>36</v>
      </c>
      <c r="D72" s="104">
        <v>13112</v>
      </c>
      <c r="E72" s="106">
        <v>39447</v>
      </c>
      <c r="F72" s="104">
        <v>30</v>
      </c>
      <c r="G72" s="104" t="s">
        <v>136</v>
      </c>
      <c r="H72" s="104" t="s">
        <v>136</v>
      </c>
      <c r="I72" s="104" t="s">
        <v>136</v>
      </c>
      <c r="J72" s="104" t="s">
        <v>136</v>
      </c>
      <c r="K72" s="104">
        <v>6165</v>
      </c>
      <c r="L72" s="104" t="s">
        <v>136</v>
      </c>
      <c r="M72" s="105" t="s">
        <v>221</v>
      </c>
    </row>
    <row r="73" spans="1:13" x14ac:dyDescent="0.25">
      <c r="A73" s="105" t="s">
        <v>169</v>
      </c>
      <c r="B73" s="105" t="s">
        <v>98</v>
      </c>
      <c r="C73" s="104">
        <v>24</v>
      </c>
      <c r="D73" s="104">
        <v>5395</v>
      </c>
      <c r="E73" s="106">
        <v>39447</v>
      </c>
      <c r="F73" s="104">
        <v>18</v>
      </c>
      <c r="G73" s="104" t="s">
        <v>136</v>
      </c>
      <c r="H73" s="104" t="s">
        <v>136</v>
      </c>
      <c r="I73" s="104" t="s">
        <v>136</v>
      </c>
      <c r="J73" s="104" t="s">
        <v>136</v>
      </c>
      <c r="K73" s="104">
        <v>2262</v>
      </c>
      <c r="L73" s="104" t="s">
        <v>136</v>
      </c>
      <c r="M73" s="105" t="s">
        <v>222</v>
      </c>
    </row>
    <row r="74" spans="1:13" x14ac:dyDescent="0.25">
      <c r="A74" s="105" t="s">
        <v>170</v>
      </c>
      <c r="B74" s="105" t="s">
        <v>99</v>
      </c>
      <c r="C74" s="104">
        <v>12</v>
      </c>
      <c r="D74" s="104">
        <v>2063</v>
      </c>
      <c r="E74" s="106">
        <v>39447</v>
      </c>
      <c r="F74" s="104">
        <v>6</v>
      </c>
      <c r="G74" s="104" t="s">
        <v>136</v>
      </c>
      <c r="H74" s="104" t="s">
        <v>136</v>
      </c>
      <c r="I74" s="104" t="s">
        <v>136</v>
      </c>
      <c r="J74" s="104" t="s">
        <v>136</v>
      </c>
      <c r="K74" s="104">
        <v>2063</v>
      </c>
      <c r="L74" s="104" t="s">
        <v>136</v>
      </c>
      <c r="M74" s="105" t="s">
        <v>223</v>
      </c>
    </row>
    <row r="76" spans="1:13" x14ac:dyDescent="0.25">
      <c r="A76" s="105" t="s">
        <v>171</v>
      </c>
    </row>
    <row r="77" spans="1:13" x14ac:dyDescent="0.25">
      <c r="B77" s="105" t="s">
        <v>81</v>
      </c>
      <c r="C77" s="105" t="s">
        <v>82</v>
      </c>
      <c r="D77" s="105" t="s">
        <v>83</v>
      </c>
      <c r="E77" s="105" t="s">
        <v>84</v>
      </c>
      <c r="F77" s="105" t="s">
        <v>85</v>
      </c>
      <c r="G77" s="105" t="s">
        <v>86</v>
      </c>
      <c r="H77" s="105" t="s">
        <v>87</v>
      </c>
      <c r="I77" s="105" t="s">
        <v>88</v>
      </c>
      <c r="J77" s="105" t="s">
        <v>89</v>
      </c>
      <c r="K77" s="105" t="s">
        <v>129</v>
      </c>
    </row>
    <row r="78" spans="1:13" x14ac:dyDescent="0.25">
      <c r="A78" s="105" t="s">
        <v>90</v>
      </c>
      <c r="K78" s="104">
        <v>18834</v>
      </c>
    </row>
    <row r="79" spans="1:13" x14ac:dyDescent="0.25">
      <c r="A79" s="105" t="s">
        <v>91</v>
      </c>
      <c r="J79" s="104">
        <v>16857.953917050691</v>
      </c>
      <c r="K79" s="104">
        <v>16857.953917050691</v>
      </c>
    </row>
    <row r="80" spans="1:13" x14ac:dyDescent="0.25">
      <c r="A80" s="105" t="s">
        <v>92</v>
      </c>
      <c r="I80" s="104">
        <v>23863.431463323468</v>
      </c>
      <c r="J80" s="104">
        <v>24083.370923814928</v>
      </c>
      <c r="K80" s="104">
        <v>24083.370923814928</v>
      </c>
    </row>
    <row r="81" spans="1:11" x14ac:dyDescent="0.25">
      <c r="A81" s="105" t="s">
        <v>93</v>
      </c>
      <c r="H81" s="104">
        <v>27967.344610417262</v>
      </c>
      <c r="I81" s="104">
        <v>28441.013011243555</v>
      </c>
      <c r="J81" s="104">
        <v>28703.142163420915</v>
      </c>
      <c r="K81" s="104">
        <v>28703.142163420915</v>
      </c>
    </row>
    <row r="82" spans="1:11" x14ac:dyDescent="0.25">
      <c r="A82" s="105" t="s">
        <v>94</v>
      </c>
      <c r="G82" s="104">
        <v>27277.848820510259</v>
      </c>
      <c r="H82" s="104">
        <v>28185.207012009992</v>
      </c>
      <c r="I82" s="104">
        <v>28662.565235263122</v>
      </c>
      <c r="J82" s="104">
        <v>28926.736343422228</v>
      </c>
      <c r="K82" s="104">
        <v>28926.736343422228</v>
      </c>
    </row>
    <row r="83" spans="1:11" x14ac:dyDescent="0.25">
      <c r="A83" s="105" t="s">
        <v>95</v>
      </c>
      <c r="F83" s="104">
        <v>17649.377216144851</v>
      </c>
      <c r="G83" s="104">
        <v>18389.497459058726</v>
      </c>
      <c r="H83" s="104">
        <v>19001.197496947869</v>
      </c>
      <c r="I83" s="104">
        <v>19323.010917475876</v>
      </c>
      <c r="J83" s="104">
        <v>19501.103183996391</v>
      </c>
      <c r="K83" s="104">
        <v>19501.103183996391</v>
      </c>
    </row>
    <row r="84" spans="1:11" x14ac:dyDescent="0.25">
      <c r="A84" s="105" t="s">
        <v>96</v>
      </c>
      <c r="E84" s="104">
        <v>14428.001431850249</v>
      </c>
      <c r="F84" s="104">
        <v>16063.918732387276</v>
      </c>
      <c r="G84" s="104">
        <v>16737.553347861838</v>
      </c>
      <c r="H84" s="104">
        <v>17294.303853951129</v>
      </c>
      <c r="I84" s="104">
        <v>17587.20850271259</v>
      </c>
      <c r="J84" s="104">
        <v>17749.302590295196</v>
      </c>
      <c r="K84" s="104">
        <v>17749.302590295196</v>
      </c>
    </row>
    <row r="85" spans="1:11" x14ac:dyDescent="0.25">
      <c r="A85" s="105" t="s">
        <v>97</v>
      </c>
      <c r="D85" s="104">
        <v>16663.884964347475</v>
      </c>
      <c r="E85" s="104">
        <v>19524.651301428716</v>
      </c>
      <c r="F85" s="104">
        <v>21738.451667462083</v>
      </c>
      <c r="G85" s="104">
        <v>22650.045766883111</v>
      </c>
      <c r="H85" s="104">
        <v>23403.46678258184</v>
      </c>
      <c r="I85" s="104">
        <v>23799.839153256162</v>
      </c>
      <c r="J85" s="104">
        <v>24019.192509507371</v>
      </c>
      <c r="K85" s="104">
        <v>24019.192509507371</v>
      </c>
    </row>
    <row r="86" spans="1:11" x14ac:dyDescent="0.25">
      <c r="A86" s="105" t="s">
        <v>98</v>
      </c>
      <c r="C86" s="104">
        <v>8758.9052564998838</v>
      </c>
      <c r="D86" s="104">
        <v>11131.588591209007</v>
      </c>
      <c r="E86" s="104">
        <v>13042.599978295553</v>
      </c>
      <c r="F86" s="104">
        <v>14521.433692671011</v>
      </c>
      <c r="G86" s="104">
        <v>15130.38475652192</v>
      </c>
      <c r="H86" s="104">
        <v>15633.675123724566</v>
      </c>
      <c r="I86" s="104">
        <v>15898.454565535932</v>
      </c>
      <c r="J86" s="104">
        <v>16044.984100702162</v>
      </c>
      <c r="K86" s="104">
        <v>16044.984100702162</v>
      </c>
    </row>
    <row r="87" spans="1:11" x14ac:dyDescent="0.25">
      <c r="A87" s="105" t="s">
        <v>99</v>
      </c>
      <c r="B87" s="104">
        <v>6187.6768977048887</v>
      </c>
      <c r="C87" s="104">
        <v>10045.834236298469</v>
      </c>
      <c r="D87" s="104">
        <v>12767.131336529987</v>
      </c>
      <c r="E87" s="104">
        <v>14958.923924319866</v>
      </c>
      <c r="F87" s="104">
        <v>16655.039811250012</v>
      </c>
      <c r="G87" s="104">
        <v>17353.462875128247</v>
      </c>
      <c r="H87" s="104">
        <v>17930.700720907156</v>
      </c>
      <c r="I87" s="104">
        <v>18234.383693119093</v>
      </c>
      <c r="J87" s="104">
        <v>18402.442529000375</v>
      </c>
      <c r="K87" s="104">
        <v>18402.442529000375</v>
      </c>
    </row>
    <row r="88" spans="1:11" x14ac:dyDescent="0.25">
      <c r="A88" s="105" t="s">
        <v>172</v>
      </c>
      <c r="B88" s="104">
        <v>6187.6768977048887</v>
      </c>
      <c r="C88" s="104">
        <v>18804.739492798355</v>
      </c>
      <c r="D88" s="104">
        <v>40562.60489208647</v>
      </c>
      <c r="E88" s="104">
        <v>61954.176635894386</v>
      </c>
      <c r="F88" s="104">
        <v>86628.221119915237</v>
      </c>
      <c r="G88" s="104">
        <v>117538.7930259641</v>
      </c>
      <c r="H88" s="104">
        <v>149415.89560053984</v>
      </c>
      <c r="I88" s="104">
        <v>175809.90654192981</v>
      </c>
      <c r="J88" s="104">
        <v>194288.22826121026</v>
      </c>
      <c r="K88" s="104">
        <v>213122.22826121026</v>
      </c>
    </row>
    <row r="90" spans="1:11" x14ac:dyDescent="0.25">
      <c r="A90" s="105" t="s">
        <v>117</v>
      </c>
    </row>
    <row r="91" spans="1:11" x14ac:dyDescent="0.25">
      <c r="B91" s="105" t="s">
        <v>81</v>
      </c>
      <c r="C91" s="105" t="s">
        <v>82</v>
      </c>
      <c r="D91" s="105" t="s">
        <v>83</v>
      </c>
      <c r="E91" s="105" t="s">
        <v>84</v>
      </c>
      <c r="F91" s="105" t="s">
        <v>85</v>
      </c>
      <c r="G91" s="105" t="s">
        <v>86</v>
      </c>
      <c r="H91" s="105" t="s">
        <v>87</v>
      </c>
      <c r="I91" s="105" t="s">
        <v>88</v>
      </c>
      <c r="J91" s="105" t="s">
        <v>89</v>
      </c>
      <c r="K91" s="105" t="s">
        <v>129</v>
      </c>
    </row>
    <row r="92" spans="1:11" x14ac:dyDescent="0.25">
      <c r="A92" s="105" t="s">
        <v>90</v>
      </c>
      <c r="K92" s="104">
        <v>0</v>
      </c>
    </row>
    <row r="93" spans="1:11" x14ac:dyDescent="0.25">
      <c r="A93" s="105" t="s">
        <v>91</v>
      </c>
      <c r="J93" s="104">
        <v>141.72555846285073</v>
      </c>
      <c r="K93" s="104">
        <v>141.72555846285073</v>
      </c>
    </row>
    <row r="94" spans="1:11" x14ac:dyDescent="0.25">
      <c r="A94" s="105" t="s">
        <v>92</v>
      </c>
      <c r="I94" s="104">
        <v>353.3006068866672</v>
      </c>
      <c r="J94" s="104">
        <v>410.04371036413369</v>
      </c>
      <c r="K94" s="104">
        <v>410.04371036413369</v>
      </c>
    </row>
    <row r="95" spans="1:11" x14ac:dyDescent="0.25">
      <c r="A95" s="105" t="s">
        <v>93</v>
      </c>
      <c r="H95" s="104">
        <v>132.13887293912734</v>
      </c>
      <c r="I95" s="104">
        <v>441.99872817202856</v>
      </c>
      <c r="J95" s="104">
        <v>507.17306942800161</v>
      </c>
      <c r="K95" s="104">
        <v>507.17306942800161</v>
      </c>
    </row>
    <row r="96" spans="1:11" x14ac:dyDescent="0.25">
      <c r="A96" s="105" t="s">
        <v>94</v>
      </c>
      <c r="G96" s="104">
        <v>591.08714548236583</v>
      </c>
      <c r="H96" s="104">
        <v>625.10495427999581</v>
      </c>
      <c r="I96" s="104">
        <v>764.3741222991996</v>
      </c>
      <c r="J96" s="104">
        <v>808.86956465415858</v>
      </c>
      <c r="K96" s="104">
        <v>808.86956465415858</v>
      </c>
    </row>
    <row r="97" spans="1:11" x14ac:dyDescent="0.25">
      <c r="A97" s="105" t="s">
        <v>95</v>
      </c>
      <c r="F97" s="104">
        <v>560.79111847418187</v>
      </c>
      <c r="G97" s="104">
        <v>707.36522266909697</v>
      </c>
      <c r="H97" s="104">
        <v>736.39576767820813</v>
      </c>
      <c r="I97" s="104">
        <v>801.72757037557449</v>
      </c>
      <c r="J97" s="104">
        <v>825.58749223366954</v>
      </c>
      <c r="K97" s="104">
        <v>825.58749223366954</v>
      </c>
    </row>
    <row r="98" spans="1:11" x14ac:dyDescent="0.25">
      <c r="A98" s="105" t="s">
        <v>96</v>
      </c>
      <c r="E98" s="104">
        <v>312.65156547010997</v>
      </c>
      <c r="F98" s="104">
        <v>617.91605854963132</v>
      </c>
      <c r="G98" s="104">
        <v>739.0886365672427</v>
      </c>
      <c r="H98" s="104">
        <v>768.04085365323169</v>
      </c>
      <c r="I98" s="104">
        <v>823.38865226840858</v>
      </c>
      <c r="J98" s="104">
        <v>844.29778499338499</v>
      </c>
      <c r="K98" s="104">
        <v>844.29778499338499</v>
      </c>
    </row>
    <row r="99" spans="1:11" x14ac:dyDescent="0.25">
      <c r="A99" s="105" t="s">
        <v>97</v>
      </c>
      <c r="D99" s="104">
        <v>1186.6126075926547</v>
      </c>
      <c r="E99" s="104">
        <v>1453.5877870156921</v>
      </c>
      <c r="F99" s="104">
        <v>1760.3868810804101</v>
      </c>
      <c r="G99" s="104">
        <v>1899.1551197634083</v>
      </c>
      <c r="H99" s="104">
        <v>1965.4625940843528</v>
      </c>
      <c r="I99" s="104">
        <v>2029.7873368931914</v>
      </c>
      <c r="J99" s="104">
        <v>2058.4956803723808</v>
      </c>
      <c r="K99" s="104">
        <v>2058.4956803723808</v>
      </c>
    </row>
    <row r="100" spans="1:11" x14ac:dyDescent="0.25">
      <c r="A100" s="105" t="s">
        <v>98</v>
      </c>
      <c r="C100" s="104">
        <v>732.83586181940825</v>
      </c>
      <c r="D100" s="104">
        <v>1224.7995481041996</v>
      </c>
      <c r="E100" s="104">
        <v>1462.9637515371467</v>
      </c>
      <c r="F100" s="104">
        <v>1693.7229634103344</v>
      </c>
      <c r="G100" s="104">
        <v>1795.3533561637439</v>
      </c>
      <c r="H100" s="104">
        <v>1856.5638798962732</v>
      </c>
      <c r="I100" s="104">
        <v>1902.8286122801742</v>
      </c>
      <c r="J100" s="104">
        <v>1925.1655911917846</v>
      </c>
      <c r="K100" s="104">
        <v>1925.1655911917846</v>
      </c>
    </row>
    <row r="101" spans="1:11" x14ac:dyDescent="0.25">
      <c r="A101" s="105" t="s">
        <v>99</v>
      </c>
      <c r="B101" s="104">
        <v>2331.6093612046307</v>
      </c>
      <c r="C101" s="104">
        <v>3890.5240795290752</v>
      </c>
      <c r="D101" s="104">
        <v>5039.6209055564914</v>
      </c>
      <c r="E101" s="104">
        <v>5915.0710570341589</v>
      </c>
      <c r="F101" s="104">
        <v>6610.2912117739634</v>
      </c>
      <c r="G101" s="104">
        <v>6899.3632828196769</v>
      </c>
      <c r="H101" s="104">
        <v>7129.4435588831911</v>
      </c>
      <c r="I101" s="104">
        <v>7256.0095357445516</v>
      </c>
      <c r="J101" s="104">
        <v>7324.7780156917333</v>
      </c>
      <c r="K101" s="104">
        <v>7324.7780156917333</v>
      </c>
    </row>
    <row r="102" spans="1:11" x14ac:dyDescent="0.25">
      <c r="A102" s="105" t="s">
        <v>172</v>
      </c>
      <c r="B102" s="104">
        <v>2331.6093612046307</v>
      </c>
      <c r="C102" s="104">
        <v>4111.5857982625284</v>
      </c>
      <c r="D102" s="104">
        <v>5982.1231509038462</v>
      </c>
      <c r="E102" s="104">
        <v>7138.1352362985754</v>
      </c>
      <c r="F102" s="104">
        <v>8414.4390561149739</v>
      </c>
      <c r="G102" s="104">
        <v>9131.7349385580274</v>
      </c>
      <c r="H102" s="104">
        <v>9461.9664236846111</v>
      </c>
      <c r="I102" s="104">
        <v>9969.0719406156022</v>
      </c>
      <c r="J102" s="104">
        <v>10193.031298531598</v>
      </c>
      <c r="K102" s="104">
        <v>10193.031298531598</v>
      </c>
    </row>
    <row r="104" spans="1:11" x14ac:dyDescent="0.25">
      <c r="A104" s="105" t="s">
        <v>118</v>
      </c>
    </row>
    <row r="105" spans="1:11" x14ac:dyDescent="0.25">
      <c r="B105" s="105" t="s">
        <v>81</v>
      </c>
      <c r="C105" s="105" t="s">
        <v>82</v>
      </c>
      <c r="D105" s="105" t="s">
        <v>83</v>
      </c>
      <c r="E105" s="105" t="s">
        <v>84</v>
      </c>
      <c r="F105" s="105" t="s">
        <v>85</v>
      </c>
      <c r="G105" s="105" t="s">
        <v>86</v>
      </c>
      <c r="H105" s="105" t="s">
        <v>87</v>
      </c>
      <c r="I105" s="105" t="s">
        <v>88</v>
      </c>
      <c r="J105" s="105" t="s">
        <v>89</v>
      </c>
      <c r="K105" s="105" t="s">
        <v>129</v>
      </c>
    </row>
    <row r="106" spans="1:11" x14ac:dyDescent="0.25">
      <c r="A106" s="105" t="s">
        <v>90</v>
      </c>
      <c r="K106" s="104">
        <v>0</v>
      </c>
    </row>
    <row r="107" spans="1:11" x14ac:dyDescent="0.25">
      <c r="A107" s="105" t="s">
        <v>91</v>
      </c>
      <c r="J107" s="104">
        <v>149.80179898049104</v>
      </c>
      <c r="K107" s="104">
        <v>149.80179898049104</v>
      </c>
    </row>
    <row r="108" spans="1:11" x14ac:dyDescent="0.25">
      <c r="A108" s="105" t="s">
        <v>92</v>
      </c>
      <c r="I108" s="104">
        <v>430.10145124902755</v>
      </c>
      <c r="J108" s="104">
        <v>469.54405236571989</v>
      </c>
      <c r="K108" s="104">
        <v>469.54405236571989</v>
      </c>
    </row>
    <row r="109" spans="1:11" x14ac:dyDescent="0.25">
      <c r="A109" s="105" t="s">
        <v>93</v>
      </c>
      <c r="H109" s="104">
        <v>190.68953059373243</v>
      </c>
      <c r="I109" s="104">
        <v>508.01270442638867</v>
      </c>
      <c r="J109" s="104">
        <v>548.69334742686362</v>
      </c>
      <c r="K109" s="104">
        <v>548.69334742686362</v>
      </c>
    </row>
    <row r="110" spans="1:11" x14ac:dyDescent="0.25">
      <c r="A110" s="105" t="s">
        <v>94</v>
      </c>
      <c r="G110" s="104">
        <v>1033.7620640629102</v>
      </c>
      <c r="H110" s="104">
        <v>1085.1669573582942</v>
      </c>
      <c r="I110" s="104">
        <v>1200.0013370881354</v>
      </c>
      <c r="J110" s="104">
        <v>1226.8558957141386</v>
      </c>
      <c r="K110" s="104">
        <v>1226.8558957141386</v>
      </c>
    </row>
    <row r="111" spans="1:11" x14ac:dyDescent="0.25">
      <c r="A111" s="105" t="s">
        <v>95</v>
      </c>
      <c r="F111" s="104">
        <v>1375.989783342761</v>
      </c>
      <c r="G111" s="104">
        <v>1666.1081095451748</v>
      </c>
      <c r="H111" s="104">
        <v>1728.6891800230849</v>
      </c>
      <c r="I111" s="104">
        <v>1800.0662780703888</v>
      </c>
      <c r="J111" s="104">
        <v>1823.7874806917243</v>
      </c>
      <c r="K111" s="104">
        <v>1823.7874806917243</v>
      </c>
    </row>
    <row r="112" spans="1:11" x14ac:dyDescent="0.25">
      <c r="A112" s="105" t="s">
        <v>96</v>
      </c>
      <c r="E112" s="104">
        <v>868.32376636707124</v>
      </c>
      <c r="F112" s="104">
        <v>1630.3151909476851</v>
      </c>
      <c r="G112" s="104">
        <v>1881.8201417933269</v>
      </c>
      <c r="H112" s="104">
        <v>1950.1897054041815</v>
      </c>
      <c r="I112" s="104">
        <v>2017.2982788118845</v>
      </c>
      <c r="J112" s="104">
        <v>2041.6852887846362</v>
      </c>
      <c r="K112" s="104">
        <v>2041.6852887846362</v>
      </c>
    </row>
    <row r="113" spans="1:11" x14ac:dyDescent="0.25">
      <c r="A113" s="105" t="s">
        <v>97</v>
      </c>
      <c r="D113" s="104">
        <v>3011.0127517788965</v>
      </c>
      <c r="E113" s="104">
        <v>3669.6866841223264</v>
      </c>
      <c r="F113" s="104">
        <v>4361.8290357106653</v>
      </c>
      <c r="G113" s="104">
        <v>4641.3391558860749</v>
      </c>
      <c r="H113" s="104">
        <v>4798.8980172133997</v>
      </c>
      <c r="I113" s="104">
        <v>4899.0404243220983</v>
      </c>
      <c r="J113" s="104">
        <v>4947.4252346020348</v>
      </c>
      <c r="K113" s="104">
        <v>4947.4252346020348</v>
      </c>
    </row>
    <row r="114" spans="1:11" x14ac:dyDescent="0.25">
      <c r="A114" s="105" t="s">
        <v>98</v>
      </c>
      <c r="C114" s="104">
        <v>2445.5059422719805</v>
      </c>
      <c r="D114" s="104">
        <v>3964.3063433360298</v>
      </c>
      <c r="E114" s="104">
        <v>4717.676455417095</v>
      </c>
      <c r="F114" s="104">
        <v>5398.8419106154279</v>
      </c>
      <c r="G114" s="104">
        <v>5677.683716883761</v>
      </c>
      <c r="H114" s="104">
        <v>5868.275811131196</v>
      </c>
      <c r="I114" s="104">
        <v>5977.9807723113136</v>
      </c>
      <c r="J114" s="104">
        <v>6034.8472170039504</v>
      </c>
      <c r="K114" s="104">
        <v>6034.8472170039504</v>
      </c>
    </row>
    <row r="115" spans="1:11" x14ac:dyDescent="0.25">
      <c r="A115" s="105" t="s">
        <v>99</v>
      </c>
      <c r="B115" s="104">
        <v>7584.4326083044607</v>
      </c>
      <c r="C115" s="104">
        <v>12588.941893329322</v>
      </c>
      <c r="D115" s="104">
        <v>16214.761564776767</v>
      </c>
      <c r="E115" s="104">
        <v>19018.987263812953</v>
      </c>
      <c r="F115" s="104">
        <v>21217.598549962269</v>
      </c>
      <c r="G115" s="104">
        <v>22122.721771871064</v>
      </c>
      <c r="H115" s="104">
        <v>22859.112052964661</v>
      </c>
      <c r="I115" s="104">
        <v>23249.305074057607</v>
      </c>
      <c r="J115" s="104">
        <v>23464.106389480021</v>
      </c>
      <c r="K115" s="104">
        <v>23464.106389480021</v>
      </c>
    </row>
    <row r="116" spans="1:11" x14ac:dyDescent="0.25">
      <c r="A116" s="105" t="s">
        <v>172</v>
      </c>
      <c r="B116" s="104">
        <v>7584.4326083044607</v>
      </c>
      <c r="C116" s="104">
        <v>12824.272194058796</v>
      </c>
      <c r="D116" s="104">
        <v>16961.733849396154</v>
      </c>
      <c r="E116" s="104">
        <v>19954.922555648736</v>
      </c>
      <c r="F116" s="104">
        <v>22425.673016559518</v>
      </c>
      <c r="G116" s="104">
        <v>23464.414917666134</v>
      </c>
      <c r="H116" s="104">
        <v>24248.93076025683</v>
      </c>
      <c r="I116" s="104">
        <v>24687.240346912982</v>
      </c>
      <c r="J116" s="104">
        <v>24919.962231291811</v>
      </c>
      <c r="K116" s="104">
        <v>24919.962231291811</v>
      </c>
    </row>
    <row r="118" spans="1:11" x14ac:dyDescent="0.25">
      <c r="A118" s="105" t="s">
        <v>119</v>
      </c>
    </row>
    <row r="119" spans="1:11" x14ac:dyDescent="0.25">
      <c r="B119" s="105" t="s">
        <v>81</v>
      </c>
      <c r="C119" s="105" t="s">
        <v>82</v>
      </c>
      <c r="D119" s="105" t="s">
        <v>83</v>
      </c>
      <c r="E119" s="105" t="s">
        <v>84</v>
      </c>
      <c r="F119" s="105" t="s">
        <v>85</v>
      </c>
      <c r="G119" s="105" t="s">
        <v>86</v>
      </c>
      <c r="H119" s="105" t="s">
        <v>87</v>
      </c>
      <c r="I119" s="105" t="s">
        <v>88</v>
      </c>
      <c r="J119" s="105" t="s">
        <v>89</v>
      </c>
      <c r="K119" s="105" t="s">
        <v>129</v>
      </c>
    </row>
    <row r="120" spans="1:11" x14ac:dyDescent="0.25">
      <c r="A120" s="105" t="s">
        <v>90</v>
      </c>
      <c r="K120" s="104">
        <v>0</v>
      </c>
    </row>
    <row r="121" spans="1:11" x14ac:dyDescent="0.25">
      <c r="A121" s="105" t="s">
        <v>91</v>
      </c>
      <c r="J121" s="104">
        <v>206.22005940111248</v>
      </c>
      <c r="K121" s="104">
        <v>206.22005940111248</v>
      </c>
    </row>
    <row r="122" spans="1:11" x14ac:dyDescent="0.25">
      <c r="A122" s="105" t="s">
        <v>92</v>
      </c>
      <c r="I122" s="104">
        <v>556.60450698229795</v>
      </c>
      <c r="J122" s="104">
        <v>623.38387974121326</v>
      </c>
      <c r="K122" s="104">
        <v>623.38387974121326</v>
      </c>
    </row>
    <row r="123" spans="1:11" x14ac:dyDescent="0.25">
      <c r="A123" s="105" t="s">
        <v>93</v>
      </c>
      <c r="H123" s="104">
        <v>231.99823020807909</v>
      </c>
      <c r="I123" s="104">
        <v>673.37937566003916</v>
      </c>
      <c r="J123" s="104">
        <v>747.18733384842483</v>
      </c>
      <c r="K123" s="104">
        <v>747.18733384842483</v>
      </c>
    </row>
    <row r="124" spans="1:11" x14ac:dyDescent="0.25">
      <c r="A124" s="105" t="s">
        <v>94</v>
      </c>
      <c r="G124" s="104">
        <v>1190.8182139395165</v>
      </c>
      <c r="H124" s="104">
        <v>1252.3352303627225</v>
      </c>
      <c r="I124" s="104">
        <v>1422.7687822882483</v>
      </c>
      <c r="J124" s="104">
        <v>1469.5051416964657</v>
      </c>
      <c r="K124" s="104">
        <v>1469.5051416964657</v>
      </c>
    </row>
    <row r="125" spans="1:11" x14ac:dyDescent="0.25">
      <c r="A125" s="105" t="s">
        <v>95</v>
      </c>
      <c r="F125" s="104">
        <v>1485.8783807644495</v>
      </c>
      <c r="G125" s="104">
        <v>1810.0502177933897</v>
      </c>
      <c r="H125" s="104">
        <v>1879.0010664667711</v>
      </c>
      <c r="I125" s="104">
        <v>1970.5343697957933</v>
      </c>
      <c r="J125" s="104">
        <v>2001.9479219151897</v>
      </c>
      <c r="K125" s="104">
        <v>2001.9479219151897</v>
      </c>
    </row>
    <row r="126" spans="1:11" x14ac:dyDescent="0.25">
      <c r="A126" s="105" t="s">
        <v>96</v>
      </c>
      <c r="E126" s="104">
        <v>922.89607466323457</v>
      </c>
      <c r="F126" s="104">
        <v>1743.4872747594973</v>
      </c>
      <c r="G126" s="104">
        <v>2021.7564291382587</v>
      </c>
      <c r="H126" s="104">
        <v>2095.9786830845474</v>
      </c>
      <c r="I126" s="104">
        <v>2178.8669574762425</v>
      </c>
      <c r="J126" s="104">
        <v>2209.3704008572986</v>
      </c>
      <c r="K126" s="104">
        <v>2209.3704008572986</v>
      </c>
    </row>
    <row r="127" spans="1:11" x14ac:dyDescent="0.25">
      <c r="A127" s="105" t="s">
        <v>97</v>
      </c>
      <c r="D127" s="104">
        <v>3236.3941774562877</v>
      </c>
      <c r="E127" s="104">
        <v>3947.08979048943</v>
      </c>
      <c r="F127" s="104">
        <v>4703.6703230401517</v>
      </c>
      <c r="G127" s="104">
        <v>5014.8598513702082</v>
      </c>
      <c r="H127" s="104">
        <v>5185.7945763749158</v>
      </c>
      <c r="I127" s="104">
        <v>5302.8891853549039</v>
      </c>
      <c r="J127" s="104">
        <v>5358.583853789054</v>
      </c>
      <c r="K127" s="104">
        <v>5358.583853789054</v>
      </c>
    </row>
    <row r="128" spans="1:11" x14ac:dyDescent="0.25">
      <c r="A128" s="105" t="s">
        <v>98</v>
      </c>
      <c r="C128" s="104">
        <v>2552.9488271518803</v>
      </c>
      <c r="D128" s="104">
        <v>4149.1997682505644</v>
      </c>
      <c r="E128" s="104">
        <v>4939.3050195658543</v>
      </c>
      <c r="F128" s="104">
        <v>5658.285204247054</v>
      </c>
      <c r="G128" s="104">
        <v>5954.7784226161948</v>
      </c>
      <c r="H128" s="104">
        <v>6154.9565746350308</v>
      </c>
      <c r="I128" s="104">
        <v>6273.5166248154519</v>
      </c>
      <c r="J128" s="104">
        <v>6334.4805221966808</v>
      </c>
      <c r="K128" s="104">
        <v>6334.4805221966808</v>
      </c>
    </row>
    <row r="129" spans="1:14" x14ac:dyDescent="0.25">
      <c r="A129" s="105" t="s">
        <v>99</v>
      </c>
      <c r="B129" s="104">
        <v>7934.7350430350898</v>
      </c>
      <c r="C129" s="104">
        <v>13176.40450225393</v>
      </c>
      <c r="D129" s="104">
        <v>16979.878429314031</v>
      </c>
      <c r="E129" s="104">
        <v>19917.578722094775</v>
      </c>
      <c r="F129" s="104">
        <v>22223.46593427355</v>
      </c>
      <c r="G129" s="104">
        <v>23173.606372421586</v>
      </c>
      <c r="H129" s="104">
        <v>23945.103242819718</v>
      </c>
      <c r="I129" s="104">
        <v>24355.284042881056</v>
      </c>
      <c r="J129" s="104">
        <v>24580.818978138177</v>
      </c>
      <c r="K129" s="104">
        <v>24580.818978138177</v>
      </c>
    </row>
    <row r="130" spans="1:14" x14ac:dyDescent="0.25">
      <c r="A130" s="105" t="s">
        <v>172</v>
      </c>
      <c r="B130" s="104">
        <v>7934.7350430350898</v>
      </c>
      <c r="C130" s="104">
        <v>13467.260117922417</v>
      </c>
      <c r="D130" s="104">
        <v>17985.72246450865</v>
      </c>
      <c r="E130" s="104">
        <v>21193.204308306613</v>
      </c>
      <c r="F130" s="104">
        <v>23952.319196159664</v>
      </c>
      <c r="G130" s="104">
        <v>25178.708275375731</v>
      </c>
      <c r="H130" s="104">
        <v>26029.588003244786</v>
      </c>
      <c r="I130" s="104">
        <v>26624.091182675464</v>
      </c>
      <c r="J130" s="104">
        <v>26924.011674745929</v>
      </c>
      <c r="K130" s="104">
        <v>26924.011674745929</v>
      </c>
    </row>
    <row r="132" spans="1:14" x14ac:dyDescent="0.25">
      <c r="A132" s="105" t="s">
        <v>173</v>
      </c>
    </row>
    <row r="133" spans="1:14" x14ac:dyDescent="0.25">
      <c r="A133" s="105" t="s">
        <v>115</v>
      </c>
      <c r="B133" s="105" t="s">
        <v>116</v>
      </c>
      <c r="C133" s="105" t="s">
        <v>174</v>
      </c>
      <c r="D133" s="105" t="s">
        <v>175</v>
      </c>
      <c r="E133" s="105" t="s">
        <v>112</v>
      </c>
      <c r="F133" s="105" t="s">
        <v>113</v>
      </c>
      <c r="G133" s="105" t="s">
        <v>177</v>
      </c>
      <c r="H133" s="105" t="s">
        <v>176</v>
      </c>
      <c r="I133" s="105" t="s">
        <v>178</v>
      </c>
      <c r="J133" s="105" t="s">
        <v>179</v>
      </c>
      <c r="K133" s="105" t="s">
        <v>180</v>
      </c>
      <c r="L133" s="105" t="s">
        <v>181</v>
      </c>
      <c r="M133" s="105" t="s">
        <v>182</v>
      </c>
      <c r="N133" s="105" t="s">
        <v>183</v>
      </c>
    </row>
    <row r="134" spans="1:14" x14ac:dyDescent="0.25">
      <c r="A134" s="105" t="s">
        <v>89</v>
      </c>
      <c r="B134" s="104">
        <v>120</v>
      </c>
      <c r="C134" s="104">
        <v>18834</v>
      </c>
      <c r="D134" s="104">
        <v>18834</v>
      </c>
      <c r="E134" s="104">
        <v>0</v>
      </c>
      <c r="F134" s="104">
        <v>0</v>
      </c>
      <c r="G134" s="104">
        <v>1</v>
      </c>
      <c r="H134" s="104">
        <v>0</v>
      </c>
      <c r="I134" s="104">
        <v>0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</row>
    <row r="135" spans="1:14" x14ac:dyDescent="0.25">
      <c r="A135" s="105" t="s">
        <v>88</v>
      </c>
      <c r="B135" s="104">
        <v>108</v>
      </c>
      <c r="C135" s="104">
        <v>16704</v>
      </c>
      <c r="D135" s="104">
        <v>16857.95</v>
      </c>
      <c r="E135" s="104">
        <v>141.72559999999999</v>
      </c>
      <c r="F135" s="104">
        <v>149.80179999999999</v>
      </c>
      <c r="G135" s="104">
        <v>1.009217</v>
      </c>
      <c r="H135" s="104">
        <v>206.2201</v>
      </c>
      <c r="I135" s="104">
        <v>8.4845279999999999E-3</v>
      </c>
      <c r="J135" s="104">
        <v>8.9680200000000002E-3</v>
      </c>
      <c r="K135" s="104">
        <v>1.234555E-2</v>
      </c>
      <c r="L135" s="104">
        <v>8.4070440000000007E-3</v>
      </c>
      <c r="M135" s="104">
        <v>8.8861200000000008E-3</v>
      </c>
      <c r="N135" s="104">
        <v>1.22328E-2</v>
      </c>
    </row>
    <row r="136" spans="1:14" x14ac:dyDescent="0.25">
      <c r="A136" s="105" t="s">
        <v>87</v>
      </c>
      <c r="B136" s="104">
        <v>96</v>
      </c>
      <c r="C136" s="104">
        <v>23466</v>
      </c>
      <c r="D136" s="104">
        <v>24083.37</v>
      </c>
      <c r="E136" s="104">
        <v>410.0437</v>
      </c>
      <c r="F136" s="104">
        <v>469.54410000000001</v>
      </c>
      <c r="G136" s="104">
        <v>1.0263089999999999</v>
      </c>
      <c r="H136" s="104">
        <v>623.38390000000004</v>
      </c>
      <c r="I136" s="104">
        <v>1.7473949999999999E-2</v>
      </c>
      <c r="J136" s="104">
        <v>2.0009550000000001E-2</v>
      </c>
      <c r="K136" s="104">
        <v>2.6565410000000001E-2</v>
      </c>
      <c r="L136" s="104">
        <v>1.7026010000000001E-2</v>
      </c>
      <c r="M136" s="104">
        <v>1.9496610000000001E-2</v>
      </c>
      <c r="N136" s="104">
        <v>2.588441E-2</v>
      </c>
    </row>
    <row r="137" spans="1:14" x14ac:dyDescent="0.25">
      <c r="A137" s="105" t="s">
        <v>86</v>
      </c>
      <c r="B137" s="104">
        <v>84</v>
      </c>
      <c r="C137" s="104">
        <v>27067</v>
      </c>
      <c r="D137" s="104">
        <v>28703.14</v>
      </c>
      <c r="E137" s="104">
        <v>507.17309999999998</v>
      </c>
      <c r="F137" s="104">
        <v>548.69330000000002</v>
      </c>
      <c r="G137" s="104">
        <v>1.0604480000000001</v>
      </c>
      <c r="H137" s="104">
        <v>747.18730000000005</v>
      </c>
      <c r="I137" s="104">
        <v>1.8737691000000001E-2</v>
      </c>
      <c r="J137" s="104">
        <v>2.0271669999999999E-2</v>
      </c>
      <c r="K137" s="104">
        <v>2.76051E-2</v>
      </c>
      <c r="L137" s="104">
        <v>1.7669601E-2</v>
      </c>
      <c r="M137" s="104">
        <v>1.911614E-2</v>
      </c>
      <c r="N137" s="104">
        <v>2.6031550000000001E-2</v>
      </c>
    </row>
    <row r="138" spans="1:14" x14ac:dyDescent="0.25">
      <c r="A138" s="105" t="s">
        <v>85</v>
      </c>
      <c r="B138" s="104">
        <v>72</v>
      </c>
      <c r="C138" s="104">
        <v>26180</v>
      </c>
      <c r="D138" s="104">
        <v>28926.74</v>
      </c>
      <c r="E138" s="104">
        <v>808.86959999999999</v>
      </c>
      <c r="F138" s="104">
        <v>1226.8559</v>
      </c>
      <c r="G138" s="104">
        <v>1.1049169999999999</v>
      </c>
      <c r="H138" s="104">
        <v>1469.5051000000001</v>
      </c>
      <c r="I138" s="104">
        <v>3.0896468999999999E-2</v>
      </c>
      <c r="J138" s="104">
        <v>4.6862330000000001E-2</v>
      </c>
      <c r="K138" s="104">
        <v>5.613083E-2</v>
      </c>
      <c r="L138" s="104">
        <v>2.7962697000000002E-2</v>
      </c>
      <c r="M138" s="104">
        <v>4.2412520000000002E-2</v>
      </c>
      <c r="N138" s="104">
        <v>5.0800930000000001E-2</v>
      </c>
    </row>
    <row r="139" spans="1:14" x14ac:dyDescent="0.25">
      <c r="A139" s="105" t="s">
        <v>84</v>
      </c>
      <c r="B139" s="104">
        <v>60</v>
      </c>
      <c r="C139" s="104">
        <v>15852</v>
      </c>
      <c r="D139" s="104">
        <v>19501.099999999999</v>
      </c>
      <c r="E139" s="104">
        <v>825.58749999999998</v>
      </c>
      <c r="F139" s="104">
        <v>1823.7874999999999</v>
      </c>
      <c r="G139" s="104">
        <v>1.2301979999999999</v>
      </c>
      <c r="H139" s="104">
        <v>2001.9478999999999</v>
      </c>
      <c r="I139" s="104">
        <v>5.2080966999999999E-2</v>
      </c>
      <c r="J139" s="104">
        <v>0.11505094</v>
      </c>
      <c r="K139" s="104">
        <v>0.12628992999999999</v>
      </c>
      <c r="L139" s="104">
        <v>4.2335425000000003E-2</v>
      </c>
      <c r="M139" s="104">
        <v>9.3522270000000005E-2</v>
      </c>
      <c r="N139" s="104">
        <v>0.10265819</v>
      </c>
    </row>
    <row r="140" spans="1:14" x14ac:dyDescent="0.25">
      <c r="A140" s="105" t="s">
        <v>83</v>
      </c>
      <c r="B140" s="104">
        <v>48</v>
      </c>
      <c r="C140" s="104">
        <v>12314</v>
      </c>
      <c r="D140" s="104">
        <v>17749.3</v>
      </c>
      <c r="E140" s="104">
        <v>844.29780000000005</v>
      </c>
      <c r="F140" s="104">
        <v>2041.6853000000001</v>
      </c>
      <c r="G140" s="104">
        <v>1.441392</v>
      </c>
      <c r="H140" s="104">
        <v>2209.3703999999998</v>
      </c>
      <c r="I140" s="104">
        <v>6.8564055999999998E-2</v>
      </c>
      <c r="J140" s="104">
        <v>0.16580196</v>
      </c>
      <c r="K140" s="104">
        <v>0.17941939000000001</v>
      </c>
      <c r="L140" s="104">
        <v>4.7567941000000002E-2</v>
      </c>
      <c r="M140" s="104">
        <v>0.11502904</v>
      </c>
      <c r="N140" s="104">
        <v>0.12447646</v>
      </c>
    </row>
    <row r="141" spans="1:14" x14ac:dyDescent="0.25">
      <c r="A141" s="105" t="s">
        <v>82</v>
      </c>
      <c r="B141" s="104">
        <v>36</v>
      </c>
      <c r="C141" s="104">
        <v>13112</v>
      </c>
      <c r="D141" s="104">
        <v>24019.19</v>
      </c>
      <c r="E141" s="104">
        <v>2058.4956999999999</v>
      </c>
      <c r="F141" s="104">
        <v>4947.4251999999997</v>
      </c>
      <c r="G141" s="104">
        <v>1.8318479999999999</v>
      </c>
      <c r="H141" s="104">
        <v>5358.5838999999996</v>
      </c>
      <c r="I141" s="104">
        <v>0.15699326399999999</v>
      </c>
      <c r="J141" s="104">
        <v>0.37732040999999999</v>
      </c>
      <c r="K141" s="104">
        <v>0.40867784000000001</v>
      </c>
      <c r="L141" s="104">
        <v>8.5702117999999994E-2</v>
      </c>
      <c r="M141" s="104">
        <v>0.20597799999999999</v>
      </c>
      <c r="N141" s="104">
        <v>0.22309592</v>
      </c>
    </row>
    <row r="142" spans="1:14" x14ac:dyDescent="0.25">
      <c r="A142" s="105" t="s">
        <v>81</v>
      </c>
      <c r="B142" s="104">
        <v>24</v>
      </c>
      <c r="C142" s="104">
        <v>5395</v>
      </c>
      <c r="D142" s="104">
        <v>16044.98</v>
      </c>
      <c r="E142" s="104">
        <v>1925.1656</v>
      </c>
      <c r="F142" s="104">
        <v>6034.8472000000002</v>
      </c>
      <c r="G142" s="104">
        <v>2.9740470000000001</v>
      </c>
      <c r="H142" s="104">
        <v>6334.4804999999997</v>
      </c>
      <c r="I142" s="104">
        <v>0.35684255599999998</v>
      </c>
      <c r="J142" s="104">
        <v>1.11860004</v>
      </c>
      <c r="K142" s="104">
        <v>1.17413911</v>
      </c>
      <c r="L142" s="104">
        <v>0.119985509</v>
      </c>
      <c r="M142" s="104">
        <v>0.37612048999999997</v>
      </c>
      <c r="N142" s="104">
        <v>0.39479505999999998</v>
      </c>
    </row>
    <row r="143" spans="1:14" x14ac:dyDescent="0.25">
      <c r="A143" s="105" t="s">
        <v>80</v>
      </c>
      <c r="B143" s="104">
        <v>12</v>
      </c>
      <c r="C143" s="104">
        <v>2063</v>
      </c>
      <c r="D143" s="104">
        <v>18402.439999999999</v>
      </c>
      <c r="E143" s="104">
        <v>7324.7780000000002</v>
      </c>
      <c r="F143" s="104">
        <v>23464.106400000001</v>
      </c>
      <c r="G143" s="104">
        <v>8.9202340000000007</v>
      </c>
      <c r="H143" s="104">
        <v>24580.819</v>
      </c>
      <c r="I143" s="104">
        <v>3.5505467839999998</v>
      </c>
      <c r="J143" s="104">
        <v>11.373779150000001</v>
      </c>
      <c r="K143" s="104">
        <v>11.915084329999999</v>
      </c>
      <c r="L143" s="104">
        <v>0.39803292400000001</v>
      </c>
      <c r="M143" s="104">
        <v>1.27505391</v>
      </c>
      <c r="N143" s="104">
        <v>1.3357367600000001</v>
      </c>
    </row>
    <row r="144" spans="1:14" x14ac:dyDescent="0.25">
      <c r="A144" s="105" t="s">
        <v>172</v>
      </c>
      <c r="C144" s="104">
        <v>160987</v>
      </c>
      <c r="D144" s="104">
        <v>213122.23</v>
      </c>
      <c r="E144" s="104">
        <v>10193.031300000001</v>
      </c>
      <c r="F144" s="104">
        <v>24919.962200000002</v>
      </c>
      <c r="G144" s="104">
        <v>1.323847</v>
      </c>
      <c r="H144" s="104">
        <v>26924.011699999999</v>
      </c>
      <c r="I144" s="104">
        <v>6.3315865999999998E-2</v>
      </c>
      <c r="J144" s="104">
        <v>0.15479487</v>
      </c>
      <c r="K144" s="104">
        <v>0.16724338999999999</v>
      </c>
      <c r="L144" s="104">
        <v>4.7827161999999999E-2</v>
      </c>
      <c r="M144" s="104">
        <v>0.11692803</v>
      </c>
      <c r="N144" s="104">
        <v>0.12633132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11"/>
    </sheetView>
  </sheetViews>
  <sheetFormatPr defaultRowHeight="12.5" x14ac:dyDescent="0.25"/>
  <sheetData>
    <row r="1" spans="1:11" x14ac:dyDescent="0.25">
      <c r="A1" s="62"/>
      <c r="B1" s="71">
        <v>12</v>
      </c>
      <c r="C1" s="71">
        <v>24</v>
      </c>
      <c r="D1" s="71">
        <v>36</v>
      </c>
      <c r="E1" s="71">
        <v>48</v>
      </c>
      <c r="F1" s="71">
        <v>60</v>
      </c>
      <c r="G1" s="71">
        <v>72</v>
      </c>
      <c r="H1" s="71">
        <v>84</v>
      </c>
      <c r="I1" s="71">
        <v>96</v>
      </c>
      <c r="J1" s="71">
        <v>108</v>
      </c>
      <c r="K1" s="72">
        <v>120</v>
      </c>
    </row>
    <row r="2" spans="1:11" x14ac:dyDescent="0.25">
      <c r="A2" s="65">
        <v>1998</v>
      </c>
      <c r="B2" s="73">
        <v>5012</v>
      </c>
      <c r="C2" s="73">
        <v>8269</v>
      </c>
      <c r="D2" s="73">
        <v>10907</v>
      </c>
      <c r="E2" s="73">
        <v>11805</v>
      </c>
      <c r="F2" s="73">
        <v>13539</v>
      </c>
      <c r="G2" s="73">
        <v>16181</v>
      </c>
      <c r="H2" s="73">
        <v>18009</v>
      </c>
      <c r="I2" s="73">
        <v>18608</v>
      </c>
      <c r="J2" s="73">
        <v>18662</v>
      </c>
      <c r="K2" s="74">
        <v>18834</v>
      </c>
    </row>
    <row r="3" spans="1:11" x14ac:dyDescent="0.25">
      <c r="A3" s="65">
        <v>1999</v>
      </c>
      <c r="B3" s="73">
        <v>106</v>
      </c>
      <c r="C3" s="73">
        <v>4285</v>
      </c>
      <c r="D3" s="73">
        <v>5396</v>
      </c>
      <c r="E3" s="73">
        <v>10666</v>
      </c>
      <c r="F3" s="73">
        <v>13782</v>
      </c>
      <c r="G3" s="73">
        <v>15599</v>
      </c>
      <c r="H3" s="73">
        <v>15496</v>
      </c>
      <c r="I3" s="73">
        <v>16169</v>
      </c>
      <c r="J3" s="73">
        <v>16704</v>
      </c>
      <c r="K3" s="74"/>
    </row>
    <row r="4" spans="1:11" x14ac:dyDescent="0.25">
      <c r="A4" s="65">
        <v>2000</v>
      </c>
      <c r="B4" s="73">
        <v>3410</v>
      </c>
      <c r="C4" s="73">
        <v>8992</v>
      </c>
      <c r="D4" s="73">
        <v>13873</v>
      </c>
      <c r="E4" s="73">
        <v>16141</v>
      </c>
      <c r="F4" s="73">
        <v>18735</v>
      </c>
      <c r="G4" s="73">
        <v>22214</v>
      </c>
      <c r="H4" s="73">
        <v>22863</v>
      </c>
      <c r="I4" s="73">
        <v>23466</v>
      </c>
      <c r="J4" s="73"/>
      <c r="K4" s="74"/>
    </row>
    <row r="5" spans="1:11" x14ac:dyDescent="0.25">
      <c r="A5" s="65">
        <v>2001</v>
      </c>
      <c r="B5" s="73">
        <v>5655</v>
      </c>
      <c r="C5" s="73">
        <v>11555</v>
      </c>
      <c r="D5" s="73">
        <v>15766</v>
      </c>
      <c r="E5" s="73">
        <v>21266</v>
      </c>
      <c r="F5" s="73">
        <v>23425</v>
      </c>
      <c r="G5" s="73">
        <v>26083</v>
      </c>
      <c r="H5" s="73">
        <v>27067</v>
      </c>
      <c r="I5" s="73"/>
      <c r="J5" s="73"/>
      <c r="K5" s="74"/>
    </row>
    <row r="6" spans="1:11" x14ac:dyDescent="0.25">
      <c r="A6" s="65">
        <v>2002</v>
      </c>
      <c r="B6" s="73">
        <v>1092</v>
      </c>
      <c r="C6" s="73">
        <v>9565</v>
      </c>
      <c r="D6" s="73">
        <v>15836</v>
      </c>
      <c r="E6" s="73">
        <v>22169</v>
      </c>
      <c r="F6" s="73">
        <v>25955</v>
      </c>
      <c r="G6" s="73">
        <v>26180</v>
      </c>
      <c r="H6" s="73"/>
      <c r="I6" s="73"/>
      <c r="J6" s="73"/>
      <c r="K6" s="74"/>
    </row>
    <row r="7" spans="1:11" x14ac:dyDescent="0.25">
      <c r="A7" s="65">
        <v>2003</v>
      </c>
      <c r="B7" s="73">
        <v>1513</v>
      </c>
      <c r="C7" s="73">
        <v>6445</v>
      </c>
      <c r="D7" s="73">
        <v>11702</v>
      </c>
      <c r="E7" s="73">
        <v>12935</v>
      </c>
      <c r="F7" s="73">
        <v>15852</v>
      </c>
      <c r="G7" s="73"/>
      <c r="H7" s="73"/>
      <c r="I7" s="73"/>
      <c r="J7" s="73"/>
      <c r="K7" s="74"/>
    </row>
    <row r="8" spans="1:11" x14ac:dyDescent="0.25">
      <c r="A8" s="65">
        <v>2004</v>
      </c>
      <c r="B8" s="73">
        <v>557</v>
      </c>
      <c r="C8" s="73">
        <v>4020</v>
      </c>
      <c r="D8" s="73">
        <v>10946</v>
      </c>
      <c r="E8" s="73">
        <v>12314</v>
      </c>
      <c r="F8" s="73"/>
      <c r="G8" s="73"/>
      <c r="H8" s="73"/>
      <c r="I8" s="73"/>
      <c r="J8" s="73"/>
      <c r="K8" s="74"/>
    </row>
    <row r="9" spans="1:11" x14ac:dyDescent="0.25">
      <c r="A9" s="65">
        <v>2005</v>
      </c>
      <c r="B9" s="73">
        <v>1351</v>
      </c>
      <c r="C9" s="73">
        <v>6947</v>
      </c>
      <c r="D9" s="73">
        <v>13112</v>
      </c>
      <c r="E9" s="73"/>
      <c r="F9" s="73"/>
      <c r="G9" s="73"/>
      <c r="H9" s="73"/>
      <c r="I9" s="73"/>
      <c r="J9" s="73"/>
      <c r="K9" s="74"/>
    </row>
    <row r="10" spans="1:11" x14ac:dyDescent="0.25">
      <c r="A10" s="65">
        <v>2006</v>
      </c>
      <c r="B10" s="73">
        <v>3133</v>
      </c>
      <c r="C10" s="73">
        <v>5395</v>
      </c>
      <c r="D10" s="73"/>
      <c r="E10" s="73"/>
      <c r="F10" s="73"/>
      <c r="G10" s="73"/>
      <c r="H10" s="73"/>
      <c r="I10" s="73"/>
      <c r="J10" s="73"/>
      <c r="K10" s="74"/>
    </row>
    <row r="11" spans="1:11" x14ac:dyDescent="0.25">
      <c r="A11" s="68">
        <v>2007</v>
      </c>
      <c r="B11" s="75">
        <f>2063</f>
        <v>2063</v>
      </c>
      <c r="C11" s="75"/>
      <c r="D11" s="75"/>
      <c r="E11" s="75"/>
      <c r="F11" s="75"/>
      <c r="G11" s="75"/>
      <c r="H11" s="75"/>
      <c r="I11" s="75"/>
      <c r="J11" s="75"/>
      <c r="K11" s="7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2.5" x14ac:dyDescent="0.25"/>
  <sheetData>
    <row r="1" spans="1:11" x14ac:dyDescent="0.25">
      <c r="A1" s="56" t="s">
        <v>0</v>
      </c>
    </row>
    <row r="2" spans="1:11" x14ac:dyDescent="0.25">
      <c r="B2" s="56" t="s">
        <v>80</v>
      </c>
      <c r="C2" s="56" t="s">
        <v>81</v>
      </c>
      <c r="D2" s="56" t="s">
        <v>82</v>
      </c>
      <c r="E2" s="56" t="s">
        <v>83</v>
      </c>
      <c r="F2" s="56" t="s">
        <v>84</v>
      </c>
      <c r="G2" s="56" t="s">
        <v>85</v>
      </c>
      <c r="H2" s="56" t="s">
        <v>86</v>
      </c>
      <c r="I2" s="56" t="s">
        <v>87</v>
      </c>
      <c r="J2" s="56" t="s">
        <v>88</v>
      </c>
      <c r="K2" s="56" t="s">
        <v>89</v>
      </c>
    </row>
    <row r="3" spans="1:11" x14ac:dyDescent="0.25">
      <c r="A3" s="56" t="s">
        <v>90</v>
      </c>
      <c r="B3">
        <v>5012</v>
      </c>
      <c r="C3">
        <v>8269</v>
      </c>
      <c r="D3">
        <v>10907</v>
      </c>
      <c r="E3">
        <v>11805</v>
      </c>
      <c r="F3">
        <v>13539</v>
      </c>
      <c r="G3">
        <v>16181</v>
      </c>
      <c r="H3">
        <v>18009</v>
      </c>
      <c r="I3">
        <v>18608</v>
      </c>
      <c r="J3">
        <v>18662</v>
      </c>
      <c r="K3">
        <v>18834</v>
      </c>
    </row>
    <row r="4" spans="1:11" x14ac:dyDescent="0.25">
      <c r="A4" s="56" t="s">
        <v>91</v>
      </c>
      <c r="B4">
        <v>106</v>
      </c>
      <c r="C4">
        <v>4285</v>
      </c>
      <c r="D4">
        <v>5396</v>
      </c>
      <c r="E4">
        <v>10666</v>
      </c>
      <c r="F4">
        <v>13782</v>
      </c>
      <c r="G4">
        <v>15599</v>
      </c>
      <c r="H4">
        <v>15496</v>
      </c>
      <c r="I4">
        <v>16169</v>
      </c>
      <c r="J4">
        <v>16704</v>
      </c>
    </row>
    <row r="5" spans="1:11" x14ac:dyDescent="0.25">
      <c r="A5" s="56" t="s">
        <v>92</v>
      </c>
      <c r="B5">
        <v>3410</v>
      </c>
      <c r="C5">
        <v>8992</v>
      </c>
      <c r="D5">
        <v>13873</v>
      </c>
      <c r="E5">
        <v>16141</v>
      </c>
      <c r="F5">
        <v>18735</v>
      </c>
      <c r="G5">
        <v>22214</v>
      </c>
      <c r="H5">
        <v>22863</v>
      </c>
      <c r="I5">
        <v>23466</v>
      </c>
    </row>
    <row r="6" spans="1:11" x14ac:dyDescent="0.25">
      <c r="A6" s="56" t="s">
        <v>93</v>
      </c>
      <c r="B6">
        <v>5655</v>
      </c>
      <c r="C6">
        <v>11555</v>
      </c>
      <c r="D6">
        <v>15766</v>
      </c>
      <c r="E6">
        <v>21266</v>
      </c>
      <c r="F6">
        <v>23425</v>
      </c>
      <c r="G6">
        <v>26083</v>
      </c>
      <c r="H6">
        <v>27067</v>
      </c>
    </row>
    <row r="7" spans="1:11" x14ac:dyDescent="0.25">
      <c r="A7" s="56" t="s">
        <v>94</v>
      </c>
      <c r="B7">
        <v>1092</v>
      </c>
      <c r="C7">
        <v>9565</v>
      </c>
      <c r="D7">
        <v>15836</v>
      </c>
      <c r="E7">
        <v>22169</v>
      </c>
      <c r="F7">
        <v>25955</v>
      </c>
      <c r="G7">
        <v>26180</v>
      </c>
    </row>
    <row r="8" spans="1:11" x14ac:dyDescent="0.25">
      <c r="A8" s="56" t="s">
        <v>95</v>
      </c>
      <c r="B8">
        <v>1513</v>
      </c>
      <c r="C8">
        <v>6445</v>
      </c>
      <c r="D8">
        <v>11702</v>
      </c>
      <c r="E8">
        <v>12935</v>
      </c>
      <c r="F8">
        <v>15852</v>
      </c>
    </row>
    <row r="9" spans="1:11" x14ac:dyDescent="0.25">
      <c r="A9" s="56" t="s">
        <v>96</v>
      </c>
      <c r="B9">
        <v>557</v>
      </c>
      <c r="C9">
        <v>4020</v>
      </c>
      <c r="D9">
        <v>10946</v>
      </c>
      <c r="E9">
        <v>12314</v>
      </c>
    </row>
    <row r="10" spans="1:11" x14ac:dyDescent="0.25">
      <c r="A10" s="56" t="s">
        <v>97</v>
      </c>
      <c r="B10">
        <v>1351</v>
      </c>
      <c r="C10">
        <v>6947</v>
      </c>
      <c r="D10">
        <v>13112</v>
      </c>
    </row>
    <row r="11" spans="1:11" x14ac:dyDescent="0.25">
      <c r="A11" s="56" t="s">
        <v>98</v>
      </c>
      <c r="B11">
        <v>3133</v>
      </c>
      <c r="C11">
        <v>5395</v>
      </c>
    </row>
    <row r="12" spans="1:11" x14ac:dyDescent="0.25">
      <c r="A12" s="56" t="s">
        <v>99</v>
      </c>
      <c r="B12">
        <v>2063</v>
      </c>
    </row>
    <row r="14" spans="1:11" x14ac:dyDescent="0.25">
      <c r="A14" s="56" t="s">
        <v>1</v>
      </c>
    </row>
    <row r="15" spans="1:11" x14ac:dyDescent="0.25">
      <c r="B15" s="56" t="s">
        <v>100</v>
      </c>
      <c r="C15" s="56" t="s">
        <v>101</v>
      </c>
      <c r="D15" s="56" t="s">
        <v>102</v>
      </c>
      <c r="E15" s="56" t="s">
        <v>103</v>
      </c>
      <c r="F15" s="56" t="s">
        <v>104</v>
      </c>
      <c r="G15" s="56" t="s">
        <v>105</v>
      </c>
      <c r="H15" s="56" t="s">
        <v>106</v>
      </c>
      <c r="I15" s="56" t="s">
        <v>107</v>
      </c>
      <c r="J15" s="56" t="s">
        <v>108</v>
      </c>
    </row>
    <row r="16" spans="1:11" x14ac:dyDescent="0.25">
      <c r="A16" s="56" t="s">
        <v>90</v>
      </c>
      <c r="B16">
        <v>1.6498403830806065</v>
      </c>
      <c r="C16">
        <v>1.3190228564518081</v>
      </c>
      <c r="D16">
        <v>1.0823324470523517</v>
      </c>
      <c r="E16">
        <v>1.1468869123252858</v>
      </c>
      <c r="F16">
        <v>1.1951399660240787</v>
      </c>
      <c r="G16">
        <v>1.1129720042024598</v>
      </c>
      <c r="H16">
        <v>1.0332611472041757</v>
      </c>
      <c r="I16">
        <v>1.002901977644024</v>
      </c>
      <c r="J16">
        <v>1.0092165898617511</v>
      </c>
    </row>
    <row r="17" spans="1:11" x14ac:dyDescent="0.25">
      <c r="A17" s="56" t="s">
        <v>91</v>
      </c>
      <c r="B17">
        <v>40.424528301886795</v>
      </c>
      <c r="C17">
        <v>1.2592765460910151</v>
      </c>
      <c r="D17">
        <v>1.9766493699036323</v>
      </c>
      <c r="E17">
        <v>1.2921432589536845</v>
      </c>
      <c r="F17">
        <v>1.1318386300972283</v>
      </c>
      <c r="G17">
        <v>0.9933970126290147</v>
      </c>
      <c r="H17">
        <v>1.0434305627258647</v>
      </c>
      <c r="I17">
        <v>1.0330880079163831</v>
      </c>
    </row>
    <row r="18" spans="1:11" x14ac:dyDescent="0.25">
      <c r="A18" s="56" t="s">
        <v>92</v>
      </c>
      <c r="B18">
        <v>2.6369501466275658</v>
      </c>
      <c r="C18">
        <v>1.5428158362989324</v>
      </c>
      <c r="D18">
        <v>1.1634830245801198</v>
      </c>
      <c r="E18">
        <v>1.1607087541044545</v>
      </c>
      <c r="F18">
        <v>1.1856952228449427</v>
      </c>
      <c r="G18">
        <v>1.0292158098496444</v>
      </c>
      <c r="H18">
        <v>1.0263744915365438</v>
      </c>
    </row>
    <row r="19" spans="1:11" x14ac:dyDescent="0.25">
      <c r="A19" s="56" t="s">
        <v>93</v>
      </c>
      <c r="B19">
        <v>2.0433244916003535</v>
      </c>
      <c r="C19">
        <v>1.3644309822587624</v>
      </c>
      <c r="D19">
        <v>1.3488519599137385</v>
      </c>
      <c r="E19">
        <v>1.1015235587322487</v>
      </c>
      <c r="F19">
        <v>1.1134685165421558</v>
      </c>
      <c r="G19">
        <v>1.0377257217344631</v>
      </c>
    </row>
    <row r="20" spans="1:11" x14ac:dyDescent="0.25">
      <c r="A20" s="56" t="s">
        <v>94</v>
      </c>
      <c r="B20">
        <v>8.7591575091575091</v>
      </c>
      <c r="C20">
        <v>1.6556194458964977</v>
      </c>
      <c r="D20">
        <v>1.3999115938368274</v>
      </c>
      <c r="E20">
        <v>1.1707790157427038</v>
      </c>
      <c r="F20">
        <v>1.0086688499325756</v>
      </c>
    </row>
    <row r="21" spans="1:11" x14ac:dyDescent="0.25">
      <c r="A21" s="56" t="s">
        <v>95</v>
      </c>
      <c r="B21">
        <v>4.2597488433575679</v>
      </c>
      <c r="C21">
        <v>1.8156710628394104</v>
      </c>
      <c r="D21">
        <v>1.1053666039993164</v>
      </c>
      <c r="E21">
        <v>1.2255121762659451</v>
      </c>
    </row>
    <row r="22" spans="1:11" x14ac:dyDescent="0.25">
      <c r="A22" s="56" t="s">
        <v>96</v>
      </c>
      <c r="B22">
        <v>7.217235188509874</v>
      </c>
      <c r="C22">
        <v>2.7228855721393033</v>
      </c>
      <c r="D22">
        <v>1.1249771606066143</v>
      </c>
    </row>
    <row r="23" spans="1:11" x14ac:dyDescent="0.25">
      <c r="A23" s="56" t="s">
        <v>97</v>
      </c>
      <c r="B23">
        <v>5.1421169504071056</v>
      </c>
      <c r="C23">
        <v>1.8874334244997841</v>
      </c>
    </row>
    <row r="24" spans="1:11" x14ac:dyDescent="0.25">
      <c r="A24" s="56" t="s">
        <v>98</v>
      </c>
      <c r="B24">
        <v>1.7219917012448134</v>
      </c>
    </row>
    <row r="26" spans="1:11" x14ac:dyDescent="0.25">
      <c r="A26" s="56" t="s">
        <v>3</v>
      </c>
    </row>
    <row r="27" spans="1:11" x14ac:dyDescent="0.25">
      <c r="B27" s="56" t="s">
        <v>80</v>
      </c>
      <c r="C27" s="56" t="s">
        <v>81</v>
      </c>
      <c r="D27" s="56" t="s">
        <v>82</v>
      </c>
      <c r="E27" s="56" t="s">
        <v>83</v>
      </c>
      <c r="F27" s="56" t="s">
        <v>84</v>
      </c>
      <c r="G27" s="56" t="s">
        <v>85</v>
      </c>
      <c r="H27" s="56" t="s">
        <v>86</v>
      </c>
      <c r="I27" s="56" t="s">
        <v>87</v>
      </c>
      <c r="J27" s="56" t="s">
        <v>88</v>
      </c>
      <c r="K27" s="56" t="s">
        <v>89</v>
      </c>
    </row>
    <row r="28" spans="1:11" x14ac:dyDescent="0.25">
      <c r="A28" s="56" t="s">
        <v>124</v>
      </c>
      <c r="B28" s="56" t="s">
        <v>100</v>
      </c>
      <c r="C28" s="56" t="s">
        <v>101</v>
      </c>
      <c r="D28" s="56" t="s">
        <v>102</v>
      </c>
      <c r="E28" s="56" t="s">
        <v>103</v>
      </c>
      <c r="F28" s="56" t="s">
        <v>104</v>
      </c>
      <c r="G28" s="56" t="s">
        <v>105</v>
      </c>
      <c r="H28" s="56" t="s">
        <v>106</v>
      </c>
      <c r="I28" s="56" t="s">
        <v>107</v>
      </c>
      <c r="J28" s="56" t="s">
        <v>108</v>
      </c>
      <c r="K28" s="56" t="s">
        <v>125</v>
      </c>
    </row>
    <row r="29" spans="1:11" x14ac:dyDescent="0.25">
      <c r="A29" s="56" t="s">
        <v>126</v>
      </c>
      <c r="B29">
        <v>2.9993586513353798</v>
      </c>
      <c r="C29">
        <v>1.62352275375345</v>
      </c>
      <c r="D29">
        <v>1.2708881150356499</v>
      </c>
      <c r="E29">
        <v>1.1716746330883701</v>
      </c>
      <c r="F29">
        <v>1.1133848862064599</v>
      </c>
      <c r="G29">
        <v>1.0419346379110099</v>
      </c>
      <c r="H29">
        <v>1.03326355378938</v>
      </c>
      <c r="I29">
        <v>1.0169364810075601</v>
      </c>
      <c r="J29">
        <v>1.00921658986175</v>
      </c>
      <c r="K29">
        <v>1</v>
      </c>
    </row>
    <row r="30" spans="1:11" x14ac:dyDescent="0.25">
      <c r="A30" s="56" t="s">
        <v>127</v>
      </c>
      <c r="B30">
        <v>8.9202338967524799</v>
      </c>
      <c r="C30">
        <v>2.9740470992960399</v>
      </c>
      <c r="D30">
        <v>1.8318481169545</v>
      </c>
      <c r="E30">
        <v>1.4413921219989601</v>
      </c>
      <c r="F30">
        <v>1.23019828311862</v>
      </c>
      <c r="G30">
        <v>1.1049173545997799</v>
      </c>
      <c r="H30">
        <v>1.06044785766509</v>
      </c>
      <c r="I30">
        <v>1.0263091674684599</v>
      </c>
      <c r="J30">
        <v>1.00921658986175</v>
      </c>
      <c r="K30">
        <v>1</v>
      </c>
    </row>
    <row r="31" spans="1:11" x14ac:dyDescent="0.25">
      <c r="A31" s="56" t="s">
        <v>116</v>
      </c>
      <c r="B31">
        <v>12</v>
      </c>
      <c r="C31">
        <v>24</v>
      </c>
      <c r="D31">
        <v>36</v>
      </c>
      <c r="E31">
        <v>48</v>
      </c>
      <c r="F31">
        <v>60</v>
      </c>
      <c r="G31">
        <v>72</v>
      </c>
      <c r="H31">
        <v>84</v>
      </c>
      <c r="I31">
        <v>96</v>
      </c>
      <c r="J31">
        <v>108</v>
      </c>
      <c r="K31">
        <v>120</v>
      </c>
    </row>
    <row r="32" spans="1:11" x14ac:dyDescent="0.25">
      <c r="A32" s="56" t="s">
        <v>128</v>
      </c>
      <c r="B32">
        <v>24</v>
      </c>
      <c r="C32">
        <v>36</v>
      </c>
      <c r="D32">
        <v>48</v>
      </c>
      <c r="E32">
        <v>60</v>
      </c>
      <c r="F32">
        <v>72</v>
      </c>
      <c r="G32">
        <v>84</v>
      </c>
      <c r="H32">
        <v>96</v>
      </c>
      <c r="I32">
        <v>108</v>
      </c>
      <c r="J32">
        <v>120</v>
      </c>
      <c r="K32" t="s">
        <v>129</v>
      </c>
    </row>
    <row r="33" spans="1:11" x14ac:dyDescent="0.25">
      <c r="A33" s="56" t="s">
        <v>130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5">
      <c r="A34" s="56" t="s">
        <v>131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10</v>
      </c>
    </row>
    <row r="35" spans="1:11" x14ac:dyDescent="0.25">
      <c r="A35" s="56" t="s">
        <v>134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 t="s">
        <v>136</v>
      </c>
    </row>
    <row r="37" spans="1:11" x14ac:dyDescent="0.25">
      <c r="A37" s="56" t="s">
        <v>240</v>
      </c>
    </row>
    <row r="38" spans="1:11" x14ac:dyDescent="0.25">
      <c r="B38" s="56" t="s">
        <v>116</v>
      </c>
      <c r="C38" s="56" t="s">
        <v>128</v>
      </c>
      <c r="D38" s="56" t="s">
        <v>126</v>
      </c>
      <c r="E38" s="56" t="s">
        <v>151</v>
      </c>
      <c r="F38" s="56" t="s">
        <v>68</v>
      </c>
      <c r="G38" s="56" t="s">
        <v>239</v>
      </c>
      <c r="H38" s="56" t="s">
        <v>123</v>
      </c>
      <c r="I38" s="56" t="s">
        <v>139</v>
      </c>
      <c r="J38" s="56" t="s">
        <v>32</v>
      </c>
      <c r="K38" s="56" t="s">
        <v>33</v>
      </c>
    </row>
    <row r="39" spans="1:11" x14ac:dyDescent="0.25">
      <c r="A39" s="56" t="s">
        <v>80</v>
      </c>
      <c r="B39">
        <v>12</v>
      </c>
      <c r="C39">
        <v>24</v>
      </c>
      <c r="D39">
        <v>2.9993586513353798</v>
      </c>
      <c r="E39">
        <v>1.1302032773653099</v>
      </c>
      <c r="F39">
        <v>166.983470421607</v>
      </c>
      <c r="G39">
        <v>1</v>
      </c>
      <c r="H39">
        <v>8</v>
      </c>
      <c r="I39" s="56" t="s">
        <v>140</v>
      </c>
      <c r="J39">
        <v>186.459273288785</v>
      </c>
      <c r="K39">
        <v>200.459273288785</v>
      </c>
    </row>
    <row r="40" spans="1:11" x14ac:dyDescent="0.25">
      <c r="A40" s="56" t="s">
        <v>81</v>
      </c>
      <c r="B40">
        <v>24</v>
      </c>
      <c r="C40">
        <v>36</v>
      </c>
      <c r="D40">
        <v>1.62352275375345</v>
      </c>
      <c r="E40">
        <v>0.135836118965599</v>
      </c>
      <c r="F40">
        <v>33.294538382939102</v>
      </c>
      <c r="G40">
        <v>1</v>
      </c>
      <c r="H40">
        <v>7</v>
      </c>
      <c r="I40" s="56" t="s">
        <v>141</v>
      </c>
      <c r="J40">
        <v>152.64519628359699</v>
      </c>
      <c r="K40">
        <v>164.64519628359699</v>
      </c>
    </row>
    <row r="41" spans="1:11" x14ac:dyDescent="0.25">
      <c r="A41" s="56" t="s">
        <v>82</v>
      </c>
      <c r="B41">
        <v>36</v>
      </c>
      <c r="C41">
        <v>48</v>
      </c>
      <c r="D41">
        <v>1.2708881150356499</v>
      </c>
      <c r="E41">
        <v>9.0498215954290306E-2</v>
      </c>
      <c r="F41">
        <v>26.295299666995898</v>
      </c>
      <c r="G41">
        <v>1</v>
      </c>
      <c r="H41">
        <v>6</v>
      </c>
      <c r="I41" s="56" t="s">
        <v>142</v>
      </c>
      <c r="J41">
        <v>133.98971714586401</v>
      </c>
      <c r="K41">
        <v>143.98971714586401</v>
      </c>
    </row>
    <row r="42" spans="1:11" x14ac:dyDescent="0.25">
      <c r="A42" s="56" t="s">
        <v>83</v>
      </c>
      <c r="B42">
        <v>48</v>
      </c>
      <c r="C42">
        <v>60</v>
      </c>
      <c r="D42">
        <v>1.1716746330883701</v>
      </c>
      <c r="E42">
        <v>2.5389927356676101E-2</v>
      </c>
      <c r="F42">
        <v>7.8249597692538604</v>
      </c>
      <c r="G42">
        <v>1</v>
      </c>
      <c r="H42">
        <v>5</v>
      </c>
      <c r="I42" s="56" t="s">
        <v>143</v>
      </c>
      <c r="J42">
        <v>102.40037605981399</v>
      </c>
      <c r="K42">
        <v>110.40037605981399</v>
      </c>
    </row>
    <row r="43" spans="1:11" x14ac:dyDescent="0.25">
      <c r="A43" s="56" t="s">
        <v>84</v>
      </c>
      <c r="B43">
        <v>60</v>
      </c>
      <c r="C43">
        <v>72</v>
      </c>
      <c r="D43">
        <v>1.1133848862064599</v>
      </c>
      <c r="E43">
        <v>3.5376679187117198E-2</v>
      </c>
      <c r="F43">
        <v>10.928817593449599</v>
      </c>
      <c r="G43">
        <v>1</v>
      </c>
      <c r="H43">
        <v>4</v>
      </c>
      <c r="I43" s="56" t="s">
        <v>144</v>
      </c>
      <c r="J43">
        <v>90.095974466626799</v>
      </c>
      <c r="K43">
        <v>96.095974466626799</v>
      </c>
    </row>
    <row r="44" spans="1:11" x14ac:dyDescent="0.25">
      <c r="A44" s="56" t="s">
        <v>85</v>
      </c>
      <c r="B44">
        <v>72</v>
      </c>
      <c r="C44">
        <v>84</v>
      </c>
      <c r="D44">
        <v>1.0419346379110099</v>
      </c>
      <c r="E44">
        <v>2.2577813043635101E-2</v>
      </c>
      <c r="F44">
        <v>6.3890423918681396</v>
      </c>
      <c r="G44">
        <v>1</v>
      </c>
      <c r="H44">
        <v>3</v>
      </c>
      <c r="I44" s="56" t="s">
        <v>145</v>
      </c>
      <c r="J44">
        <v>68.561527271529698</v>
      </c>
      <c r="K44">
        <v>72.561527271529698</v>
      </c>
    </row>
    <row r="45" spans="1:11" x14ac:dyDescent="0.25">
      <c r="A45" s="56" t="s">
        <v>86</v>
      </c>
      <c r="B45">
        <v>84</v>
      </c>
      <c r="C45">
        <v>96</v>
      </c>
      <c r="D45">
        <v>1.03326355378938</v>
      </c>
      <c r="E45">
        <v>7.9060885822232595E-3</v>
      </c>
      <c r="F45">
        <v>1.8770592821251999</v>
      </c>
      <c r="G45">
        <v>1</v>
      </c>
      <c r="H45">
        <v>3</v>
      </c>
      <c r="I45" s="56" t="s">
        <v>146</v>
      </c>
      <c r="J45">
        <v>41.667143163556901</v>
      </c>
      <c r="K45">
        <v>43.667143163556901</v>
      </c>
    </row>
    <row r="46" spans="1:11" x14ac:dyDescent="0.25">
      <c r="A46" s="56" t="s">
        <v>87</v>
      </c>
      <c r="B46">
        <v>96</v>
      </c>
      <c r="C46">
        <v>108</v>
      </c>
      <c r="D46">
        <v>1.0169364810075601</v>
      </c>
      <c r="E46">
        <v>1.0065420691380099E-2</v>
      </c>
      <c r="F46">
        <v>1.8770592821251999</v>
      </c>
      <c r="G46">
        <v>1</v>
      </c>
      <c r="H46">
        <v>3</v>
      </c>
      <c r="I46" s="56" t="s">
        <v>147</v>
      </c>
      <c r="J46">
        <v>31.941126522218099</v>
      </c>
      <c r="K46">
        <v>31.941126522218099</v>
      </c>
    </row>
    <row r="47" spans="1:11" x14ac:dyDescent="0.25">
      <c r="A47" s="56" t="s">
        <v>88</v>
      </c>
      <c r="B47">
        <v>108</v>
      </c>
      <c r="C47">
        <v>120</v>
      </c>
      <c r="D47">
        <v>1.00921658986175</v>
      </c>
      <c r="E47">
        <v>1.37403848331246E-2</v>
      </c>
      <c r="F47">
        <v>1.8770592821251999</v>
      </c>
      <c r="G47">
        <v>1</v>
      </c>
      <c r="H47">
        <v>3</v>
      </c>
      <c r="I47" s="56" t="s">
        <v>148</v>
      </c>
      <c r="J47" t="s">
        <v>286</v>
      </c>
      <c r="K47" t="s">
        <v>286</v>
      </c>
    </row>
    <row r="48" spans="1:11" x14ac:dyDescent="0.25">
      <c r="A48" s="56" t="s">
        <v>89</v>
      </c>
      <c r="B48">
        <v>120</v>
      </c>
      <c r="C48" t="s">
        <v>129</v>
      </c>
      <c r="D48">
        <v>1</v>
      </c>
      <c r="E48">
        <v>0</v>
      </c>
      <c r="F48">
        <v>0</v>
      </c>
      <c r="G48">
        <v>1</v>
      </c>
      <c r="H48">
        <v>0</v>
      </c>
      <c r="I48" s="56" t="s">
        <v>136</v>
      </c>
      <c r="J48" t="s">
        <v>136</v>
      </c>
      <c r="K48" t="s">
        <v>136</v>
      </c>
    </row>
    <row r="50" spans="1:13" x14ac:dyDescent="0.25">
      <c r="A50" s="56" t="s">
        <v>224</v>
      </c>
    </row>
    <row r="51" spans="1:13" x14ac:dyDescent="0.25">
      <c r="B51" s="56" t="s">
        <v>115</v>
      </c>
      <c r="C51" s="56" t="s">
        <v>157</v>
      </c>
      <c r="D51" s="56" t="s">
        <v>156</v>
      </c>
    </row>
    <row r="52" spans="1:13" x14ac:dyDescent="0.25">
      <c r="A52" s="56" t="s">
        <v>90</v>
      </c>
      <c r="B52">
        <v>1998</v>
      </c>
      <c r="C52" s="58">
        <v>35796</v>
      </c>
      <c r="D52" s="58">
        <v>36160</v>
      </c>
    </row>
    <row r="53" spans="1:13" x14ac:dyDescent="0.25">
      <c r="A53" s="56" t="s">
        <v>91</v>
      </c>
      <c r="B53">
        <v>1999</v>
      </c>
      <c r="C53" s="58">
        <v>36161</v>
      </c>
      <c r="D53" s="58">
        <v>36525</v>
      </c>
    </row>
    <row r="54" spans="1:13" x14ac:dyDescent="0.25">
      <c r="A54" s="56" t="s">
        <v>92</v>
      </c>
      <c r="B54">
        <v>2000</v>
      </c>
      <c r="C54" s="58">
        <v>36526</v>
      </c>
      <c r="D54" s="58">
        <v>36891</v>
      </c>
    </row>
    <row r="55" spans="1:13" x14ac:dyDescent="0.25">
      <c r="A55" s="56" t="s">
        <v>93</v>
      </c>
      <c r="B55">
        <v>2001</v>
      </c>
      <c r="C55" s="58">
        <v>36892</v>
      </c>
      <c r="D55" s="58">
        <v>37256</v>
      </c>
    </row>
    <row r="56" spans="1:13" x14ac:dyDescent="0.25">
      <c r="A56" s="56" t="s">
        <v>94</v>
      </c>
      <c r="B56">
        <v>2002</v>
      </c>
      <c r="C56" s="58">
        <v>37257</v>
      </c>
      <c r="D56" s="58">
        <v>37621</v>
      </c>
    </row>
    <row r="57" spans="1:13" x14ac:dyDescent="0.25">
      <c r="A57" s="56" t="s">
        <v>95</v>
      </c>
      <c r="B57">
        <v>2003</v>
      </c>
      <c r="C57" s="58">
        <v>37622</v>
      </c>
      <c r="D57" s="58">
        <v>37986</v>
      </c>
    </row>
    <row r="58" spans="1:13" x14ac:dyDescent="0.25">
      <c r="A58" s="56" t="s">
        <v>96</v>
      </c>
      <c r="B58">
        <v>2004</v>
      </c>
      <c r="C58" s="58">
        <v>37987</v>
      </c>
      <c r="D58" s="58">
        <v>38352</v>
      </c>
    </row>
    <row r="59" spans="1:13" x14ac:dyDescent="0.25">
      <c r="A59" s="56" t="s">
        <v>97</v>
      </c>
      <c r="B59">
        <v>2005</v>
      </c>
      <c r="C59" s="58">
        <v>38353</v>
      </c>
      <c r="D59" s="58">
        <v>38717</v>
      </c>
    </row>
    <row r="60" spans="1:13" x14ac:dyDescent="0.25">
      <c r="A60" s="56" t="s">
        <v>98</v>
      </c>
      <c r="B60">
        <v>2006</v>
      </c>
      <c r="C60" s="58">
        <v>38718</v>
      </c>
      <c r="D60" s="58">
        <v>39082</v>
      </c>
    </row>
    <row r="61" spans="1:13" x14ac:dyDescent="0.25">
      <c r="A61" s="56" t="s">
        <v>99</v>
      </c>
      <c r="B61">
        <v>2007</v>
      </c>
      <c r="C61" s="58">
        <v>39083</v>
      </c>
      <c r="D61" s="58">
        <v>39447</v>
      </c>
    </row>
    <row r="63" spans="1:13" x14ac:dyDescent="0.25">
      <c r="A63" s="56" t="s">
        <v>154</v>
      </c>
    </row>
    <row r="64" spans="1:13" x14ac:dyDescent="0.25">
      <c r="B64" s="56" t="s">
        <v>115</v>
      </c>
      <c r="C64" s="56" t="s">
        <v>116</v>
      </c>
      <c r="D64" s="56" t="s">
        <v>155</v>
      </c>
      <c r="E64" s="56" t="s">
        <v>159</v>
      </c>
      <c r="F64" s="56" t="s">
        <v>158</v>
      </c>
      <c r="G64" s="56" t="s">
        <v>206</v>
      </c>
      <c r="H64" s="56" t="s">
        <v>207</v>
      </c>
      <c r="I64" s="56" t="s">
        <v>236</v>
      </c>
      <c r="J64" s="56" t="s">
        <v>235</v>
      </c>
      <c r="K64" s="56" t="s">
        <v>205</v>
      </c>
      <c r="L64" s="56" t="s">
        <v>126</v>
      </c>
      <c r="M64" s="56" t="s">
        <v>208</v>
      </c>
    </row>
    <row r="65" spans="1:13" x14ac:dyDescent="0.25">
      <c r="A65" s="56" t="s">
        <v>161</v>
      </c>
      <c r="B65" s="56" t="s">
        <v>90</v>
      </c>
      <c r="C65">
        <v>120</v>
      </c>
      <c r="D65">
        <v>18834</v>
      </c>
      <c r="E65" s="58">
        <v>39447</v>
      </c>
      <c r="F65">
        <v>114</v>
      </c>
      <c r="G65" t="s">
        <v>136</v>
      </c>
      <c r="H65" t="s">
        <v>136</v>
      </c>
      <c r="I65" t="s">
        <v>136</v>
      </c>
      <c r="J65" t="s">
        <v>136</v>
      </c>
      <c r="K65">
        <v>172</v>
      </c>
      <c r="L65" t="s">
        <v>136</v>
      </c>
      <c r="M65" s="56" t="s">
        <v>214</v>
      </c>
    </row>
    <row r="66" spans="1:13" x14ac:dyDescent="0.25">
      <c r="A66" s="56" t="s">
        <v>162</v>
      </c>
      <c r="B66" s="56" t="s">
        <v>91</v>
      </c>
      <c r="C66">
        <v>108</v>
      </c>
      <c r="D66">
        <v>16704</v>
      </c>
      <c r="E66" s="58">
        <v>39447</v>
      </c>
      <c r="F66">
        <v>102</v>
      </c>
      <c r="G66" t="s">
        <v>136</v>
      </c>
      <c r="H66" t="s">
        <v>136</v>
      </c>
      <c r="I66" t="s">
        <v>136</v>
      </c>
      <c r="J66" t="s">
        <v>136</v>
      </c>
      <c r="K66">
        <v>535</v>
      </c>
      <c r="L66" t="s">
        <v>136</v>
      </c>
      <c r="M66" s="56" t="s">
        <v>215</v>
      </c>
    </row>
    <row r="67" spans="1:13" x14ac:dyDescent="0.25">
      <c r="A67" s="56" t="s">
        <v>163</v>
      </c>
      <c r="B67" s="56" t="s">
        <v>92</v>
      </c>
      <c r="C67">
        <v>96</v>
      </c>
      <c r="D67">
        <v>23466</v>
      </c>
      <c r="E67" s="58">
        <v>39447</v>
      </c>
      <c r="F67">
        <v>90</v>
      </c>
      <c r="G67" t="s">
        <v>136</v>
      </c>
      <c r="H67" t="s">
        <v>136</v>
      </c>
      <c r="I67" t="s">
        <v>136</v>
      </c>
      <c r="J67" t="s">
        <v>136</v>
      </c>
      <c r="K67">
        <v>603</v>
      </c>
      <c r="L67" t="s">
        <v>136</v>
      </c>
      <c r="M67" s="56" t="s">
        <v>216</v>
      </c>
    </row>
    <row r="68" spans="1:13" x14ac:dyDescent="0.25">
      <c r="A68" s="56" t="s">
        <v>164</v>
      </c>
      <c r="B68" s="56" t="s">
        <v>93</v>
      </c>
      <c r="C68">
        <v>84</v>
      </c>
      <c r="D68">
        <v>27067</v>
      </c>
      <c r="E68" s="58">
        <v>39447</v>
      </c>
      <c r="F68">
        <v>78</v>
      </c>
      <c r="G68" t="s">
        <v>136</v>
      </c>
      <c r="H68" t="s">
        <v>136</v>
      </c>
      <c r="I68" t="s">
        <v>136</v>
      </c>
      <c r="J68" t="s">
        <v>136</v>
      </c>
      <c r="K68">
        <v>984</v>
      </c>
      <c r="L68" t="s">
        <v>136</v>
      </c>
      <c r="M68" s="56" t="s">
        <v>217</v>
      </c>
    </row>
    <row r="69" spans="1:13" x14ac:dyDescent="0.25">
      <c r="A69" s="56" t="s">
        <v>165</v>
      </c>
      <c r="B69" s="56" t="s">
        <v>94</v>
      </c>
      <c r="C69">
        <v>72</v>
      </c>
      <c r="D69">
        <v>26180</v>
      </c>
      <c r="E69" s="58">
        <v>39447</v>
      </c>
      <c r="F69">
        <v>66</v>
      </c>
      <c r="G69" t="s">
        <v>136</v>
      </c>
      <c r="H69" t="s">
        <v>136</v>
      </c>
      <c r="I69" t="s">
        <v>136</v>
      </c>
      <c r="J69" t="s">
        <v>136</v>
      </c>
      <c r="K69">
        <v>225</v>
      </c>
      <c r="L69" t="s">
        <v>136</v>
      </c>
      <c r="M69" s="56" t="s">
        <v>218</v>
      </c>
    </row>
    <row r="70" spans="1:13" x14ac:dyDescent="0.25">
      <c r="A70" s="56" t="s">
        <v>166</v>
      </c>
      <c r="B70" s="56" t="s">
        <v>95</v>
      </c>
      <c r="C70">
        <v>60</v>
      </c>
      <c r="D70">
        <v>15852</v>
      </c>
      <c r="E70" s="58">
        <v>39447</v>
      </c>
      <c r="F70">
        <v>54</v>
      </c>
      <c r="G70" t="s">
        <v>136</v>
      </c>
      <c r="H70" t="s">
        <v>136</v>
      </c>
      <c r="I70" t="s">
        <v>136</v>
      </c>
      <c r="J70" t="s">
        <v>136</v>
      </c>
      <c r="K70">
        <v>2917</v>
      </c>
      <c r="L70" t="s">
        <v>136</v>
      </c>
      <c r="M70" s="56" t="s">
        <v>219</v>
      </c>
    </row>
    <row r="71" spans="1:13" x14ac:dyDescent="0.25">
      <c r="A71" s="56" t="s">
        <v>167</v>
      </c>
      <c r="B71" s="56" t="s">
        <v>96</v>
      </c>
      <c r="C71">
        <v>48</v>
      </c>
      <c r="D71">
        <v>12314</v>
      </c>
      <c r="E71" s="58">
        <v>39447</v>
      </c>
      <c r="F71">
        <v>42</v>
      </c>
      <c r="G71" t="s">
        <v>136</v>
      </c>
      <c r="H71" t="s">
        <v>136</v>
      </c>
      <c r="I71" t="s">
        <v>136</v>
      </c>
      <c r="J71" t="s">
        <v>136</v>
      </c>
      <c r="K71">
        <v>1368</v>
      </c>
      <c r="L71" t="s">
        <v>136</v>
      </c>
      <c r="M71" s="56" t="s">
        <v>220</v>
      </c>
    </row>
    <row r="72" spans="1:13" x14ac:dyDescent="0.25">
      <c r="A72" s="56" t="s">
        <v>168</v>
      </c>
      <c r="B72" s="56" t="s">
        <v>97</v>
      </c>
      <c r="C72">
        <v>36</v>
      </c>
      <c r="D72">
        <v>13112</v>
      </c>
      <c r="E72" s="58">
        <v>39447</v>
      </c>
      <c r="F72">
        <v>30</v>
      </c>
      <c r="G72" t="s">
        <v>136</v>
      </c>
      <c r="H72" t="s">
        <v>136</v>
      </c>
      <c r="I72" t="s">
        <v>136</v>
      </c>
      <c r="J72" t="s">
        <v>136</v>
      </c>
      <c r="K72">
        <v>6165</v>
      </c>
      <c r="L72" t="s">
        <v>136</v>
      </c>
      <c r="M72" s="56" t="s">
        <v>221</v>
      </c>
    </row>
    <row r="73" spans="1:13" x14ac:dyDescent="0.25">
      <c r="A73" s="56" t="s">
        <v>169</v>
      </c>
      <c r="B73" s="56" t="s">
        <v>98</v>
      </c>
      <c r="C73">
        <v>24</v>
      </c>
      <c r="D73">
        <v>5395</v>
      </c>
      <c r="E73" s="58">
        <v>39447</v>
      </c>
      <c r="F73">
        <v>18</v>
      </c>
      <c r="G73" t="s">
        <v>136</v>
      </c>
      <c r="H73" t="s">
        <v>136</v>
      </c>
      <c r="I73" t="s">
        <v>136</v>
      </c>
      <c r="J73" t="s">
        <v>136</v>
      </c>
      <c r="K73">
        <v>2262</v>
      </c>
      <c r="L73" t="s">
        <v>136</v>
      </c>
      <c r="M73" s="56" t="s">
        <v>222</v>
      </c>
    </row>
    <row r="74" spans="1:13" x14ac:dyDescent="0.25">
      <c r="A74" s="56" t="s">
        <v>170</v>
      </c>
      <c r="B74" s="56" t="s">
        <v>99</v>
      </c>
      <c r="C74">
        <v>12</v>
      </c>
      <c r="D74">
        <v>2063</v>
      </c>
      <c r="E74" s="58">
        <v>39447</v>
      </c>
      <c r="F74">
        <v>6</v>
      </c>
      <c r="G74" t="s">
        <v>136</v>
      </c>
      <c r="H74" t="s">
        <v>136</v>
      </c>
      <c r="I74" t="s">
        <v>136</v>
      </c>
      <c r="J74" t="s">
        <v>136</v>
      </c>
      <c r="K74">
        <v>2063</v>
      </c>
      <c r="L74" t="s">
        <v>136</v>
      </c>
      <c r="M74" s="56" t="s">
        <v>223</v>
      </c>
    </row>
    <row r="76" spans="1:13" x14ac:dyDescent="0.25">
      <c r="A76" s="56" t="s">
        <v>171</v>
      </c>
    </row>
    <row r="77" spans="1:13" x14ac:dyDescent="0.25">
      <c r="B77" s="56" t="s">
        <v>81</v>
      </c>
      <c r="C77" s="56" t="s">
        <v>82</v>
      </c>
      <c r="D77" s="56" t="s">
        <v>83</v>
      </c>
      <c r="E77" s="56" t="s">
        <v>84</v>
      </c>
      <c r="F77" s="56" t="s">
        <v>85</v>
      </c>
      <c r="G77" s="56" t="s">
        <v>86</v>
      </c>
      <c r="H77" s="56" t="s">
        <v>87</v>
      </c>
      <c r="I77" s="56" t="s">
        <v>88</v>
      </c>
      <c r="J77" s="56" t="s">
        <v>89</v>
      </c>
      <c r="K77" s="56" t="s">
        <v>129</v>
      </c>
    </row>
    <row r="78" spans="1:13" x14ac:dyDescent="0.25">
      <c r="A78" s="56" t="s">
        <v>90</v>
      </c>
      <c r="K78">
        <v>18834</v>
      </c>
    </row>
    <row r="79" spans="1:13" x14ac:dyDescent="0.25">
      <c r="A79" s="56" t="s">
        <v>91</v>
      </c>
      <c r="J79">
        <v>16857.953917050691</v>
      </c>
      <c r="K79">
        <v>16857.953917050691</v>
      </c>
    </row>
    <row r="80" spans="1:13" x14ac:dyDescent="0.25">
      <c r="A80" s="56" t="s">
        <v>92</v>
      </c>
      <c r="I80">
        <v>23863.431463323461</v>
      </c>
      <c r="J80">
        <v>24083.37092381492</v>
      </c>
      <c r="K80">
        <v>24083.37092381492</v>
      </c>
    </row>
    <row r="81" spans="1:11" x14ac:dyDescent="0.25">
      <c r="A81" s="56" t="s">
        <v>93</v>
      </c>
      <c r="H81">
        <v>27967.344610417262</v>
      </c>
      <c r="I81">
        <v>28441.013011243551</v>
      </c>
      <c r="J81">
        <v>28703.142163420911</v>
      </c>
      <c r="K81">
        <v>28703.142163420911</v>
      </c>
    </row>
    <row r="82" spans="1:11" x14ac:dyDescent="0.25">
      <c r="A82" s="56" t="s">
        <v>94</v>
      </c>
      <c r="G82">
        <v>27277.848820510259</v>
      </c>
      <c r="H82">
        <v>28185.207012009992</v>
      </c>
      <c r="I82">
        <v>28662.565235263119</v>
      </c>
      <c r="J82">
        <v>28926.736343422224</v>
      </c>
      <c r="K82">
        <v>28926.736343422224</v>
      </c>
    </row>
    <row r="83" spans="1:11" x14ac:dyDescent="0.25">
      <c r="A83" s="56" t="s">
        <v>95</v>
      </c>
      <c r="F83">
        <v>17649.377216144851</v>
      </c>
      <c r="G83">
        <v>18389.497459058726</v>
      </c>
      <c r="H83">
        <v>19001.197496947869</v>
      </c>
      <c r="I83">
        <v>19323.010917475869</v>
      </c>
      <c r="J83">
        <v>19501.103183996383</v>
      </c>
      <c r="K83">
        <v>19501.103183996383</v>
      </c>
    </row>
    <row r="84" spans="1:11" x14ac:dyDescent="0.25">
      <c r="A84" s="56" t="s">
        <v>96</v>
      </c>
      <c r="E84">
        <v>14428.001431850249</v>
      </c>
      <c r="F84">
        <v>16063.918732387276</v>
      </c>
      <c r="G84">
        <v>16737.553347861838</v>
      </c>
      <c r="H84">
        <v>17294.303853951129</v>
      </c>
      <c r="I84">
        <v>17587.208502712587</v>
      </c>
      <c r="J84">
        <v>17749.302590295192</v>
      </c>
      <c r="K84">
        <v>17749.302590295192</v>
      </c>
    </row>
    <row r="85" spans="1:11" x14ac:dyDescent="0.25">
      <c r="A85" s="56" t="s">
        <v>97</v>
      </c>
      <c r="D85">
        <v>16663.884964347475</v>
      </c>
      <c r="E85">
        <v>19524.651301428716</v>
      </c>
      <c r="F85">
        <v>21738.451667462083</v>
      </c>
      <c r="G85">
        <v>22650.045766883111</v>
      </c>
      <c r="H85">
        <v>23403.46678258184</v>
      </c>
      <c r="I85">
        <v>23799.839153256158</v>
      </c>
      <c r="J85">
        <v>24019.192509507368</v>
      </c>
      <c r="K85">
        <v>24019.192509507368</v>
      </c>
    </row>
    <row r="86" spans="1:11" x14ac:dyDescent="0.25">
      <c r="A86" s="56" t="s">
        <v>98</v>
      </c>
      <c r="C86">
        <v>8758.9052564998838</v>
      </c>
      <c r="D86">
        <v>11131.588591209007</v>
      </c>
      <c r="E86">
        <v>13042.599978295553</v>
      </c>
      <c r="F86">
        <v>14521.433692671011</v>
      </c>
      <c r="G86">
        <v>15130.38475652192</v>
      </c>
      <c r="H86">
        <v>15633.675123724566</v>
      </c>
      <c r="I86">
        <v>15898.454565535931</v>
      </c>
      <c r="J86">
        <v>16044.984100702161</v>
      </c>
      <c r="K86">
        <v>16044.984100702161</v>
      </c>
    </row>
    <row r="87" spans="1:11" x14ac:dyDescent="0.25">
      <c r="A87" s="56" t="s">
        <v>99</v>
      </c>
      <c r="B87">
        <v>6187.6768977048887</v>
      </c>
      <c r="C87">
        <v>10045.834236298469</v>
      </c>
      <c r="D87">
        <v>12767.131336529987</v>
      </c>
      <c r="E87">
        <v>14958.923924319866</v>
      </c>
      <c r="F87">
        <v>16655.039811250012</v>
      </c>
      <c r="G87">
        <v>17353.462875128247</v>
      </c>
      <c r="H87">
        <v>17930.700720907156</v>
      </c>
      <c r="I87">
        <v>18234.383693119089</v>
      </c>
      <c r="J87">
        <v>18402.442529000371</v>
      </c>
      <c r="K87">
        <v>18402.442529000371</v>
      </c>
    </row>
    <row r="88" spans="1:11" x14ac:dyDescent="0.25">
      <c r="A88" s="56" t="s">
        <v>172</v>
      </c>
      <c r="B88">
        <v>6187.6768977048887</v>
      </c>
      <c r="C88">
        <v>18804.739492798355</v>
      </c>
      <c r="D88">
        <v>40562.60489208647</v>
      </c>
      <c r="E88">
        <v>61954.176635894386</v>
      </c>
      <c r="F88">
        <v>86628.221119915237</v>
      </c>
      <c r="G88">
        <v>117538.7930259641</v>
      </c>
      <c r="H88">
        <v>149415.89560053981</v>
      </c>
      <c r="I88">
        <v>175809.90654192975</v>
      </c>
      <c r="J88">
        <v>194288.22826121023</v>
      </c>
      <c r="K88">
        <v>213122.22826121023</v>
      </c>
    </row>
    <row r="90" spans="1:11" x14ac:dyDescent="0.25">
      <c r="A90" s="56" t="s">
        <v>117</v>
      </c>
    </row>
    <row r="91" spans="1:11" x14ac:dyDescent="0.25">
      <c r="B91" s="56" t="s">
        <v>81</v>
      </c>
      <c r="C91" s="56" t="s">
        <v>82</v>
      </c>
      <c r="D91" s="56" t="s">
        <v>83</v>
      </c>
      <c r="E91" s="56" t="s">
        <v>84</v>
      </c>
      <c r="F91" s="56" t="s">
        <v>85</v>
      </c>
      <c r="G91" s="56" t="s">
        <v>86</v>
      </c>
      <c r="H91" s="56" t="s">
        <v>87</v>
      </c>
      <c r="I91" s="56" t="s">
        <v>88</v>
      </c>
      <c r="J91" s="56" t="s">
        <v>89</v>
      </c>
      <c r="K91" s="56" t="s">
        <v>129</v>
      </c>
    </row>
    <row r="92" spans="1:11" x14ac:dyDescent="0.25">
      <c r="A92" s="56" t="s">
        <v>90</v>
      </c>
      <c r="K92">
        <v>0</v>
      </c>
    </row>
    <row r="93" spans="1:11" x14ac:dyDescent="0.25">
      <c r="A93" s="56" t="s">
        <v>91</v>
      </c>
      <c r="J93">
        <v>229.51938825251287</v>
      </c>
      <c r="K93">
        <v>229.51938825251287</v>
      </c>
    </row>
    <row r="94" spans="1:11" x14ac:dyDescent="0.25">
      <c r="A94" s="56" t="s">
        <v>92</v>
      </c>
      <c r="I94">
        <v>236.19516194392642</v>
      </c>
      <c r="J94">
        <v>405.39539068884937</v>
      </c>
      <c r="K94">
        <v>405.39539068884937</v>
      </c>
    </row>
    <row r="95" spans="1:11" x14ac:dyDescent="0.25">
      <c r="A95" s="56" t="s">
        <v>93</v>
      </c>
      <c r="H95">
        <v>213.99409965503688</v>
      </c>
      <c r="I95">
        <v>355.81793035771608</v>
      </c>
      <c r="J95">
        <v>530.74664614816197</v>
      </c>
      <c r="K95">
        <v>530.74664614816197</v>
      </c>
    </row>
    <row r="96" spans="1:11" x14ac:dyDescent="0.25">
      <c r="A96" s="56" t="s">
        <v>94</v>
      </c>
      <c r="G96">
        <v>591.08714548236583</v>
      </c>
      <c r="H96">
        <v>647.72343348245113</v>
      </c>
      <c r="I96">
        <v>717.21903953799347</v>
      </c>
      <c r="J96">
        <v>824.09453556506116</v>
      </c>
      <c r="K96">
        <v>824.09453556506116</v>
      </c>
    </row>
    <row r="97" spans="1:11" x14ac:dyDescent="0.25">
      <c r="A97" s="56" t="s">
        <v>95</v>
      </c>
      <c r="F97">
        <v>560.79111847418187</v>
      </c>
      <c r="G97">
        <v>707.36522266909697</v>
      </c>
      <c r="H97">
        <v>745.23573729457109</v>
      </c>
      <c r="I97">
        <v>781.65376646734023</v>
      </c>
      <c r="J97">
        <v>832.40941995957155</v>
      </c>
      <c r="K97">
        <v>832.40941995957155</v>
      </c>
    </row>
    <row r="98" spans="1:11" x14ac:dyDescent="0.25">
      <c r="A98" s="56" t="s">
        <v>96</v>
      </c>
      <c r="E98">
        <v>312.65156547010997</v>
      </c>
      <c r="F98">
        <v>617.91605854963132</v>
      </c>
      <c r="G98">
        <v>739.0886365672427</v>
      </c>
      <c r="H98">
        <v>775.07547013061605</v>
      </c>
      <c r="I98">
        <v>807.23354060392808</v>
      </c>
      <c r="J98">
        <v>849.83119020744391</v>
      </c>
      <c r="K98">
        <v>849.83119020744391</v>
      </c>
    </row>
    <row r="99" spans="1:11" x14ac:dyDescent="0.25">
      <c r="A99" s="56" t="s">
        <v>97</v>
      </c>
      <c r="D99">
        <v>1186.6126075926547</v>
      </c>
      <c r="E99">
        <v>1453.5877870156921</v>
      </c>
      <c r="F99">
        <v>1760.3868810804101</v>
      </c>
      <c r="G99">
        <v>1899.1551197634083</v>
      </c>
      <c r="H99">
        <v>1970.53874671221</v>
      </c>
      <c r="I99">
        <v>2017.8084352633514</v>
      </c>
      <c r="J99">
        <v>2062.6823470788545</v>
      </c>
      <c r="K99">
        <v>2062.6823470788545</v>
      </c>
    </row>
    <row r="100" spans="1:11" x14ac:dyDescent="0.25">
      <c r="A100" s="56" t="s">
        <v>98</v>
      </c>
      <c r="C100">
        <v>732.83586181940825</v>
      </c>
      <c r="D100">
        <v>1224.7995481041996</v>
      </c>
      <c r="E100">
        <v>1462.9637515371467</v>
      </c>
      <c r="F100">
        <v>1693.7229634103344</v>
      </c>
      <c r="G100">
        <v>1795.3533561637439</v>
      </c>
      <c r="H100">
        <v>1858.9802243561332</v>
      </c>
      <c r="I100">
        <v>1897.0949695850327</v>
      </c>
      <c r="J100">
        <v>1927.1781847801885</v>
      </c>
      <c r="K100">
        <v>1927.1781847801885</v>
      </c>
    </row>
    <row r="101" spans="1:11" x14ac:dyDescent="0.25">
      <c r="A101" s="56" t="s">
        <v>99</v>
      </c>
      <c r="B101">
        <v>2331.6093612046307</v>
      </c>
      <c r="C101">
        <v>3890.5240795290752</v>
      </c>
      <c r="D101">
        <v>5039.6209055564914</v>
      </c>
      <c r="E101">
        <v>5915.0710570341589</v>
      </c>
      <c r="F101">
        <v>6610.2912117739634</v>
      </c>
      <c r="G101">
        <v>6899.3632828196769</v>
      </c>
      <c r="H101">
        <v>7130.3893632377985</v>
      </c>
      <c r="I101">
        <v>7253.7538445786013</v>
      </c>
      <c r="J101">
        <v>7325.573016500447</v>
      </c>
      <c r="K101">
        <v>7325.573016500447</v>
      </c>
    </row>
    <row r="102" spans="1:11" x14ac:dyDescent="0.25">
      <c r="A102" s="56" t="s">
        <v>172</v>
      </c>
      <c r="B102">
        <v>2331.6093612046307</v>
      </c>
      <c r="C102">
        <v>4111.5857982625284</v>
      </c>
      <c r="D102">
        <v>5982.1231509038462</v>
      </c>
      <c r="E102">
        <v>7138.1352362985754</v>
      </c>
      <c r="F102">
        <v>8414.4390561149739</v>
      </c>
      <c r="G102">
        <v>9131.7349385580274</v>
      </c>
      <c r="H102">
        <v>9504.7735699949462</v>
      </c>
      <c r="I102">
        <v>9821.6059671402363</v>
      </c>
      <c r="J102">
        <v>10259.905001250916</v>
      </c>
      <c r="K102">
        <v>10259.905001250916</v>
      </c>
    </row>
    <row r="104" spans="1:11" x14ac:dyDescent="0.25">
      <c r="A104" s="56" t="s">
        <v>118</v>
      </c>
    </row>
    <row r="105" spans="1:11" x14ac:dyDescent="0.25">
      <c r="B105" s="56" t="s">
        <v>81</v>
      </c>
      <c r="C105" s="56" t="s">
        <v>82</v>
      </c>
      <c r="D105" s="56" t="s">
        <v>83</v>
      </c>
      <c r="E105" s="56" t="s">
        <v>84</v>
      </c>
      <c r="F105" s="56" t="s">
        <v>85</v>
      </c>
      <c r="G105" s="56" t="s">
        <v>86</v>
      </c>
      <c r="H105" s="56" t="s">
        <v>87</v>
      </c>
      <c r="I105" s="56" t="s">
        <v>88</v>
      </c>
      <c r="J105" s="56" t="s">
        <v>89</v>
      </c>
      <c r="K105" s="56" t="s">
        <v>129</v>
      </c>
    </row>
    <row r="106" spans="1:11" x14ac:dyDescent="0.25">
      <c r="A106" s="56" t="s">
        <v>90</v>
      </c>
      <c r="K106">
        <v>0</v>
      </c>
    </row>
    <row r="107" spans="1:11" x14ac:dyDescent="0.25">
      <c r="A107" s="56" t="s">
        <v>91</v>
      </c>
      <c r="J107">
        <v>242.59856608813834</v>
      </c>
      <c r="K107">
        <v>242.59856608813834</v>
      </c>
    </row>
    <row r="108" spans="1:11" x14ac:dyDescent="0.25">
      <c r="A108" s="56" t="s">
        <v>92</v>
      </c>
      <c r="I108">
        <v>287.53950587656226</v>
      </c>
      <c r="J108">
        <v>410.23077056214754</v>
      </c>
      <c r="K108">
        <v>410.23077056214754</v>
      </c>
    </row>
    <row r="109" spans="1:11" x14ac:dyDescent="0.25">
      <c r="A109" s="56" t="s">
        <v>93</v>
      </c>
      <c r="H109">
        <v>308.814760603004</v>
      </c>
      <c r="I109">
        <v>444.03045662755244</v>
      </c>
      <c r="J109">
        <v>548.65455765783736</v>
      </c>
      <c r="K109">
        <v>548.65455765783736</v>
      </c>
    </row>
    <row r="110" spans="1:11" x14ac:dyDescent="0.25">
      <c r="A110" s="56" t="s">
        <v>94</v>
      </c>
      <c r="G110">
        <v>1033.7620640629102</v>
      </c>
      <c r="H110">
        <v>1112.2279530176752</v>
      </c>
      <c r="I110">
        <v>1174.1442993025887</v>
      </c>
      <c r="J110">
        <v>1226.8384129108076</v>
      </c>
      <c r="K110">
        <v>1226.8384129108076</v>
      </c>
    </row>
    <row r="111" spans="1:11" x14ac:dyDescent="0.25">
      <c r="A111" s="56" t="s">
        <v>95</v>
      </c>
      <c r="F111">
        <v>1375.989783342761</v>
      </c>
      <c r="G111">
        <v>1666.1081095451748</v>
      </c>
      <c r="H111">
        <v>1740.245392550409</v>
      </c>
      <c r="I111">
        <v>1788.5338487602082</v>
      </c>
      <c r="J111">
        <v>1823.7795522472527</v>
      </c>
      <c r="K111">
        <v>1823.7795522472527</v>
      </c>
    </row>
    <row r="112" spans="1:11" x14ac:dyDescent="0.25">
      <c r="A112" s="56" t="s">
        <v>96</v>
      </c>
      <c r="E112">
        <v>868.32376636707124</v>
      </c>
      <c r="F112">
        <v>1630.3151909476851</v>
      </c>
      <c r="G112">
        <v>1881.8201417933269</v>
      </c>
      <c r="H112">
        <v>1959.5220121684913</v>
      </c>
      <c r="I112">
        <v>2007.9404231390397</v>
      </c>
      <c r="J112">
        <v>2041.6788427108233</v>
      </c>
      <c r="K112">
        <v>2041.6788427108233</v>
      </c>
    </row>
    <row r="113" spans="1:11" x14ac:dyDescent="0.25">
      <c r="A113" s="56" t="s">
        <v>97</v>
      </c>
      <c r="D113">
        <v>3011.0127517788965</v>
      </c>
      <c r="E113">
        <v>3669.6866841223264</v>
      </c>
      <c r="F113">
        <v>4361.8290357106653</v>
      </c>
      <c r="G113">
        <v>4641.3391558860749</v>
      </c>
      <c r="H113">
        <v>4804.0397172757421</v>
      </c>
      <c r="I113">
        <v>4893.8352551270646</v>
      </c>
      <c r="J113">
        <v>4947.421634776807</v>
      </c>
      <c r="K113">
        <v>4947.421634776807</v>
      </c>
    </row>
    <row r="114" spans="1:11" x14ac:dyDescent="0.25">
      <c r="A114" s="56" t="s">
        <v>98</v>
      </c>
      <c r="C114">
        <v>2445.5059422719805</v>
      </c>
      <c r="D114">
        <v>3964.3063433360298</v>
      </c>
      <c r="E114">
        <v>4717.676455417095</v>
      </c>
      <c r="F114">
        <v>5398.8419106154279</v>
      </c>
      <c r="G114">
        <v>5677.683716883761</v>
      </c>
      <c r="H114">
        <v>5871.0854291079668</v>
      </c>
      <c r="I114">
        <v>5975.1320838251322</v>
      </c>
      <c r="J114">
        <v>6034.8452456020204</v>
      </c>
      <c r="K114">
        <v>6034.8452456020204</v>
      </c>
    </row>
    <row r="115" spans="1:11" x14ac:dyDescent="0.25">
      <c r="A115" s="56" t="s">
        <v>99</v>
      </c>
      <c r="B115">
        <v>7584.4326083044607</v>
      </c>
      <c r="C115">
        <v>12588.941893329322</v>
      </c>
      <c r="D115">
        <v>16214.761564776767</v>
      </c>
      <c r="E115">
        <v>19018.987263812953</v>
      </c>
      <c r="F115">
        <v>21217.598549962269</v>
      </c>
      <c r="G115">
        <v>22122.721771871064</v>
      </c>
      <c r="H115">
        <v>22859.939481904712</v>
      </c>
      <c r="I115">
        <v>23248.465169317991</v>
      </c>
      <c r="J115">
        <v>23464.105807948108</v>
      </c>
      <c r="K115">
        <v>23464.105807948108</v>
      </c>
    </row>
    <row r="116" spans="1:11" x14ac:dyDescent="0.25">
      <c r="A116" s="56" t="s">
        <v>172</v>
      </c>
      <c r="B116">
        <v>7584.4326083044607</v>
      </c>
      <c r="C116">
        <v>12824.272194058796</v>
      </c>
      <c r="D116">
        <v>16961.733849396154</v>
      </c>
      <c r="E116">
        <v>19954.922555648736</v>
      </c>
      <c r="F116">
        <v>22425.673016559518</v>
      </c>
      <c r="G116">
        <v>23464.414917666138</v>
      </c>
      <c r="H116">
        <v>24255.429762337721</v>
      </c>
      <c r="I116">
        <v>24678.575618802373</v>
      </c>
      <c r="J116">
        <v>24919.641276583247</v>
      </c>
      <c r="K116">
        <v>24919.641276583247</v>
      </c>
    </row>
    <row r="118" spans="1:11" x14ac:dyDescent="0.25">
      <c r="A118" s="56" t="s">
        <v>119</v>
      </c>
    </row>
    <row r="119" spans="1:11" x14ac:dyDescent="0.25">
      <c r="B119" s="56" t="s">
        <v>81</v>
      </c>
      <c r="C119" s="56" t="s">
        <v>82</v>
      </c>
      <c r="D119" s="56" t="s">
        <v>83</v>
      </c>
      <c r="E119" s="56" t="s">
        <v>84</v>
      </c>
      <c r="F119" s="56" t="s">
        <v>85</v>
      </c>
      <c r="G119" s="56" t="s">
        <v>86</v>
      </c>
      <c r="H119" s="56" t="s">
        <v>87</v>
      </c>
      <c r="I119" s="56" t="s">
        <v>88</v>
      </c>
      <c r="J119" s="56" t="s">
        <v>89</v>
      </c>
      <c r="K119" s="56" t="s">
        <v>129</v>
      </c>
    </row>
    <row r="120" spans="1:11" x14ac:dyDescent="0.25">
      <c r="A120" s="56" t="s">
        <v>90</v>
      </c>
      <c r="K120">
        <v>0</v>
      </c>
    </row>
    <row r="121" spans="1:11" x14ac:dyDescent="0.25">
      <c r="A121" s="56" t="s">
        <v>91</v>
      </c>
      <c r="J121">
        <v>333.96588725770863</v>
      </c>
      <c r="K121">
        <v>333.96588725770863</v>
      </c>
    </row>
    <row r="122" spans="1:11" x14ac:dyDescent="0.25">
      <c r="A122" s="56" t="s">
        <v>92</v>
      </c>
      <c r="I122">
        <v>372.11170629994325</v>
      </c>
      <c r="J122">
        <v>576.74492447509078</v>
      </c>
      <c r="K122">
        <v>576.74492447509078</v>
      </c>
    </row>
    <row r="123" spans="1:11" x14ac:dyDescent="0.25">
      <c r="A123" s="56" t="s">
        <v>93</v>
      </c>
      <c r="H123">
        <v>375.71269748766878</v>
      </c>
      <c r="I123">
        <v>569.00742172393609</v>
      </c>
      <c r="J123">
        <v>763.35694536451263</v>
      </c>
      <c r="K123">
        <v>763.35694536451263</v>
      </c>
    </row>
    <row r="124" spans="1:11" x14ac:dyDescent="0.25">
      <c r="A124" s="56" t="s">
        <v>94</v>
      </c>
      <c r="G124">
        <v>1190.8182139395165</v>
      </c>
      <c r="H124">
        <v>1287.0884451956606</v>
      </c>
      <c r="I124">
        <v>1375.8699016478879</v>
      </c>
      <c r="J124">
        <v>1477.9256730098789</v>
      </c>
      <c r="K124">
        <v>1477.9256730098789</v>
      </c>
    </row>
    <row r="125" spans="1:11" x14ac:dyDescent="0.25">
      <c r="A125" s="56" t="s">
        <v>95</v>
      </c>
      <c r="F125">
        <v>1485.8783807644495</v>
      </c>
      <c r="G125">
        <v>1810.0502177933897</v>
      </c>
      <c r="H125">
        <v>1893.100718512861</v>
      </c>
      <c r="I125">
        <v>1951.8801035907875</v>
      </c>
      <c r="J125">
        <v>2004.7636513146929</v>
      </c>
      <c r="K125">
        <v>2004.7636513146929</v>
      </c>
    </row>
    <row r="126" spans="1:11" x14ac:dyDescent="0.25">
      <c r="A126" s="56" t="s">
        <v>96</v>
      </c>
      <c r="E126">
        <v>922.89607466323457</v>
      </c>
      <c r="F126">
        <v>1743.4872747594973</v>
      </c>
      <c r="G126">
        <v>2021.7564291382587</v>
      </c>
      <c r="H126">
        <v>2107.2419179038384</v>
      </c>
      <c r="I126">
        <v>2164.1281690213591</v>
      </c>
      <c r="J126">
        <v>2211.4849193748546</v>
      </c>
      <c r="K126">
        <v>2211.4849193748546</v>
      </c>
    </row>
    <row r="127" spans="1:11" x14ac:dyDescent="0.25">
      <c r="A127" s="56" t="s">
        <v>97</v>
      </c>
      <c r="D127">
        <v>3236.3941774562877</v>
      </c>
      <c r="E127">
        <v>3947.08979048943</v>
      </c>
      <c r="F127">
        <v>4703.6703230401517</v>
      </c>
      <c r="G127">
        <v>5014.8598513702082</v>
      </c>
      <c r="H127">
        <v>5192.4773044720105</v>
      </c>
      <c r="I127">
        <v>5293.5030353957973</v>
      </c>
      <c r="J127">
        <v>5360.1902295728596</v>
      </c>
      <c r="K127">
        <v>5360.1902295728596</v>
      </c>
    </row>
    <row r="128" spans="1:11" x14ac:dyDescent="0.25">
      <c r="A128" s="56" t="s">
        <v>98</v>
      </c>
      <c r="C128">
        <v>2552.9488271518803</v>
      </c>
      <c r="D128">
        <v>4149.1997682505644</v>
      </c>
      <c r="E128">
        <v>4939.3050195658543</v>
      </c>
      <c r="F128">
        <v>5658.285204247054</v>
      </c>
      <c r="G128">
        <v>5954.7784226161948</v>
      </c>
      <c r="H128">
        <v>6158.3643599929237</v>
      </c>
      <c r="I128">
        <v>6269.0647422706761</v>
      </c>
      <c r="J128">
        <v>6335.0905987411088</v>
      </c>
      <c r="K128">
        <v>6335.0905987411088</v>
      </c>
    </row>
    <row r="129" spans="1:14" x14ac:dyDescent="0.25">
      <c r="A129" s="56" t="s">
        <v>99</v>
      </c>
      <c r="B129">
        <v>7934.7350430350898</v>
      </c>
      <c r="C129">
        <v>13176.40450225393</v>
      </c>
      <c r="D129">
        <v>16979.878429314031</v>
      </c>
      <c r="E129">
        <v>19917.578722094775</v>
      </c>
      <c r="F129">
        <v>22223.46593427355</v>
      </c>
      <c r="G129">
        <v>23173.606372421586</v>
      </c>
      <c r="H129">
        <v>23946.174758982292</v>
      </c>
      <c r="I129">
        <v>24353.810329530177</v>
      </c>
      <c r="J129">
        <v>24581.055335088109</v>
      </c>
      <c r="K129">
        <v>24581.055335088109</v>
      </c>
    </row>
    <row r="130" spans="1:14" x14ac:dyDescent="0.25">
      <c r="A130" s="56" t="s">
        <v>172</v>
      </c>
      <c r="B130">
        <v>7934.7350430350898</v>
      </c>
      <c r="C130">
        <v>13467.260117922418</v>
      </c>
      <c r="D130">
        <v>17985.72246450865</v>
      </c>
      <c r="E130">
        <v>21193.204308306613</v>
      </c>
      <c r="F130">
        <v>23952.319196159664</v>
      </c>
      <c r="G130">
        <v>25178.708275375735</v>
      </c>
      <c r="H130">
        <v>26051.230173881864</v>
      </c>
      <c r="I130">
        <v>26561.175394675436</v>
      </c>
      <c r="J130">
        <v>26949.103361490248</v>
      </c>
      <c r="K130">
        <v>26949.103361490248</v>
      </c>
    </row>
    <row r="132" spans="1:14" x14ac:dyDescent="0.25">
      <c r="A132" s="56" t="s">
        <v>173</v>
      </c>
    </row>
    <row r="133" spans="1:14" x14ac:dyDescent="0.25">
      <c r="A133" s="56" t="s">
        <v>115</v>
      </c>
      <c r="B133" s="56" t="s">
        <v>116</v>
      </c>
      <c r="C133" s="56" t="s">
        <v>174</v>
      </c>
      <c r="D133" s="56" t="s">
        <v>175</v>
      </c>
      <c r="E133" s="56" t="s">
        <v>112</v>
      </c>
      <c r="F133" s="56" t="s">
        <v>113</v>
      </c>
      <c r="G133" s="56" t="s">
        <v>177</v>
      </c>
      <c r="H133" s="56" t="s">
        <v>176</v>
      </c>
      <c r="I133" s="56" t="s">
        <v>178</v>
      </c>
      <c r="J133" s="56" t="s">
        <v>179</v>
      </c>
      <c r="K133" s="56" t="s">
        <v>180</v>
      </c>
      <c r="L133" s="56" t="s">
        <v>181</v>
      </c>
      <c r="M133" s="56" t="s">
        <v>182</v>
      </c>
      <c r="N133" s="56" t="s">
        <v>183</v>
      </c>
    </row>
    <row r="134" spans="1:14" x14ac:dyDescent="0.25">
      <c r="A134" s="56" t="s">
        <v>89</v>
      </c>
      <c r="B134" s="56" t="s">
        <v>89</v>
      </c>
      <c r="C134">
        <v>18834</v>
      </c>
      <c r="D134">
        <v>18834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56" t="s">
        <v>88</v>
      </c>
      <c r="B135" s="56" t="s">
        <v>88</v>
      </c>
      <c r="C135">
        <v>16704</v>
      </c>
      <c r="D135">
        <v>16857.953917050701</v>
      </c>
      <c r="E135">
        <v>229.51938825251301</v>
      </c>
      <c r="F135">
        <v>242.598566088138</v>
      </c>
      <c r="G135">
        <v>1.00921658986175</v>
      </c>
      <c r="H135">
        <v>333.96588725770903</v>
      </c>
      <c r="I135">
        <v>1.37403848331246E-2</v>
      </c>
      <c r="J135">
        <v>1.45233815905255E-2</v>
      </c>
      <c r="K135">
        <v>1.9993168537937499E-2</v>
      </c>
      <c r="L135">
        <v>1.3614901866612E-2</v>
      </c>
      <c r="M135">
        <v>1.43907479686942E-2</v>
      </c>
      <c r="N135">
        <v>1.9810582523892398E-2</v>
      </c>
    </row>
    <row r="136" spans="1:14" x14ac:dyDescent="0.25">
      <c r="A136" s="56" t="s">
        <v>87</v>
      </c>
      <c r="B136" s="56" t="s">
        <v>87</v>
      </c>
      <c r="C136">
        <v>23466</v>
      </c>
      <c r="D136">
        <v>24083.370923814899</v>
      </c>
      <c r="E136">
        <v>405.39539068884898</v>
      </c>
      <c r="F136">
        <v>410.230770562148</v>
      </c>
      <c r="G136">
        <v>1.0263091674684599</v>
      </c>
      <c r="H136">
        <v>576.74492447509101</v>
      </c>
      <c r="I136">
        <v>1.7275862553858701E-2</v>
      </c>
      <c r="J136">
        <v>1.7481921527407601E-2</v>
      </c>
      <c r="K136">
        <v>2.4577896721856798E-2</v>
      </c>
      <c r="L136">
        <v>1.6833000329201101E-2</v>
      </c>
      <c r="M136">
        <v>1.70337770347792E-2</v>
      </c>
      <c r="N136">
        <v>2.3947848758363598E-2</v>
      </c>
    </row>
    <row r="137" spans="1:14" x14ac:dyDescent="0.25">
      <c r="A137" s="56" t="s">
        <v>86</v>
      </c>
      <c r="B137" s="56" t="s">
        <v>86</v>
      </c>
      <c r="C137">
        <v>27067</v>
      </c>
      <c r="D137">
        <v>28703.1421634209</v>
      </c>
      <c r="E137">
        <v>530.74664614816197</v>
      </c>
      <c r="F137">
        <v>548.65455765783702</v>
      </c>
      <c r="G137">
        <v>1.06044785766509</v>
      </c>
      <c r="H137">
        <v>763.35694536451297</v>
      </c>
      <c r="I137">
        <v>1.9608624751474599E-2</v>
      </c>
      <c r="J137">
        <v>2.0270238949933E-2</v>
      </c>
      <c r="K137">
        <v>2.8202495487660701E-2</v>
      </c>
      <c r="L137">
        <v>1.84908900609684E-2</v>
      </c>
      <c r="M137">
        <v>1.9114790796564401E-2</v>
      </c>
      <c r="N137">
        <v>2.6594891284666699E-2</v>
      </c>
    </row>
    <row r="138" spans="1:14" x14ac:dyDescent="0.25">
      <c r="A138" s="56" t="s">
        <v>85</v>
      </c>
      <c r="B138" s="56" t="s">
        <v>85</v>
      </c>
      <c r="C138">
        <v>26180</v>
      </c>
      <c r="D138">
        <v>28926.736343422199</v>
      </c>
      <c r="E138">
        <v>824.09453556506105</v>
      </c>
      <c r="F138">
        <v>1226.8384129108099</v>
      </c>
      <c r="G138">
        <v>1.1049173545997799</v>
      </c>
      <c r="H138">
        <v>1477.92567300988</v>
      </c>
      <c r="I138">
        <v>3.1478018929146701E-2</v>
      </c>
      <c r="J138">
        <v>4.6861665886585503E-2</v>
      </c>
      <c r="K138">
        <v>5.6452470321233003E-2</v>
      </c>
      <c r="L138">
        <v>2.84890257159085E-2</v>
      </c>
      <c r="M138">
        <v>4.2411919490177301E-2</v>
      </c>
      <c r="N138">
        <v>5.1092029721699003E-2</v>
      </c>
    </row>
    <row r="139" spans="1:14" x14ac:dyDescent="0.25">
      <c r="A139" s="56" t="s">
        <v>84</v>
      </c>
      <c r="B139" s="56" t="s">
        <v>84</v>
      </c>
      <c r="C139">
        <v>15852</v>
      </c>
      <c r="D139">
        <v>19501.103183996402</v>
      </c>
      <c r="E139">
        <v>832.40941995957201</v>
      </c>
      <c r="F139">
        <v>1823.77955224725</v>
      </c>
      <c r="G139">
        <v>1.23019828311862</v>
      </c>
      <c r="H139">
        <v>2004.7636513146899</v>
      </c>
      <c r="I139">
        <v>5.2511318443071602E-2</v>
      </c>
      <c r="J139">
        <v>0.115050438572247</v>
      </c>
      <c r="K139">
        <v>0.12646755307309401</v>
      </c>
      <c r="L139">
        <v>4.2685247706534403E-2</v>
      </c>
      <c r="M139">
        <v>9.35218656626534E-2</v>
      </c>
      <c r="N139">
        <v>0.102802576469618</v>
      </c>
    </row>
    <row r="140" spans="1:14" x14ac:dyDescent="0.25">
      <c r="A140" s="56" t="s">
        <v>83</v>
      </c>
      <c r="B140" s="56" t="s">
        <v>83</v>
      </c>
      <c r="C140">
        <v>12314</v>
      </c>
      <c r="D140">
        <v>17749.302590295199</v>
      </c>
      <c r="E140">
        <v>849.83119020744402</v>
      </c>
      <c r="F140">
        <v>2041.6788427108199</v>
      </c>
      <c r="G140">
        <v>1.4413921219989601</v>
      </c>
      <c r="H140">
        <v>2211.4849193748501</v>
      </c>
      <c r="I140">
        <v>6.9013414829254799E-2</v>
      </c>
      <c r="J140">
        <v>0.165801432735977</v>
      </c>
      <c r="K140">
        <v>0.17959110925571301</v>
      </c>
      <c r="L140">
        <v>4.7879694758942701E-2</v>
      </c>
      <c r="M140">
        <v>0.115028679708641</v>
      </c>
      <c r="N140">
        <v>0.124595595129694</v>
      </c>
    </row>
    <row r="141" spans="1:14" x14ac:dyDescent="0.25">
      <c r="A141" s="56" t="s">
        <v>82</v>
      </c>
      <c r="B141" s="56" t="s">
        <v>82</v>
      </c>
      <c r="C141">
        <v>13112</v>
      </c>
      <c r="D141">
        <v>24019.1925095074</v>
      </c>
      <c r="E141">
        <v>2062.6823470788499</v>
      </c>
      <c r="F141">
        <v>4947.4216347768097</v>
      </c>
      <c r="G141">
        <v>1.8318481169545</v>
      </c>
      <c r="H141">
        <v>5360.1902295728596</v>
      </c>
      <c r="I141">
        <v>0.15731256460332901</v>
      </c>
      <c r="J141">
        <v>0.377320136880476</v>
      </c>
      <c r="K141">
        <v>0.40880035307907697</v>
      </c>
      <c r="L141">
        <v>8.5876423458548706E-2</v>
      </c>
      <c r="M141">
        <v>0.205977850122085</v>
      </c>
      <c r="N141">
        <v>0.22316279897632599</v>
      </c>
    </row>
    <row r="142" spans="1:14" x14ac:dyDescent="0.25">
      <c r="A142" s="56" t="s">
        <v>81</v>
      </c>
      <c r="B142" s="56" t="s">
        <v>81</v>
      </c>
      <c r="C142">
        <v>5395</v>
      </c>
      <c r="D142">
        <v>16044.984100702201</v>
      </c>
      <c r="E142">
        <v>1927.1781847801899</v>
      </c>
      <c r="F142">
        <v>6034.8452456020204</v>
      </c>
      <c r="G142">
        <v>2.9740470992960399</v>
      </c>
      <c r="H142">
        <v>6335.0905987411097</v>
      </c>
      <c r="I142">
        <v>0.35721560422246301</v>
      </c>
      <c r="J142">
        <v>1.1185996748103799</v>
      </c>
      <c r="K142">
        <v>1.17425219624488</v>
      </c>
      <c r="L142">
        <v>0.120110943874095</v>
      </c>
      <c r="M142">
        <v>0.37612036308206298</v>
      </c>
      <c r="N142">
        <v>0.394833086712992</v>
      </c>
    </row>
    <row r="143" spans="1:14" x14ac:dyDescent="0.25">
      <c r="A143" s="56" t="s">
        <v>80</v>
      </c>
      <c r="B143" s="56" t="s">
        <v>80</v>
      </c>
      <c r="C143">
        <v>2063</v>
      </c>
      <c r="D143">
        <v>18402.4425290004</v>
      </c>
      <c r="E143">
        <v>7325.5730165004497</v>
      </c>
      <c r="F143">
        <v>23464.105807948101</v>
      </c>
      <c r="G143">
        <v>8.9202338967524799</v>
      </c>
      <c r="H143">
        <v>24581.055335088098</v>
      </c>
      <c r="I143">
        <v>3.5509321456618701</v>
      </c>
      <c r="J143">
        <v>11.3737788695822</v>
      </c>
      <c r="K143">
        <v>11.9151989021271</v>
      </c>
      <c r="L143">
        <v>0.39807612521849201</v>
      </c>
      <c r="M143">
        <v>1.27505388325333</v>
      </c>
      <c r="N143">
        <v>1.33574960477941</v>
      </c>
    </row>
    <row r="144" spans="1:14" x14ac:dyDescent="0.25">
      <c r="A144" s="56" t="s">
        <v>172</v>
      </c>
      <c r="B144" s="56" t="s">
        <v>172</v>
      </c>
      <c r="C144">
        <v>160987</v>
      </c>
      <c r="D144">
        <v>213122.22826121</v>
      </c>
      <c r="E144">
        <v>10259.9050012509</v>
      </c>
      <c r="F144">
        <v>24919.641276583199</v>
      </c>
      <c r="G144">
        <v>1.32384744272028</v>
      </c>
      <c r="H144">
        <v>26949.103361490201</v>
      </c>
      <c r="I144">
        <v>6.3731264022877099E-2</v>
      </c>
      <c r="J144">
        <v>0.154792879403823</v>
      </c>
      <c r="K144">
        <v>0.16739925187431401</v>
      </c>
      <c r="L144">
        <v>4.81409428052526E-2</v>
      </c>
      <c r="M144">
        <v>0.116926523713148</v>
      </c>
      <c r="N144">
        <v>0.12644905030018999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K2"/>
    </sheetView>
  </sheetViews>
  <sheetFormatPr defaultRowHeight="12.5" x14ac:dyDescent="0.25"/>
  <sheetData>
    <row r="1" spans="1:11" x14ac:dyDescent="0.25">
      <c r="B1" s="51" t="s">
        <v>100</v>
      </c>
      <c r="C1" s="51" t="s">
        <v>101</v>
      </c>
      <c r="D1" s="51" t="s">
        <v>102</v>
      </c>
      <c r="E1" s="51" t="s">
        <v>103</v>
      </c>
      <c r="F1" s="51" t="s">
        <v>104</v>
      </c>
      <c r="G1" s="51" t="s">
        <v>105</v>
      </c>
      <c r="H1" s="51" t="s">
        <v>106</v>
      </c>
      <c r="I1" s="51" t="s">
        <v>107</v>
      </c>
      <c r="J1" s="51" t="s">
        <v>108</v>
      </c>
      <c r="K1" s="51" t="s">
        <v>295</v>
      </c>
    </row>
    <row r="2" spans="1:11" x14ac:dyDescent="0.25">
      <c r="A2" t="s">
        <v>3</v>
      </c>
      <c r="B2" s="1">
        <v>8.2059999999999995</v>
      </c>
      <c r="C2" s="1">
        <v>1.6240000000000001</v>
      </c>
      <c r="D2" s="1">
        <v>1.2749999999999999</v>
      </c>
      <c r="E2" s="1">
        <v>1.175</v>
      </c>
      <c r="F2" s="1">
        <v>1.115</v>
      </c>
      <c r="G2" s="1">
        <v>1.042</v>
      </c>
      <c r="H2" s="1">
        <v>1.0349999999999999</v>
      </c>
      <c r="I2" s="1">
        <v>1.018</v>
      </c>
      <c r="J2" s="1">
        <v>1.0089999999999999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0"/>
  <sheetViews>
    <sheetView topLeftCell="G1" workbookViewId="0">
      <selection activeCell="I20" sqref="I20"/>
    </sheetView>
  </sheetViews>
  <sheetFormatPr defaultRowHeight="12.5" x14ac:dyDescent="0.25"/>
  <cols>
    <col min="6" max="6" width="12.61328125" bestFit="1" customWidth="1"/>
    <col min="7" max="7" width="8.3828125" bestFit="1" customWidth="1"/>
    <col min="8" max="8" width="9.61328125" bestFit="1" customWidth="1"/>
    <col min="9" max="9" width="10.61328125" bestFit="1" customWidth="1"/>
    <col min="10" max="10" width="12.15234375" bestFit="1" customWidth="1"/>
    <col min="11" max="11" width="10.61328125" bestFit="1" customWidth="1"/>
    <col min="12" max="12" width="12" bestFit="1" customWidth="1"/>
    <col min="13" max="13" width="12.15234375" bestFit="1" customWidth="1"/>
    <col min="14" max="16" width="12" bestFit="1" customWidth="1"/>
    <col min="18" max="18" width="30.84375" bestFit="1" customWidth="1"/>
    <col min="19" max="19" width="12.15234375" bestFit="1" customWidth="1"/>
    <col min="20" max="20" width="8.15234375" bestFit="1" customWidth="1"/>
    <col min="22" max="22" width="24.3828125" bestFit="1" customWidth="1"/>
    <col min="23" max="23" width="12.15234375" bestFit="1" customWidth="1"/>
    <col min="24" max="24" width="8.15234375" bestFit="1" customWidth="1"/>
  </cols>
  <sheetData>
    <row r="1" spans="1:18" x14ac:dyDescent="0.25">
      <c r="A1" s="24" t="s">
        <v>22</v>
      </c>
      <c r="B1" s="25"/>
      <c r="F1" t="s">
        <v>38</v>
      </c>
    </row>
    <row r="2" spans="1:18" ht="13" thickBot="1" x14ac:dyDescent="0.3">
      <c r="A2" s="25"/>
      <c r="B2" s="25"/>
      <c r="F2" t="s">
        <v>21</v>
      </c>
    </row>
    <row r="3" spans="1:18" x14ac:dyDescent="0.25">
      <c r="A3" s="34" t="s">
        <v>23</v>
      </c>
      <c r="B3" s="26">
        <v>1.2481780718883735</v>
      </c>
      <c r="C3" s="1">
        <v>1.2481839094041272</v>
      </c>
      <c r="D3" s="1"/>
      <c r="F3" t="s">
        <v>39</v>
      </c>
    </row>
    <row r="4" spans="1:18" x14ac:dyDescent="0.25">
      <c r="A4" s="35" t="s">
        <v>24</v>
      </c>
      <c r="B4" s="27">
        <v>2.6370277549213292</v>
      </c>
      <c r="C4" s="1">
        <v>2.6371688968567693</v>
      </c>
      <c r="D4" s="1"/>
      <c r="F4" s="39" t="s">
        <v>11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</row>
    <row r="5" spans="1:18" x14ac:dyDescent="0.25">
      <c r="A5" s="35" t="s">
        <v>25</v>
      </c>
      <c r="B5" s="27">
        <v>1.158137262514042</v>
      </c>
      <c r="C5" s="1">
        <v>1.1581327402707406</v>
      </c>
      <c r="D5" s="1"/>
      <c r="F5">
        <v>1981</v>
      </c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8" x14ac:dyDescent="0.25">
      <c r="A6" s="35" t="s">
        <v>26</v>
      </c>
      <c r="B6" s="27">
        <v>1.3054393744899768</v>
      </c>
      <c r="C6" s="1">
        <v>1.3054395011122029</v>
      </c>
      <c r="D6" s="1"/>
      <c r="F6">
        <v>1982</v>
      </c>
      <c r="G6" s="40"/>
      <c r="H6" s="40"/>
      <c r="I6" s="40"/>
      <c r="J6" s="40"/>
      <c r="K6" s="40"/>
      <c r="L6" s="40"/>
      <c r="M6" s="40"/>
      <c r="N6" s="40"/>
      <c r="O6" s="40"/>
      <c r="P6" s="2">
        <v>83.956867153378738</v>
      </c>
    </row>
    <row r="7" spans="1:18" x14ac:dyDescent="0.25">
      <c r="A7" s="35" t="s">
        <v>27</v>
      </c>
      <c r="B7" s="27">
        <v>0.90012155486836964</v>
      </c>
      <c r="C7" s="1">
        <v>0.90012788677072564</v>
      </c>
      <c r="D7" s="1"/>
      <c r="F7">
        <v>1983</v>
      </c>
      <c r="G7" s="40"/>
      <c r="H7" s="40"/>
      <c r="I7" s="40"/>
      <c r="J7" s="40"/>
      <c r="K7" s="40"/>
      <c r="L7" s="40"/>
      <c r="M7" s="40"/>
      <c r="N7" s="40"/>
      <c r="O7" s="2">
        <v>251221.21820867155</v>
      </c>
      <c r="P7" s="2">
        <v>255935.53584907987</v>
      </c>
    </row>
    <row r="8" spans="1:18" x14ac:dyDescent="0.25">
      <c r="A8" s="35" t="s">
        <v>28</v>
      </c>
      <c r="B8" s="27">
        <v>3.0585957984710124</v>
      </c>
      <c r="C8" s="1">
        <v>-0.40724289210584086</v>
      </c>
      <c r="D8" s="1"/>
      <c r="F8">
        <v>1984</v>
      </c>
      <c r="G8" s="40"/>
      <c r="H8" s="40"/>
      <c r="I8" s="41"/>
      <c r="J8" s="40"/>
      <c r="K8" s="40"/>
      <c r="L8" s="40"/>
      <c r="M8" s="40"/>
      <c r="N8" s="2">
        <v>67040.487567002332</v>
      </c>
      <c r="O8" s="2">
        <v>428303.29462867393</v>
      </c>
      <c r="P8" s="2">
        <v>436292.76337307738</v>
      </c>
    </row>
    <row r="9" spans="1:18" x14ac:dyDescent="0.25">
      <c r="A9" s="35" t="s">
        <v>29</v>
      </c>
      <c r="B9" s="27">
        <v>2.5645251509883016</v>
      </c>
      <c r="C9" s="1">
        <v>2.5960662181689438</v>
      </c>
      <c r="D9" s="1"/>
      <c r="F9">
        <v>1985</v>
      </c>
      <c r="G9" s="40"/>
      <c r="H9" s="40"/>
      <c r="I9" s="40"/>
      <c r="J9" s="40"/>
      <c r="K9" s="40"/>
      <c r="L9" s="40"/>
      <c r="M9" s="2">
        <v>2888807.410068715</v>
      </c>
      <c r="N9" s="2">
        <v>3162442.2162079597</v>
      </c>
      <c r="O9" s="2">
        <v>3640411.0576972784</v>
      </c>
      <c r="P9" s="2">
        <v>3706481.5660411175</v>
      </c>
    </row>
    <row r="10" spans="1:18" x14ac:dyDescent="0.25">
      <c r="A10" s="35" t="s">
        <v>30</v>
      </c>
      <c r="B10" s="27">
        <v>2.0045425263454328</v>
      </c>
      <c r="C10" s="1">
        <v>2.0047227053261185</v>
      </c>
      <c r="D10" s="1"/>
      <c r="F10">
        <v>1986</v>
      </c>
      <c r="G10" s="40"/>
      <c r="H10" s="40"/>
      <c r="I10" s="40"/>
      <c r="J10" s="40"/>
      <c r="K10" s="40"/>
      <c r="L10" s="2">
        <v>1950212.6215178545</v>
      </c>
      <c r="M10" s="2">
        <v>3004069.4585433146</v>
      </c>
      <c r="N10" s="2">
        <v>3242511.1971967956</v>
      </c>
      <c r="O10" s="2">
        <v>3524607.0446893778</v>
      </c>
      <c r="P10" s="2">
        <v>3588447.8016792783</v>
      </c>
    </row>
    <row r="11" spans="1:18" ht="13" thickBot="1" x14ac:dyDescent="0.3">
      <c r="A11" s="36" t="s">
        <v>31</v>
      </c>
      <c r="B11" s="28">
        <v>2.0045425263454328</v>
      </c>
      <c r="C11" s="1">
        <v>1</v>
      </c>
      <c r="D11" s="1"/>
      <c r="F11">
        <v>1987</v>
      </c>
      <c r="G11" s="40"/>
      <c r="H11" s="40"/>
      <c r="I11" s="40"/>
      <c r="J11" s="40"/>
      <c r="K11" s="2">
        <v>727565.66180072469</v>
      </c>
      <c r="L11" s="2">
        <v>2696032.8460127432</v>
      </c>
      <c r="M11" s="2">
        <v>3603470.6177196982</v>
      </c>
      <c r="N11" s="2">
        <v>3879409.5907217492</v>
      </c>
      <c r="O11" s="2">
        <v>4157161.4470345252</v>
      </c>
      <c r="P11" s="2">
        <v>4232420.6342125256</v>
      </c>
    </row>
    <row r="12" spans="1:18" x14ac:dyDescent="0.25">
      <c r="A12" s="37"/>
      <c r="B12" s="25"/>
      <c r="C12">
        <v>1</v>
      </c>
      <c r="F12">
        <v>1988</v>
      </c>
      <c r="G12" s="40"/>
      <c r="H12" s="40"/>
      <c r="I12" s="40"/>
      <c r="J12" s="2">
        <v>9974885.6717713755</v>
      </c>
      <c r="K12" s="2">
        <v>14860213.600374162</v>
      </c>
      <c r="L12" s="2">
        <v>20740753.317506015</v>
      </c>
      <c r="M12" s="2">
        <v>24327140.80093348</v>
      </c>
      <c r="N12" s="2">
        <v>26100927.498229988</v>
      </c>
      <c r="O12" s="2">
        <v>27301570.455783878</v>
      </c>
      <c r="P12" s="2">
        <v>27795382.819169585</v>
      </c>
    </row>
    <row r="13" spans="1:18" ht="13" thickBot="1" x14ac:dyDescent="0.3">
      <c r="A13" s="37"/>
      <c r="B13" s="25"/>
      <c r="C13">
        <v>1</v>
      </c>
      <c r="F13">
        <v>1989</v>
      </c>
      <c r="G13" s="40"/>
      <c r="H13" s="40"/>
      <c r="I13" s="2">
        <v>7112687.2060151026</v>
      </c>
      <c r="J13" s="2">
        <v>18902401.384164251</v>
      </c>
      <c r="K13" s="2">
        <v>26806876.214097686</v>
      </c>
      <c r="L13" s="2">
        <v>34907911.987609185</v>
      </c>
      <c r="M13" s="2">
        <v>38708077.486871153</v>
      </c>
      <c r="N13" s="2">
        <v>41480781.093968488</v>
      </c>
      <c r="O13" s="2">
        <v>43118262.931615643</v>
      </c>
      <c r="P13" s="2">
        <v>43897973.632864609</v>
      </c>
    </row>
    <row r="14" spans="1:18" ht="13" thickBot="1" x14ac:dyDescent="0.3">
      <c r="A14" s="38" t="s">
        <v>32</v>
      </c>
      <c r="B14" s="29">
        <v>40.628115417474298</v>
      </c>
      <c r="F14">
        <v>1990</v>
      </c>
      <c r="G14" s="40"/>
      <c r="H14" s="2">
        <v>99850155.680742964</v>
      </c>
      <c r="I14" s="2">
        <v>334663298.6570372</v>
      </c>
      <c r="J14" s="2">
        <v>554164899.84995282</v>
      </c>
      <c r="K14" s="2">
        <v>766131339.41584492</v>
      </c>
      <c r="L14" s="2">
        <v>949643098.7899462</v>
      </c>
      <c r="M14" s="2">
        <v>1037751454.2102364</v>
      </c>
      <c r="N14" s="2">
        <v>1111631609.6876376</v>
      </c>
      <c r="O14" s="2">
        <v>1152244598.3592796</v>
      </c>
      <c r="P14" s="2">
        <v>1173078493.2710299</v>
      </c>
    </row>
    <row r="15" spans="1:18" ht="13" thickBot="1" x14ac:dyDescent="0.3">
      <c r="A15" s="38"/>
      <c r="B15" s="25"/>
      <c r="F15" t="s">
        <v>7</v>
      </c>
      <c r="G15" s="40"/>
      <c r="H15" s="2">
        <v>99850155.680742964</v>
      </c>
      <c r="I15" s="2">
        <v>341775985.86305231</v>
      </c>
      <c r="J15" s="2">
        <v>583042186.90588844</v>
      </c>
      <c r="K15" s="2">
        <v>808525994.8921175</v>
      </c>
      <c r="L15" s="2">
        <v>1009938009.562592</v>
      </c>
      <c r="M15" s="2">
        <v>1110283019.9843729</v>
      </c>
      <c r="N15" s="2">
        <v>1189564721.7715297</v>
      </c>
      <c r="O15" s="2">
        <v>1234666135.8089375</v>
      </c>
      <c r="P15" s="2">
        <v>1256991511.9810863</v>
      </c>
    </row>
    <row r="16" spans="1:18" ht="13" thickBot="1" x14ac:dyDescent="0.3">
      <c r="A16" s="38" t="s">
        <v>33</v>
      </c>
      <c r="B16" s="29">
        <v>36.108187057573467</v>
      </c>
      <c r="H16" s="2"/>
      <c r="I16" s="2"/>
      <c r="J16" s="2"/>
      <c r="K16" s="2"/>
      <c r="L16" s="2"/>
      <c r="M16" s="2"/>
      <c r="N16" s="2"/>
      <c r="O16" s="2"/>
      <c r="P16" s="2"/>
      <c r="R16" s="2"/>
    </row>
    <row r="17" spans="1:18" ht="16" x14ac:dyDescent="0.4">
      <c r="A17" s="24"/>
      <c r="B17" s="25"/>
      <c r="F17" s="48" t="s">
        <v>65</v>
      </c>
      <c r="G17" s="1">
        <v>7282.2148959909009</v>
      </c>
      <c r="H17" s="1">
        <v>1.0248697577626687E-3</v>
      </c>
      <c r="I17" s="1">
        <v>169.85646909539724</v>
      </c>
      <c r="J17" s="1">
        <v>3.3273929115710921</v>
      </c>
      <c r="K17" s="1">
        <v>323.2181683646877</v>
      </c>
      <c r="L17" s="1">
        <v>8.8702365969212549E-8</v>
      </c>
      <c r="M17" s="1">
        <v>2.8789424843001626E-7</v>
      </c>
      <c r="N17" s="1">
        <v>4.358382578955482E-4</v>
      </c>
      <c r="O17" s="1">
        <v>2.8789424843001626E-7</v>
      </c>
      <c r="P17" s="1"/>
    </row>
    <row r="18" spans="1:18" ht="16" x14ac:dyDescent="0.4">
      <c r="A18" s="24"/>
      <c r="B18" s="25"/>
      <c r="F18" s="6" t="s">
        <v>66</v>
      </c>
      <c r="G18" s="1">
        <v>12.249999999943038</v>
      </c>
      <c r="H18" s="1">
        <v>3.062456950397153</v>
      </c>
      <c r="I18" s="1">
        <v>1.6256249999999897</v>
      </c>
      <c r="J18" s="1">
        <v>1.3806249998471571</v>
      </c>
      <c r="K18" s="1">
        <v>1.2365440000000003</v>
      </c>
      <c r="L18" s="1">
        <v>1.0911877154585565</v>
      </c>
      <c r="M18" s="1">
        <v>1.0711550336821782</v>
      </c>
      <c r="N18" s="1">
        <v>1.0363236111329135</v>
      </c>
      <c r="O18" s="1">
        <v>1.0180809999999998</v>
      </c>
      <c r="P18" s="42"/>
    </row>
    <row r="19" spans="1:18" x14ac:dyDescent="0.25">
      <c r="A19" s="24" t="s">
        <v>34</v>
      </c>
      <c r="B19" s="25"/>
      <c r="F19" s="48" t="s">
        <v>41</v>
      </c>
      <c r="G19" s="1">
        <v>1.2481780718883735</v>
      </c>
      <c r="H19" s="1">
        <v>2.6370277549213292</v>
      </c>
      <c r="I19" s="1">
        <v>1.158137262514042</v>
      </c>
      <c r="J19" s="1">
        <v>1.3054393744899768</v>
      </c>
      <c r="K19" s="1">
        <v>0.90012155486836964</v>
      </c>
      <c r="L19" s="1">
        <v>3.0585957984710124</v>
      </c>
      <c r="M19" s="1">
        <v>2.5645251509883016</v>
      </c>
      <c r="N19" s="1">
        <v>2.0045425263454328</v>
      </c>
      <c r="O19" s="1">
        <v>2.0045425263454328</v>
      </c>
      <c r="P19" s="42"/>
    </row>
    <row r="20" spans="1:18" ht="13" thickBot="1" x14ac:dyDescent="0.3">
      <c r="A20" s="25"/>
      <c r="B20" s="25"/>
      <c r="F20" t="s">
        <v>43</v>
      </c>
      <c r="H20" s="43"/>
      <c r="I20" s="2">
        <v>1</v>
      </c>
      <c r="J20" s="43"/>
      <c r="K20" s="43"/>
      <c r="L20" s="43"/>
      <c r="M20" s="43"/>
      <c r="N20" s="43"/>
      <c r="O20" s="43"/>
    </row>
    <row r="21" spans="1:18" x14ac:dyDescent="0.25">
      <c r="A21" s="37">
        <v>2</v>
      </c>
      <c r="B21" s="30" t="s">
        <v>35</v>
      </c>
      <c r="F21" t="s">
        <v>42</v>
      </c>
    </row>
    <row r="22" spans="1:18" x14ac:dyDescent="0.25">
      <c r="A22" s="37">
        <v>3</v>
      </c>
      <c r="B22" s="31" t="s">
        <v>35</v>
      </c>
      <c r="F22" s="39" t="s">
        <v>11</v>
      </c>
      <c r="G22">
        <v>1</v>
      </c>
      <c r="H22">
        <v>2</v>
      </c>
      <c r="I22">
        <v>3</v>
      </c>
      <c r="J22">
        <v>4</v>
      </c>
      <c r="K22">
        <v>5</v>
      </c>
      <c r="L22">
        <v>6</v>
      </c>
      <c r="M22">
        <v>7</v>
      </c>
      <c r="N22">
        <v>8</v>
      </c>
      <c r="O22">
        <v>9</v>
      </c>
      <c r="P22">
        <v>10</v>
      </c>
    </row>
    <row r="23" spans="1:18" x14ac:dyDescent="0.25">
      <c r="A23" s="37">
        <v>4</v>
      </c>
      <c r="B23" s="31" t="s">
        <v>35</v>
      </c>
      <c r="F23">
        <v>1981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spans="1:18" x14ac:dyDescent="0.25">
      <c r="A24" s="37">
        <v>5</v>
      </c>
      <c r="B24" s="31" t="s">
        <v>36</v>
      </c>
      <c r="F24">
        <v>1982</v>
      </c>
      <c r="G24" s="40"/>
      <c r="H24" s="40"/>
      <c r="I24" s="40"/>
      <c r="J24" s="40"/>
      <c r="K24" s="40"/>
      <c r="L24" s="40"/>
      <c r="M24" s="40"/>
      <c r="N24" s="40"/>
      <c r="O24" s="40"/>
      <c r="P24" s="50">
        <v>2.2057517933025676E-7</v>
      </c>
      <c r="R24" s="44"/>
    </row>
    <row r="25" spans="1:18" x14ac:dyDescent="0.25">
      <c r="A25" s="37">
        <v>6</v>
      </c>
      <c r="B25" s="31" t="s">
        <v>36</v>
      </c>
      <c r="F25">
        <v>1983</v>
      </c>
      <c r="G25" s="40"/>
      <c r="H25" s="40"/>
      <c r="I25" s="40"/>
      <c r="J25" s="40"/>
      <c r="K25" s="40"/>
      <c r="L25" s="40"/>
      <c r="M25" s="40"/>
      <c r="N25" s="40"/>
      <c r="O25" s="2">
        <v>125438.28382537245</v>
      </c>
      <c r="P25" s="2">
        <v>127706.33343567021</v>
      </c>
      <c r="R25" s="44"/>
    </row>
    <row r="26" spans="1:18" x14ac:dyDescent="0.25">
      <c r="A26" s="37">
        <v>7</v>
      </c>
      <c r="B26" s="31" t="s">
        <v>36</v>
      </c>
      <c r="F26">
        <v>1984</v>
      </c>
      <c r="G26" s="40"/>
      <c r="H26" s="40"/>
      <c r="I26" s="40"/>
      <c r="J26" s="40"/>
      <c r="K26" s="40"/>
      <c r="L26" s="40"/>
      <c r="M26" s="40"/>
      <c r="N26" s="2">
        <v>17979.817566213209</v>
      </c>
      <c r="O26" s="2">
        <v>197414.52852973138</v>
      </c>
      <c r="P26" s="2">
        <v>200983.98062072048</v>
      </c>
      <c r="R26" s="44"/>
    </row>
    <row r="27" spans="1:18" x14ac:dyDescent="0.25">
      <c r="A27" s="37">
        <v>8</v>
      </c>
      <c r="B27" s="31" t="s">
        <v>36</v>
      </c>
      <c r="F27">
        <v>1985</v>
      </c>
      <c r="G27" s="40"/>
      <c r="H27" s="40"/>
      <c r="I27" s="40"/>
      <c r="J27" s="40"/>
      <c r="K27" s="40"/>
      <c r="L27" s="40"/>
      <c r="M27" s="2">
        <v>516957.17964829132</v>
      </c>
      <c r="N27" s="2">
        <v>571947.25196604838</v>
      </c>
      <c r="O27" s="2">
        <v>773752.75837518321</v>
      </c>
      <c r="P27" s="2">
        <v>787742.98200001591</v>
      </c>
      <c r="R27" s="44"/>
    </row>
    <row r="28" spans="1:18" ht="13" thickBot="1" x14ac:dyDescent="0.3">
      <c r="A28" s="37">
        <v>9</v>
      </c>
      <c r="B28" s="32" t="s">
        <v>36</v>
      </c>
      <c r="F28">
        <v>1986</v>
      </c>
      <c r="G28" s="40"/>
      <c r="H28" s="40"/>
      <c r="I28" s="40"/>
      <c r="J28" s="40"/>
      <c r="K28" s="40"/>
      <c r="L28" s="2">
        <v>316781.12173900922</v>
      </c>
      <c r="M28" s="2">
        <v>580271.72690689436</v>
      </c>
      <c r="N28" s="2">
        <v>629823.23653920682</v>
      </c>
      <c r="O28" s="2">
        <v>734856.09753419238</v>
      </c>
      <c r="P28" s="2">
        <v>748143.03063400357</v>
      </c>
      <c r="R28" s="44"/>
    </row>
    <row r="29" spans="1:18" ht="13" thickBot="1" x14ac:dyDescent="0.3">
      <c r="A29" s="37"/>
      <c r="B29" s="25"/>
      <c r="F29">
        <v>1987</v>
      </c>
      <c r="G29" s="40"/>
      <c r="H29" s="40"/>
      <c r="I29" s="40"/>
      <c r="J29" s="40"/>
      <c r="K29" s="2">
        <v>102711.39706906409</v>
      </c>
      <c r="L29" s="2">
        <v>391052.3257496669</v>
      </c>
      <c r="M29" s="2">
        <v>622259.97463421873</v>
      </c>
      <c r="N29" s="2">
        <v>673423.73505257128</v>
      </c>
      <c r="O29" s="2">
        <v>766363.8437695445</v>
      </c>
      <c r="P29" s="2">
        <v>780220.46842898778</v>
      </c>
      <c r="R29" s="44"/>
    </row>
    <row r="30" spans="1:18" ht="13" thickBot="1" x14ac:dyDescent="0.3">
      <c r="A30" s="37" t="s">
        <v>37</v>
      </c>
      <c r="B30" s="33" t="s">
        <v>36</v>
      </c>
      <c r="F30">
        <v>1988</v>
      </c>
      <c r="G30" s="40"/>
      <c r="H30" s="40"/>
      <c r="I30" s="40"/>
      <c r="J30" s="2">
        <v>1537823.1416052352</v>
      </c>
      <c r="K30" s="2">
        <v>2313510.9304008163</v>
      </c>
      <c r="L30" s="2">
        <v>3350109.9380030469</v>
      </c>
      <c r="M30" s="2">
        <v>4018006.5692547453</v>
      </c>
      <c r="N30" s="2">
        <v>4316671.864719877</v>
      </c>
      <c r="O30" s="2">
        <v>4600386.2825901303</v>
      </c>
      <c r="P30" s="2">
        <v>4683565.8669660976</v>
      </c>
      <c r="R30" s="44"/>
    </row>
    <row r="31" spans="1:18" x14ac:dyDescent="0.25">
      <c r="F31">
        <v>1989</v>
      </c>
      <c r="G31" s="40"/>
      <c r="H31" s="40"/>
      <c r="I31" s="2">
        <v>1030484.8398639237</v>
      </c>
      <c r="J31" s="2">
        <v>2481709.8954179538</v>
      </c>
      <c r="K31" s="2">
        <v>3526143.8622418134</v>
      </c>
      <c r="L31" s="2">
        <v>4616877.9206144717</v>
      </c>
      <c r="M31" s="2">
        <v>5227949.139508686</v>
      </c>
      <c r="N31" s="2">
        <v>5606638.8763505192</v>
      </c>
      <c r="O31" s="2">
        <v>5876862.0427065985</v>
      </c>
      <c r="P31" s="2">
        <v>5983121.5853010146</v>
      </c>
      <c r="R31" s="44"/>
    </row>
    <row r="32" spans="1:18" x14ac:dyDescent="0.25">
      <c r="F32">
        <v>1990</v>
      </c>
      <c r="G32" s="40"/>
      <c r="H32" s="2">
        <v>10475376.598386487</v>
      </c>
      <c r="I32" s="2">
        <v>34297102.152496547</v>
      </c>
      <c r="J32" s="2">
        <v>57489173.429072373</v>
      </c>
      <c r="K32" s="2">
        <v>79585744.141912058</v>
      </c>
      <c r="L32" s="2">
        <v>98963353.134071082</v>
      </c>
      <c r="M32" s="2">
        <v>108396457.68632929</v>
      </c>
      <c r="N32" s="2">
        <v>116123833.70550479</v>
      </c>
      <c r="O32" s="2">
        <v>120485277.74556023</v>
      </c>
      <c r="P32" s="2">
        <v>122663772.05247818</v>
      </c>
      <c r="R32" s="44"/>
    </row>
    <row r="33" spans="6:18" x14ac:dyDescent="0.25">
      <c r="F33" t="s">
        <v>7</v>
      </c>
      <c r="G33" s="40"/>
      <c r="H33" s="2">
        <v>10475376.598386487</v>
      </c>
      <c r="I33" s="2">
        <v>38085924.633226998</v>
      </c>
      <c r="J33" s="2">
        <v>73330164.296595603</v>
      </c>
      <c r="K33" s="2">
        <v>103505807.53887466</v>
      </c>
      <c r="L33" s="2">
        <v>136812611.13728487</v>
      </c>
      <c r="M33" s="2">
        <v>159986192.21832675</v>
      </c>
      <c r="N33" s="2">
        <v>171928538.50032747</v>
      </c>
      <c r="O33" s="2">
        <v>185516098.87080058</v>
      </c>
      <c r="P33" s="2">
        <v>188870415.45451492</v>
      </c>
      <c r="R33" s="44"/>
    </row>
    <row r="34" spans="6:18" x14ac:dyDescent="0.25">
      <c r="I34" s="2"/>
      <c r="J34" s="2"/>
      <c r="K34" s="2"/>
      <c r="L34" s="2"/>
      <c r="M34" s="2"/>
      <c r="N34" s="2"/>
      <c r="O34" s="2"/>
      <c r="P34" s="2"/>
    </row>
    <row r="35" spans="6:18" x14ac:dyDescent="0.25"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6:18" x14ac:dyDescent="0.25">
      <c r="F36" t="s">
        <v>44</v>
      </c>
      <c r="G36" s="1">
        <v>2.461337617446576</v>
      </c>
      <c r="H36" s="1">
        <v>3.5404519849891E-2</v>
      </c>
      <c r="I36" s="1">
        <v>8.9447562624056474E-3</v>
      </c>
      <c r="J36" s="1">
        <v>6.7736123403569514E-4</v>
      </c>
      <c r="K36" s="1">
        <v>1.2606402376593685E-3</v>
      </c>
      <c r="L36" s="1">
        <v>7.5424994448186373E-4</v>
      </c>
      <c r="M36" s="1">
        <v>2.4541722150455592E-5</v>
      </c>
      <c r="N36" s="1">
        <v>2.2779908270492588E-4</v>
      </c>
      <c r="O36" s="1">
        <v>7.9052512648340406E-16</v>
      </c>
      <c r="P36" s="1"/>
    </row>
    <row r="37" spans="6:18" x14ac:dyDescent="0.25">
      <c r="F37" t="s">
        <v>40</v>
      </c>
      <c r="G37" s="1">
        <v>12.249999999943038</v>
      </c>
      <c r="H37" s="1">
        <v>3.062456950397153</v>
      </c>
      <c r="I37" s="1">
        <v>1.6256249999999897</v>
      </c>
      <c r="J37" s="1">
        <v>1.3806249998471571</v>
      </c>
      <c r="K37" s="1">
        <v>1.2365440000000003</v>
      </c>
      <c r="L37" s="1">
        <v>1.0911877154585565</v>
      </c>
      <c r="M37" s="1">
        <v>1.0711550336821782</v>
      </c>
      <c r="N37" s="1">
        <v>1.0363236111329135</v>
      </c>
      <c r="O37" s="1">
        <v>1.0180809999999998</v>
      </c>
    </row>
    <row r="38" spans="6:18" x14ac:dyDescent="0.25">
      <c r="F38" t="s">
        <v>45</v>
      </c>
      <c r="G38" s="1"/>
      <c r="H38" s="2">
        <v>7220.5</v>
      </c>
      <c r="I38" s="2">
        <v>22077.125</v>
      </c>
      <c r="J38" s="2">
        <v>44866.134374999994</v>
      </c>
      <c r="K38" s="2">
        <v>67186.657890625007</v>
      </c>
      <c r="L38" s="2">
        <v>92338.987574375016</v>
      </c>
      <c r="M38" s="2">
        <v>123259.74707735002</v>
      </c>
      <c r="N38" s="2">
        <v>155588.18322505723</v>
      </c>
      <c r="O38" s="2">
        <v>182277.15852310829</v>
      </c>
      <c r="P38" s="2"/>
    </row>
    <row r="40" spans="6:18" x14ac:dyDescent="0.25">
      <c r="F40" t="s">
        <v>46</v>
      </c>
    </row>
    <row r="41" spans="6:18" x14ac:dyDescent="0.25">
      <c r="F41" t="s">
        <v>11</v>
      </c>
      <c r="G41" t="s">
        <v>47</v>
      </c>
      <c r="H41" t="s">
        <v>48</v>
      </c>
      <c r="I41" t="s">
        <v>49</v>
      </c>
      <c r="L41" t="s">
        <v>50</v>
      </c>
    </row>
    <row r="42" spans="6:18" x14ac:dyDescent="0.25">
      <c r="I42" t="s">
        <v>53</v>
      </c>
      <c r="J42" t="s">
        <v>54</v>
      </c>
      <c r="K42" t="s">
        <v>55</v>
      </c>
      <c r="L42" t="s">
        <v>53</v>
      </c>
      <c r="M42" t="s">
        <v>54</v>
      </c>
      <c r="N42" t="s">
        <v>55</v>
      </c>
    </row>
    <row r="44" spans="6:18" x14ac:dyDescent="0.25">
      <c r="F44" t="s">
        <v>56</v>
      </c>
      <c r="G44" s="2">
        <v>16854.335999999999</v>
      </c>
      <c r="H44" s="2">
        <v>150.33599999999933</v>
      </c>
      <c r="I44" s="2">
        <v>9.1627979980668979</v>
      </c>
      <c r="J44" s="2">
        <v>4.696543189732814E-4</v>
      </c>
      <c r="K44" s="2">
        <v>9.1627980101033515</v>
      </c>
      <c r="L44" s="45">
        <v>6.0948794687014016E-2</v>
      </c>
      <c r="M44" s="45">
        <v>3.1240309637963197E-6</v>
      </c>
      <c r="N44" s="45">
        <v>6.0948794767077694E-2</v>
      </c>
      <c r="P44" s="46"/>
    </row>
    <row r="45" spans="6:18" x14ac:dyDescent="0.25">
      <c r="F45" t="s">
        <v>57</v>
      </c>
      <c r="G45" s="2">
        <v>24103.383491999997</v>
      </c>
      <c r="H45" s="2">
        <v>637.3834919999972</v>
      </c>
      <c r="I45" s="2">
        <v>505.90071738344062</v>
      </c>
      <c r="J45" s="2">
        <v>357.36022923049256</v>
      </c>
      <c r="K45" s="2">
        <v>619.38830250881404</v>
      </c>
      <c r="L45" s="45">
        <v>0.79371481020949131</v>
      </c>
      <c r="M45" s="45">
        <v>0.56066753173848149</v>
      </c>
      <c r="N45" s="45">
        <v>0.97176709199870015</v>
      </c>
      <c r="P45" s="46"/>
    </row>
    <row r="46" spans="6:18" x14ac:dyDescent="0.25">
      <c r="F46" t="s">
        <v>58</v>
      </c>
      <c r="G46" s="2">
        <v>28775.270638889993</v>
      </c>
      <c r="H46" s="2">
        <v>1708.2706388899933</v>
      </c>
      <c r="I46" s="2">
        <v>660.5246122386942</v>
      </c>
      <c r="J46" s="2">
        <v>448.31236947102013</v>
      </c>
      <c r="K46" s="2">
        <v>798.2961505567954</v>
      </c>
      <c r="L46" s="45">
        <v>0.38666274371366144</v>
      </c>
      <c r="M46" s="45">
        <v>0.26243638406284747</v>
      </c>
      <c r="N46" s="45">
        <v>0.46731245762996626</v>
      </c>
      <c r="P46" s="46"/>
    </row>
    <row r="47" spans="6:18" x14ac:dyDescent="0.25">
      <c r="F47" t="s">
        <v>59</v>
      </c>
      <c r="G47" s="2">
        <v>28945.581288623995</v>
      </c>
      <c r="H47" s="2">
        <v>2765.5812886239946</v>
      </c>
      <c r="I47" s="2">
        <v>1925.222471830494</v>
      </c>
      <c r="J47" s="2">
        <v>887.54886175354648</v>
      </c>
      <c r="K47" s="2">
        <v>2119.9586194171652</v>
      </c>
      <c r="L47" s="45">
        <v>0.69613664214093007</v>
      </c>
      <c r="M47" s="45">
        <v>0.32092669465345686</v>
      </c>
      <c r="N47" s="45">
        <v>0.76655082536805241</v>
      </c>
      <c r="P47" s="46"/>
    </row>
    <row r="48" spans="6:18" x14ac:dyDescent="0.25">
      <c r="F48" t="s">
        <v>60</v>
      </c>
      <c r="G48" s="2">
        <v>19489.535305616559</v>
      </c>
      <c r="H48" s="2">
        <v>3637.5353056165586</v>
      </c>
      <c r="I48" s="2">
        <v>1894.3198783941634</v>
      </c>
      <c r="J48" s="2">
        <v>864.95261756584307</v>
      </c>
      <c r="K48" s="2">
        <v>2082.4482784245283</v>
      </c>
      <c r="L48" s="45">
        <v>0.52077016969958401</v>
      </c>
      <c r="M48" s="45">
        <v>0.23778535323913083</v>
      </c>
      <c r="N48" s="45">
        <v>0.57248881549248787</v>
      </c>
      <c r="P48" s="46"/>
    </row>
    <row r="49" spans="6:16" x14ac:dyDescent="0.25">
      <c r="F49" t="s">
        <v>61</v>
      </c>
      <c r="G49" s="2">
        <v>17789.118840537518</v>
      </c>
      <c r="H49" s="2">
        <v>5475.1188405375178</v>
      </c>
      <c r="I49" s="2">
        <v>2057.2847722696356</v>
      </c>
      <c r="J49" s="2">
        <v>883.30089348363492</v>
      </c>
      <c r="K49" s="2">
        <v>2238.8928296462773</v>
      </c>
      <c r="L49" s="45">
        <v>0.37575161967948489</v>
      </c>
      <c r="M49" s="45">
        <v>0.161329994692301</v>
      </c>
      <c r="N49" s="45">
        <v>0.40892132113546503</v>
      </c>
      <c r="P49" s="46"/>
    </row>
    <row r="50" spans="6:16" x14ac:dyDescent="0.25">
      <c r="F50" t="s">
        <v>62</v>
      </c>
      <c r="G50" s="2">
        <v>24150.96077248158</v>
      </c>
      <c r="H50" s="2">
        <v>11038.96077248158</v>
      </c>
      <c r="I50" s="2">
        <v>5272.1326632748523</v>
      </c>
      <c r="J50" s="2">
        <v>2164.1547696424341</v>
      </c>
      <c r="K50" s="2">
        <v>5699.0305040537978</v>
      </c>
      <c r="L50" s="45">
        <v>0.47759320573159958</v>
      </c>
      <c r="M50" s="45">
        <v>0.19604696621781073</v>
      </c>
      <c r="N50" s="45">
        <v>0.51626512871217001</v>
      </c>
      <c r="P50" s="46"/>
    </row>
    <row r="51" spans="6:16" x14ac:dyDescent="0.25">
      <c r="F51" t="s">
        <v>63</v>
      </c>
      <c r="G51" s="2">
        <v>17389.815313696741</v>
      </c>
      <c r="H51" s="2">
        <v>11994.815313696741</v>
      </c>
      <c r="I51" s="2">
        <v>6625.5545905882182</v>
      </c>
      <c r="J51" s="2">
        <v>2446.0420244347838</v>
      </c>
      <c r="K51" s="2">
        <v>7062.6549694973501</v>
      </c>
      <c r="L51" s="45">
        <v>0.55236820387076524</v>
      </c>
      <c r="M51" s="45">
        <v>0.20392494260763452</v>
      </c>
      <c r="N51" s="45">
        <v>0.58880897994590931</v>
      </c>
      <c r="P51" s="46"/>
    </row>
    <row r="52" spans="6:16" x14ac:dyDescent="0.25">
      <c r="F52" t="s">
        <v>64</v>
      </c>
      <c r="G52" s="2">
        <v>23273.987297969848</v>
      </c>
      <c r="H52" s="2">
        <v>21210.987297969848</v>
      </c>
      <c r="I52" s="2">
        <v>34250.233477613401</v>
      </c>
      <c r="J52" s="2">
        <v>11075.367806645438</v>
      </c>
      <c r="K52" s="2">
        <v>35996.420173727107</v>
      </c>
      <c r="L52" s="45">
        <v>1.6147401814196347</v>
      </c>
      <c r="M52" s="45">
        <v>0.52215239446706407</v>
      </c>
      <c r="N52" s="45">
        <v>1.697064812120858</v>
      </c>
      <c r="P52" s="46"/>
    </row>
    <row r="53" spans="6:16" x14ac:dyDescent="0.25">
      <c r="G53" s="2"/>
      <c r="H53" s="2"/>
      <c r="I53" s="2"/>
      <c r="J53" s="2"/>
      <c r="K53" s="2"/>
      <c r="L53" s="47"/>
      <c r="M53" s="47"/>
      <c r="N53" s="47"/>
      <c r="P53" s="46"/>
    </row>
    <row r="54" spans="6:16" x14ac:dyDescent="0.25">
      <c r="F54" t="s">
        <v>37</v>
      </c>
      <c r="G54" s="2"/>
      <c r="H54" s="2">
        <v>58618.98894981623</v>
      </c>
      <c r="I54" s="2">
        <v>35454.076098258243</v>
      </c>
      <c r="J54" s="2">
        <v>13743.013332399663</v>
      </c>
      <c r="K54" s="2">
        <v>38024.491152882001</v>
      </c>
      <c r="L54" s="47">
        <v>0.60482237468494227</v>
      </c>
      <c r="M54" s="47">
        <v>0.23444644096753475</v>
      </c>
      <c r="N54" s="47">
        <v>0.64867190366307415</v>
      </c>
      <c r="P54" s="46"/>
    </row>
    <row r="57" spans="6:16" x14ac:dyDescent="0.25">
      <c r="F57" t="s">
        <v>51</v>
      </c>
      <c r="J57" t="s">
        <v>52</v>
      </c>
    </row>
    <row r="58" spans="6:16" x14ac:dyDescent="0.25">
      <c r="F58" t="s">
        <v>53</v>
      </c>
      <c r="G58" t="s">
        <v>54</v>
      </c>
      <c r="H58" t="s">
        <v>55</v>
      </c>
      <c r="J58" t="s">
        <v>53</v>
      </c>
      <c r="K58" t="s">
        <v>54</v>
      </c>
      <c r="L58" t="s">
        <v>55</v>
      </c>
    </row>
    <row r="60" spans="6:16" x14ac:dyDescent="0.25">
      <c r="F60" s="2">
        <v>154.46719043067168</v>
      </c>
      <c r="G60" s="2">
        <v>146.13942540720413</v>
      </c>
      <c r="H60" s="2">
        <v>212.64252767942062</v>
      </c>
      <c r="J60" s="45">
        <v>-0.94068126718353584</v>
      </c>
      <c r="K60" s="45">
        <v>-0.99999678625861799</v>
      </c>
      <c r="L60" s="45">
        <v>-0.9569098518998177</v>
      </c>
    </row>
    <row r="61" spans="6:16" x14ac:dyDescent="0.25">
      <c r="F61" s="2">
        <v>472.64583891054167</v>
      </c>
      <c r="G61" s="2">
        <v>413.99369948307458</v>
      </c>
      <c r="H61" s="2">
        <v>628.31908474208547</v>
      </c>
      <c r="J61" s="45">
        <v>7.0358978616107404E-2</v>
      </c>
      <c r="K61" s="45">
        <v>-0.13679790374417855</v>
      </c>
      <c r="L61" s="45">
        <v>-1.4213768847937125E-2</v>
      </c>
    </row>
    <row r="62" spans="6:16" x14ac:dyDescent="0.25">
      <c r="F62" s="2">
        <v>554.51369127371015</v>
      </c>
      <c r="G62" s="2">
        <v>513.67062771956194</v>
      </c>
      <c r="H62" s="2">
        <v>755.87230905213369</v>
      </c>
      <c r="J62" s="45">
        <v>0.19117818483702087</v>
      </c>
      <c r="K62" s="45">
        <v>-0.12723767862433455</v>
      </c>
      <c r="L62" s="45">
        <v>5.6125672281686523E-2</v>
      </c>
    </row>
    <row r="63" spans="6:16" x14ac:dyDescent="0.25">
      <c r="F63" s="2">
        <v>1232.9130513731352</v>
      </c>
      <c r="G63" s="2">
        <v>814.14578358378469</v>
      </c>
      <c r="H63" s="2">
        <v>1477.4667336943564</v>
      </c>
      <c r="J63" s="45">
        <v>0.56152331235873554</v>
      </c>
      <c r="K63" s="45">
        <v>9.0159624541257255E-2</v>
      </c>
      <c r="L63" s="45">
        <v>0.43486047507565817</v>
      </c>
    </row>
    <row r="64" spans="6:16" x14ac:dyDescent="0.25">
      <c r="F64" s="2">
        <v>1827.257486821612</v>
      </c>
      <c r="G64" s="2">
        <v>827.69872533644946</v>
      </c>
      <c r="H64" s="2">
        <v>2005.9798361571875</v>
      </c>
      <c r="J64" s="45">
        <v>3.6701117415697038E-2</v>
      </c>
      <c r="K64" s="45">
        <v>4.5009000363327001E-2</v>
      </c>
      <c r="L64" s="45">
        <v>3.812024472480724E-2</v>
      </c>
    </row>
    <row r="65" spans="6:12" x14ac:dyDescent="0.25">
      <c r="F65" s="2">
        <v>2047.2399737191747</v>
      </c>
      <c r="G65" s="2">
        <v>847.95202169487459</v>
      </c>
      <c r="H65" s="2">
        <v>2215.9003003497501</v>
      </c>
      <c r="J65" s="45">
        <v>4.9065076294954046E-3</v>
      </c>
      <c r="K65" s="45">
        <v>4.1687348911682021E-2</v>
      </c>
      <c r="L65" s="45">
        <v>1.0376156947538684E-2</v>
      </c>
    </row>
    <row r="66" spans="6:12" x14ac:dyDescent="0.25">
      <c r="F66" s="2">
        <v>4961.5739294799832</v>
      </c>
      <c r="G66" s="2">
        <v>2065.1378459991574</v>
      </c>
      <c r="H66" s="2">
        <v>5374.1985617088503</v>
      </c>
      <c r="J66" s="45">
        <v>6.2592785718587063E-2</v>
      </c>
      <c r="K66" s="45">
        <v>4.794688346596554E-2</v>
      </c>
      <c r="L66" s="45">
        <v>6.044286205935423E-2</v>
      </c>
    </row>
    <row r="67" spans="6:12" x14ac:dyDescent="0.25">
      <c r="F67" s="2">
        <v>6366.140222170342</v>
      </c>
      <c r="G67" s="2">
        <v>2063.6838525112498</v>
      </c>
      <c r="H67" s="2">
        <v>6692.274080718058</v>
      </c>
      <c r="J67" s="45">
        <v>4.0749081761418893E-2</v>
      </c>
      <c r="K67" s="45">
        <v>0.18527943195284058</v>
      </c>
      <c r="L67" s="45">
        <v>5.5344548700783536E-2</v>
      </c>
    </row>
    <row r="68" spans="6:12" x14ac:dyDescent="0.25">
      <c r="F68" s="2">
        <v>25817.798610447015</v>
      </c>
      <c r="G68" s="2">
        <v>8093.0199670004631</v>
      </c>
      <c r="H68" s="2">
        <v>27056.527812634569</v>
      </c>
      <c r="J68" s="45">
        <v>0.32661324051672835</v>
      </c>
      <c r="K68" s="45">
        <v>0.36850864718060605</v>
      </c>
      <c r="L68" s="45">
        <v>0.33041535939130684</v>
      </c>
    </row>
    <row r="69" spans="6:12" x14ac:dyDescent="0.25">
      <c r="J69" s="45"/>
      <c r="K69" s="45"/>
      <c r="L69" s="45"/>
    </row>
    <row r="70" spans="6:12" x14ac:dyDescent="0.25">
      <c r="F70" s="2">
        <v>27226.982167269012</v>
      </c>
      <c r="G70" s="2">
        <v>11098.193387900659</v>
      </c>
      <c r="H70" s="2">
        <v>29402.014461802217</v>
      </c>
      <c r="J70" s="45">
        <v>0.30216694161865121</v>
      </c>
      <c r="K70" s="45">
        <v>0.23831085403345087</v>
      </c>
      <c r="L70" s="45">
        <v>0.29326142609315831</v>
      </c>
    </row>
  </sheetData>
  <phoneticPr fontId="12" type="noConversion"/>
  <pageMargins left="0.75" right="0.75" top="1" bottom="1" header="0.5" footer="0.5"/>
  <pageSetup scale="45" fitToHeight="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L89"/>
  <sheetViews>
    <sheetView workbookViewId="0">
      <selection activeCell="C30" sqref="C30:J30"/>
    </sheetView>
  </sheetViews>
  <sheetFormatPr defaultRowHeight="12.5" x14ac:dyDescent="0.25"/>
  <cols>
    <col min="1" max="1" width="17.3828125" customWidth="1"/>
    <col min="2" max="2" width="9.4609375" bestFit="1" customWidth="1"/>
    <col min="3" max="11" width="10.84375" customWidth="1"/>
    <col min="12" max="12" width="1.84375" style="5" customWidth="1"/>
  </cols>
  <sheetData>
    <row r="1" spans="1:12" ht="12.75" customHeight="1" x14ac:dyDescent="0.3">
      <c r="A1" s="4" t="s">
        <v>9</v>
      </c>
    </row>
    <row r="2" spans="1:12" ht="12.75" customHeight="1" x14ac:dyDescent="0.3">
      <c r="A2" s="4"/>
    </row>
    <row r="3" spans="1:12" ht="12.75" customHeight="1" x14ac:dyDescent="0.3">
      <c r="A3" s="4" t="s">
        <v>10</v>
      </c>
    </row>
    <row r="4" spans="1:12" ht="12.75" customHeight="1" x14ac:dyDescent="0.3">
      <c r="A4" s="7" t="s">
        <v>11</v>
      </c>
      <c r="B4" s="8">
        <v>1</v>
      </c>
      <c r="C4" s="8">
        <f t="shared" ref="C4:K4" si="0">B4+1</f>
        <v>2</v>
      </c>
      <c r="D4" s="8">
        <f t="shared" si="0"/>
        <v>3</v>
      </c>
      <c r="E4" s="8">
        <f t="shared" si="0"/>
        <v>4</v>
      </c>
      <c r="F4" s="8">
        <f t="shared" si="0"/>
        <v>5</v>
      </c>
      <c r="G4" s="8">
        <f t="shared" si="0"/>
        <v>6</v>
      </c>
      <c r="H4" s="8">
        <f t="shared" si="0"/>
        <v>7</v>
      </c>
      <c r="I4" s="8">
        <f t="shared" si="0"/>
        <v>8</v>
      </c>
      <c r="J4" s="8">
        <f t="shared" si="0"/>
        <v>9</v>
      </c>
      <c r="K4" s="8">
        <f t="shared" si="0"/>
        <v>10</v>
      </c>
    </row>
    <row r="5" spans="1:12" ht="12.75" customHeight="1" x14ac:dyDescent="0.3">
      <c r="A5" s="12">
        <v>1981</v>
      </c>
      <c r="B5" s="9">
        <f>M_triangle!B3</f>
        <v>5012</v>
      </c>
      <c r="C5" s="9">
        <f>M_triangle!C3</f>
        <v>8269</v>
      </c>
      <c r="D5" s="9">
        <f>M_triangle!D3</f>
        <v>10907</v>
      </c>
      <c r="E5" s="9">
        <f>M_triangle!E3</f>
        <v>11805</v>
      </c>
      <c r="F5" s="9">
        <f>M_triangle!F3</f>
        <v>13539</v>
      </c>
      <c r="G5" s="9">
        <f>M_triangle!G3</f>
        <v>16181</v>
      </c>
      <c r="H5" s="9">
        <f>M_triangle!H3</f>
        <v>18009</v>
      </c>
      <c r="I5" s="9">
        <f>M_triangle!I3</f>
        <v>18608</v>
      </c>
      <c r="J5" s="9">
        <f>M_triangle!J3</f>
        <v>18662</v>
      </c>
      <c r="K5" s="9">
        <f>M_triangle!K3</f>
        <v>18834</v>
      </c>
    </row>
    <row r="6" spans="1:12" ht="12.75" customHeight="1" x14ac:dyDescent="0.3">
      <c r="A6" s="12">
        <v>1982</v>
      </c>
      <c r="B6" s="9">
        <f>M_triangle!B4</f>
        <v>106</v>
      </c>
      <c r="C6" s="9">
        <f>M_triangle!C4</f>
        <v>4285</v>
      </c>
      <c r="D6" s="9">
        <f>M_triangle!D4</f>
        <v>5396</v>
      </c>
      <c r="E6" s="9">
        <f>M_triangle!E4</f>
        <v>10666</v>
      </c>
      <c r="F6" s="9">
        <f>M_triangle!F4</f>
        <v>13782</v>
      </c>
      <c r="G6" s="9">
        <f>M_triangle!G4</f>
        <v>15599</v>
      </c>
      <c r="H6" s="9">
        <f>M_triangle!H4</f>
        <v>15496</v>
      </c>
      <c r="I6" s="9">
        <f>M_triangle!I4</f>
        <v>16169</v>
      </c>
      <c r="J6" s="9">
        <f>M_triangle!J4</f>
        <v>16704</v>
      </c>
      <c r="K6" s="13">
        <f>+J6*J$30</f>
        <v>16854.335999999999</v>
      </c>
    </row>
    <row r="7" spans="1:12" ht="12.75" customHeight="1" x14ac:dyDescent="0.3">
      <c r="A7" s="12">
        <v>1983</v>
      </c>
      <c r="B7" s="9">
        <f>M_triangle!B5</f>
        <v>3410</v>
      </c>
      <c r="C7" s="9">
        <f>M_triangle!C5</f>
        <v>8992</v>
      </c>
      <c r="D7" s="9">
        <f>M_triangle!D5</f>
        <v>13873</v>
      </c>
      <c r="E7" s="9">
        <f>M_triangle!E5</f>
        <v>16141</v>
      </c>
      <c r="F7" s="9">
        <f>M_triangle!F5</f>
        <v>18735</v>
      </c>
      <c r="G7" s="9">
        <f>M_triangle!G5</f>
        <v>22214</v>
      </c>
      <c r="H7" s="9">
        <f>M_triangle!H5</f>
        <v>22863</v>
      </c>
      <c r="I7" s="9">
        <f>M_triangle!I5</f>
        <v>23466</v>
      </c>
      <c r="J7" s="13">
        <f>+I7*I$30</f>
        <v>23888.387999999999</v>
      </c>
      <c r="K7" s="13">
        <f>+J7*J$30</f>
        <v>24103.383491999997</v>
      </c>
      <c r="L7" s="14"/>
    </row>
    <row r="8" spans="1:12" ht="12.75" customHeight="1" x14ac:dyDescent="0.3">
      <c r="A8" s="12">
        <v>1984</v>
      </c>
      <c r="B8" s="9">
        <f>M_triangle!B6</f>
        <v>5655</v>
      </c>
      <c r="C8" s="9">
        <f>M_triangle!C6</f>
        <v>11555</v>
      </c>
      <c r="D8" s="9">
        <f>M_triangle!D6</f>
        <v>15766</v>
      </c>
      <c r="E8" s="9">
        <f>M_triangle!E6</f>
        <v>21266</v>
      </c>
      <c r="F8" s="9">
        <f>M_triangle!F6</f>
        <v>23425</v>
      </c>
      <c r="G8" s="9">
        <f>M_triangle!G6</f>
        <v>26083</v>
      </c>
      <c r="H8" s="9">
        <f>M_triangle!H6</f>
        <v>27067</v>
      </c>
      <c r="I8" s="13">
        <f>+H8*H$30</f>
        <v>28014.344999999998</v>
      </c>
      <c r="J8" s="13">
        <f>+I8*I$30</f>
        <v>28518.603209999997</v>
      </c>
      <c r="K8" s="13">
        <f>+J8*J$30</f>
        <v>28775.270638889993</v>
      </c>
      <c r="L8" s="14"/>
    </row>
    <row r="9" spans="1:12" ht="12.75" customHeight="1" x14ac:dyDescent="0.3">
      <c r="A9" s="12">
        <v>1985</v>
      </c>
      <c r="B9" s="9">
        <f>M_triangle!B7</f>
        <v>1092</v>
      </c>
      <c r="C9" s="9">
        <f>M_triangle!C7</f>
        <v>9565</v>
      </c>
      <c r="D9" s="9">
        <f>M_triangle!D7</f>
        <v>15836</v>
      </c>
      <c r="E9" s="9">
        <f>M_triangle!E7</f>
        <v>22169</v>
      </c>
      <c r="F9" s="9">
        <f>M_triangle!F7</f>
        <v>25955</v>
      </c>
      <c r="G9" s="9">
        <f>M_triangle!G7</f>
        <v>26180</v>
      </c>
      <c r="H9" s="13">
        <f>+G9*G$30</f>
        <v>27227.200000000001</v>
      </c>
      <c r="I9" s="13">
        <f>+H9*H$30</f>
        <v>28180.151999999998</v>
      </c>
      <c r="J9" s="13">
        <f>+I9*I$30</f>
        <v>28687.394735999998</v>
      </c>
      <c r="K9" s="13">
        <f>+J9*J$30</f>
        <v>28945.581288623995</v>
      </c>
      <c r="L9" s="14"/>
    </row>
    <row r="10" spans="1:12" ht="12.75" customHeight="1" x14ac:dyDescent="0.3">
      <c r="A10" s="12">
        <v>1986</v>
      </c>
      <c r="B10" s="9">
        <f>M_triangle!B8</f>
        <v>1513</v>
      </c>
      <c r="C10" s="9">
        <f>M_triangle!C8</f>
        <v>6445</v>
      </c>
      <c r="D10" s="9">
        <f>M_triangle!D8</f>
        <v>11702</v>
      </c>
      <c r="E10" s="9">
        <f>M_triangle!E8</f>
        <v>12935</v>
      </c>
      <c r="F10" s="9">
        <f>M_triangle!F8</f>
        <v>15852</v>
      </c>
      <c r="G10" s="13">
        <f>+F10*F$30</f>
        <v>17627.424000000003</v>
      </c>
      <c r="H10" s="13">
        <f>+G10*G$30</f>
        <v>18332.520960000002</v>
      </c>
      <c r="I10" s="13">
        <f>+H10*H$30</f>
        <v>18974.1591936</v>
      </c>
      <c r="J10" s="13">
        <f>+I10*I$30</f>
        <v>19315.694059084799</v>
      </c>
      <c r="K10" s="13">
        <f>+J10*J$30</f>
        <v>19489.535305616559</v>
      </c>
      <c r="L10" s="14"/>
    </row>
    <row r="11" spans="1:12" ht="12.75" customHeight="1" x14ac:dyDescent="0.3">
      <c r="A11" s="12">
        <v>1987</v>
      </c>
      <c r="B11" s="9">
        <f>M_triangle!B9</f>
        <v>557</v>
      </c>
      <c r="C11" s="9">
        <f>M_triangle!C9</f>
        <v>4020</v>
      </c>
      <c r="D11" s="9">
        <f>M_triangle!D9</f>
        <v>10946</v>
      </c>
      <c r="E11" s="9">
        <f>M_triangle!E9</f>
        <v>12314</v>
      </c>
      <c r="F11" s="13">
        <f t="shared" ref="F11:K11" si="1">+E11*E$30</f>
        <v>14468.95</v>
      </c>
      <c r="G11" s="13">
        <f t="shared" si="1"/>
        <v>16089.472400000002</v>
      </c>
      <c r="H11" s="13">
        <f t="shared" si="1"/>
        <v>16733.051296000001</v>
      </c>
      <c r="I11" s="13">
        <f t="shared" si="1"/>
        <v>17318.70809136</v>
      </c>
      <c r="J11" s="13">
        <f t="shared" si="1"/>
        <v>17630.444837004481</v>
      </c>
      <c r="K11" s="13">
        <f t="shared" si="1"/>
        <v>17789.118840537518</v>
      </c>
      <c r="L11" s="14"/>
    </row>
    <row r="12" spans="1:12" ht="12.75" customHeight="1" x14ac:dyDescent="0.3">
      <c r="A12" s="12">
        <v>1988</v>
      </c>
      <c r="B12" s="9">
        <f>M_triangle!B10</f>
        <v>1351</v>
      </c>
      <c r="C12" s="9">
        <f>M_triangle!C10</f>
        <v>6947</v>
      </c>
      <c r="D12" s="9">
        <f>M_triangle!D10</f>
        <v>13112</v>
      </c>
      <c r="E12" s="13">
        <f t="shared" ref="E12:K12" si="2">+D12*D$30</f>
        <v>16717.8</v>
      </c>
      <c r="F12" s="13">
        <f t="shared" si="2"/>
        <v>19643.415000000001</v>
      </c>
      <c r="G12" s="13">
        <f t="shared" si="2"/>
        <v>21843.477480000001</v>
      </c>
      <c r="H12" s="13">
        <f t="shared" si="2"/>
        <v>22717.216579200001</v>
      </c>
      <c r="I12" s="13">
        <f t="shared" si="2"/>
        <v>23512.319159472001</v>
      </c>
      <c r="J12" s="13">
        <f t="shared" si="2"/>
        <v>23935.540904342499</v>
      </c>
      <c r="K12" s="13">
        <f t="shared" si="2"/>
        <v>24150.96077248158</v>
      </c>
      <c r="L12" s="14"/>
    </row>
    <row r="13" spans="1:12" ht="12.75" customHeight="1" x14ac:dyDescent="0.3">
      <c r="A13" s="12">
        <v>1989</v>
      </c>
      <c r="B13" s="9">
        <f>M_triangle!B11</f>
        <v>3133</v>
      </c>
      <c r="C13" s="9">
        <f>M_triangle!C11</f>
        <v>5395</v>
      </c>
      <c r="D13" s="13">
        <f t="shared" ref="D13:K14" si="3">+C13*C$30</f>
        <v>9441.25</v>
      </c>
      <c r="E13" s="13">
        <f t="shared" si="3"/>
        <v>12037.59375</v>
      </c>
      <c r="F13" s="13">
        <f t="shared" si="3"/>
        <v>14144.172656250001</v>
      </c>
      <c r="G13" s="13">
        <f t="shared" si="3"/>
        <v>15728.319993750003</v>
      </c>
      <c r="H13" s="13">
        <f t="shared" si="3"/>
        <v>16357.452793500004</v>
      </c>
      <c r="I13" s="13">
        <f t="shared" si="3"/>
        <v>16929.963641272501</v>
      </c>
      <c r="J13" s="13">
        <f t="shared" si="3"/>
        <v>17234.702986815406</v>
      </c>
      <c r="K13" s="13">
        <f t="shared" si="3"/>
        <v>17389.815313696741</v>
      </c>
      <c r="L13" s="14"/>
    </row>
    <row r="14" spans="1:12" ht="12.75" customHeight="1" x14ac:dyDescent="0.3">
      <c r="A14" s="12">
        <v>1990</v>
      </c>
      <c r="B14" s="9">
        <f>M_triangle!B12</f>
        <v>2063</v>
      </c>
      <c r="C14" s="13">
        <f>+B14*B$30</f>
        <v>7220.5</v>
      </c>
      <c r="D14" s="13">
        <f>+C14*C$30</f>
        <v>12635.875</v>
      </c>
      <c r="E14" s="13">
        <f t="shared" si="3"/>
        <v>16110.740624999999</v>
      </c>
      <c r="F14" s="13">
        <f t="shared" si="3"/>
        <v>18930.120234374997</v>
      </c>
      <c r="G14" s="13">
        <f t="shared" si="3"/>
        <v>21050.293700624999</v>
      </c>
      <c r="H14" s="13">
        <f t="shared" si="3"/>
        <v>21892.30544865</v>
      </c>
      <c r="I14" s="13">
        <f t="shared" si="3"/>
        <v>22658.536139352749</v>
      </c>
      <c r="J14" s="13">
        <f t="shared" si="3"/>
        <v>23066.389789861099</v>
      </c>
      <c r="K14" s="13">
        <f t="shared" si="3"/>
        <v>23273.987297969848</v>
      </c>
      <c r="L14" s="14"/>
    </row>
    <row r="15" spans="1:12" ht="12.75" customHeight="1" x14ac:dyDescent="0.25">
      <c r="L15" s="14"/>
    </row>
    <row r="16" spans="1:12" ht="12.75" customHeight="1" x14ac:dyDescent="0.3">
      <c r="A16" s="4" t="s">
        <v>12</v>
      </c>
      <c r="L16" s="14"/>
    </row>
    <row r="17" spans="1:11" ht="12.75" customHeight="1" x14ac:dyDescent="0.3">
      <c r="A17" s="7" t="s">
        <v>11</v>
      </c>
      <c r="B17" s="8" t="str">
        <f>+B4&amp;" to "&amp;C4</f>
        <v>1 to 2</v>
      </c>
      <c r="C17" s="8" t="str">
        <f t="shared" ref="C17:J17" si="4">+C4&amp;" to "&amp;D4</f>
        <v>2 to 3</v>
      </c>
      <c r="D17" s="8" t="str">
        <f t="shared" si="4"/>
        <v>3 to 4</v>
      </c>
      <c r="E17" s="8" t="str">
        <f t="shared" si="4"/>
        <v>4 to 5</v>
      </c>
      <c r="F17" s="8" t="str">
        <f t="shared" si="4"/>
        <v>5 to 6</v>
      </c>
      <c r="G17" s="8" t="str">
        <f t="shared" si="4"/>
        <v>6 to 7</v>
      </c>
      <c r="H17" s="8" t="str">
        <f t="shared" si="4"/>
        <v>7 to 8</v>
      </c>
      <c r="I17" s="8" t="str">
        <f t="shared" si="4"/>
        <v>8 to 9</v>
      </c>
      <c r="J17" s="8" t="str">
        <f t="shared" si="4"/>
        <v>9 to 10</v>
      </c>
      <c r="K17" s="8"/>
    </row>
    <row r="18" spans="1:11" ht="12.75" customHeight="1" x14ac:dyDescent="0.3">
      <c r="A18" s="12">
        <f>+A5</f>
        <v>1981</v>
      </c>
      <c r="B18" s="11">
        <f t="shared" ref="B18:J18" si="5">+C5/B5</f>
        <v>1.6498403830806065</v>
      </c>
      <c r="C18" s="11">
        <f t="shared" si="5"/>
        <v>1.3190228564518081</v>
      </c>
      <c r="D18" s="11">
        <f t="shared" si="5"/>
        <v>1.0823324470523517</v>
      </c>
      <c r="E18" s="11">
        <f t="shared" si="5"/>
        <v>1.1468869123252858</v>
      </c>
      <c r="F18" s="11">
        <f t="shared" si="5"/>
        <v>1.1951399660240787</v>
      </c>
      <c r="G18" s="11">
        <f t="shared" si="5"/>
        <v>1.1129720042024598</v>
      </c>
      <c r="H18" s="11">
        <f t="shared" si="5"/>
        <v>1.0332611472041757</v>
      </c>
      <c r="I18" s="11">
        <f t="shared" si="5"/>
        <v>1.002901977644024</v>
      </c>
      <c r="J18" s="11">
        <f t="shared" si="5"/>
        <v>1.0092165898617511</v>
      </c>
      <c r="K18" s="11"/>
    </row>
    <row r="19" spans="1:11" ht="12.75" customHeight="1" x14ac:dyDescent="0.3">
      <c r="A19" s="12">
        <f t="shared" ref="A19:A26" si="6">+A6</f>
        <v>1982</v>
      </c>
      <c r="B19" s="11">
        <f t="shared" ref="B19:I19" si="7">+C6/B6</f>
        <v>40.424528301886795</v>
      </c>
      <c r="C19" s="11">
        <f t="shared" si="7"/>
        <v>1.2592765460910151</v>
      </c>
      <c r="D19" s="11">
        <f t="shared" si="7"/>
        <v>1.9766493699036323</v>
      </c>
      <c r="E19" s="11">
        <f t="shared" si="7"/>
        <v>1.2921432589536845</v>
      </c>
      <c r="F19" s="11">
        <f t="shared" si="7"/>
        <v>1.1318386300972283</v>
      </c>
      <c r="G19" s="11">
        <f t="shared" si="7"/>
        <v>0.9933970126290147</v>
      </c>
      <c r="H19" s="11">
        <f t="shared" si="7"/>
        <v>1.0434305627258647</v>
      </c>
      <c r="I19" s="11">
        <f t="shared" si="7"/>
        <v>1.0330880079163831</v>
      </c>
      <c r="J19" s="11"/>
      <c r="K19" s="11"/>
    </row>
    <row r="20" spans="1:11" ht="12.75" customHeight="1" x14ac:dyDescent="0.3">
      <c r="A20" s="12">
        <f t="shared" si="6"/>
        <v>1983</v>
      </c>
      <c r="B20" s="11">
        <f t="shared" ref="B20:H20" si="8">+C7/B7</f>
        <v>2.6369501466275658</v>
      </c>
      <c r="C20" s="11">
        <f t="shared" si="8"/>
        <v>1.5428158362989324</v>
      </c>
      <c r="D20" s="11">
        <f t="shared" si="8"/>
        <v>1.1634830245801198</v>
      </c>
      <c r="E20" s="11">
        <f t="shared" si="8"/>
        <v>1.1607087541044545</v>
      </c>
      <c r="F20" s="11">
        <f t="shared" si="8"/>
        <v>1.1856952228449427</v>
      </c>
      <c r="G20" s="11">
        <f t="shared" si="8"/>
        <v>1.0292158098496444</v>
      </c>
      <c r="H20" s="11">
        <f t="shared" si="8"/>
        <v>1.0263744915365438</v>
      </c>
      <c r="I20" s="11"/>
      <c r="J20" s="11"/>
      <c r="K20" s="11"/>
    </row>
    <row r="21" spans="1:11" ht="12.75" customHeight="1" x14ac:dyDescent="0.3">
      <c r="A21" s="12">
        <f t="shared" si="6"/>
        <v>1984</v>
      </c>
      <c r="B21" s="11">
        <f t="shared" ref="B21:G21" si="9">+C8/B8</f>
        <v>2.0433244916003535</v>
      </c>
      <c r="C21" s="11">
        <f t="shared" si="9"/>
        <v>1.3644309822587624</v>
      </c>
      <c r="D21" s="11">
        <f t="shared" si="9"/>
        <v>1.3488519599137385</v>
      </c>
      <c r="E21" s="11">
        <f t="shared" si="9"/>
        <v>1.1015235587322487</v>
      </c>
      <c r="F21" s="11">
        <f t="shared" si="9"/>
        <v>1.1134685165421558</v>
      </c>
      <c r="G21" s="11">
        <f t="shared" si="9"/>
        <v>1.0377257217344631</v>
      </c>
      <c r="H21" s="11"/>
      <c r="I21" s="11"/>
      <c r="J21" s="11"/>
      <c r="K21" s="11"/>
    </row>
    <row r="22" spans="1:11" ht="12.75" customHeight="1" x14ac:dyDescent="0.3">
      <c r="A22" s="12">
        <f t="shared" si="6"/>
        <v>1985</v>
      </c>
      <c r="B22" s="11">
        <f>+C9/B9</f>
        <v>8.7591575091575091</v>
      </c>
      <c r="C22" s="11">
        <f>+D9/C9</f>
        <v>1.6556194458964977</v>
      </c>
      <c r="D22" s="11">
        <f>+E9/D9</f>
        <v>1.3999115938368274</v>
      </c>
      <c r="E22" s="11">
        <f>+F9/E9</f>
        <v>1.1707790157427038</v>
      </c>
      <c r="F22" s="11">
        <f>+G9/F9</f>
        <v>1.0086688499325756</v>
      </c>
      <c r="G22" s="11"/>
      <c r="H22" s="11"/>
      <c r="I22" s="11"/>
      <c r="J22" s="11"/>
      <c r="K22" s="11"/>
    </row>
    <row r="23" spans="1:11" ht="12.75" customHeight="1" x14ac:dyDescent="0.3">
      <c r="A23" s="12">
        <f t="shared" si="6"/>
        <v>1986</v>
      </c>
      <c r="B23" s="11">
        <f>+C10/B10</f>
        <v>4.2597488433575679</v>
      </c>
      <c r="C23" s="11">
        <f>+D10/C10</f>
        <v>1.8156710628394104</v>
      </c>
      <c r="D23" s="11">
        <f>+E10/D10</f>
        <v>1.1053666039993164</v>
      </c>
      <c r="E23" s="11">
        <f>+F10/E10</f>
        <v>1.2255121762659451</v>
      </c>
      <c r="F23" s="11"/>
      <c r="G23" s="11"/>
      <c r="H23" s="11"/>
      <c r="I23" s="11"/>
      <c r="J23" s="11"/>
      <c r="K23" s="11"/>
    </row>
    <row r="24" spans="1:11" ht="12.75" customHeight="1" x14ac:dyDescent="0.3">
      <c r="A24" s="12">
        <f t="shared" si="6"/>
        <v>1987</v>
      </c>
      <c r="B24" s="11">
        <f>+C11/B11</f>
        <v>7.217235188509874</v>
      </c>
      <c r="C24" s="11">
        <f>+D11/C11</f>
        <v>2.7228855721393033</v>
      </c>
      <c r="D24" s="11">
        <f>+E11/D11</f>
        <v>1.1249771606066143</v>
      </c>
      <c r="E24" s="11"/>
      <c r="F24" s="11"/>
      <c r="G24" s="11"/>
      <c r="H24" s="11"/>
      <c r="I24" s="11"/>
      <c r="J24" s="11"/>
      <c r="K24" s="11"/>
    </row>
    <row r="25" spans="1:11" ht="12.75" customHeight="1" x14ac:dyDescent="0.3">
      <c r="A25" s="12">
        <f t="shared" si="6"/>
        <v>1988</v>
      </c>
      <c r="B25" s="11">
        <f>+C12/B12</f>
        <v>5.1421169504071056</v>
      </c>
      <c r="C25" s="11">
        <f>+D12/C12</f>
        <v>1.8874334244997841</v>
      </c>
      <c r="D25" s="11"/>
      <c r="E25" s="11"/>
      <c r="F25" s="11"/>
      <c r="G25" s="11"/>
      <c r="H25" s="11"/>
      <c r="I25" s="11"/>
      <c r="J25" s="11"/>
      <c r="K25" s="11"/>
    </row>
    <row r="26" spans="1:11" ht="12.75" customHeight="1" x14ac:dyDescent="0.3">
      <c r="A26" s="12">
        <f t="shared" si="6"/>
        <v>1989</v>
      </c>
      <c r="B26" s="11">
        <f>+C13/B13</f>
        <v>1.7219917012448134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 ht="12.75" customHeight="1" x14ac:dyDescent="0.3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ht="12.75" customHeight="1" x14ac:dyDescent="0.25">
      <c r="A28" s="15" t="s">
        <v>13</v>
      </c>
      <c r="B28" s="11">
        <f>+AVERAGE(B18:B26)</f>
        <v>8.2060992795413554</v>
      </c>
      <c r="C28" s="16">
        <f t="shared" ref="C28:J28" si="10">+AVERAGE(C18:C26)</f>
        <v>1.6958944658094393</v>
      </c>
      <c r="D28" s="16">
        <f t="shared" si="10"/>
        <v>1.3145103085560856</v>
      </c>
      <c r="E28" s="16">
        <f t="shared" si="10"/>
        <v>1.1829256126873871</v>
      </c>
      <c r="F28" s="16">
        <f t="shared" si="10"/>
        <v>1.1269622370881962</v>
      </c>
      <c r="G28" s="16">
        <f t="shared" si="10"/>
        <v>1.0433276371038955</v>
      </c>
      <c r="H28" s="16">
        <f t="shared" si="10"/>
        <v>1.0343554004888613</v>
      </c>
      <c r="I28" s="16">
        <f t="shared" si="10"/>
        <v>1.0179949927802037</v>
      </c>
      <c r="J28" s="16">
        <f t="shared" si="10"/>
        <v>1.0092165898617511</v>
      </c>
    </row>
    <row r="29" spans="1:11" x14ac:dyDescent="0.25">
      <c r="A29" s="15" t="s">
        <v>14</v>
      </c>
      <c r="B29" s="11">
        <f>+SUM(C5:C13)/SUM(B5:B13)</f>
        <v>2.9993586513353794</v>
      </c>
      <c r="C29" s="11">
        <f>+SUM(D5:D12)/SUM(C5:C12)</f>
        <v>1.6235227537534538</v>
      </c>
      <c r="D29" s="11">
        <f>+SUM(E5:E11)/SUM(D5:D11)</f>
        <v>1.2708881150356526</v>
      </c>
      <c r="E29" s="11">
        <f>+SUM(F5:F10)/SUM(E5:E10)</f>
        <v>1.1716746330883747</v>
      </c>
      <c r="F29" s="11">
        <f>+SUM(G5:G9)/SUM(F5:F9)</f>
        <v>1.113384886206463</v>
      </c>
      <c r="G29" s="11">
        <f>+SUM(H5:H8)/SUM(G5:G8)</f>
        <v>1.0419346379110106</v>
      </c>
      <c r="H29" s="11">
        <f>+SUM(I5:I7)/SUM(H5:H7)</f>
        <v>1.0332635537893839</v>
      </c>
      <c r="I29" s="11">
        <f>+SUM(J5:J6)/SUM(I5:I6)</f>
        <v>1.0169364810075625</v>
      </c>
      <c r="J29" s="11">
        <f>+SUM(K5)/SUM(J5)</f>
        <v>1.0092165898617511</v>
      </c>
      <c r="K29" s="49" t="s">
        <v>72</v>
      </c>
    </row>
    <row r="30" spans="1:11" ht="12.75" customHeight="1" x14ac:dyDescent="0.25">
      <c r="A30" s="15" t="s">
        <v>3</v>
      </c>
      <c r="B30" s="17">
        <f>B33</f>
        <v>3.5</v>
      </c>
      <c r="C30" s="17">
        <f t="shared" ref="C30:J30" si="11">C33</f>
        <v>1.75</v>
      </c>
      <c r="D30" s="17">
        <f t="shared" si="11"/>
        <v>1.2749999999999999</v>
      </c>
      <c r="E30" s="17">
        <f t="shared" si="11"/>
        <v>1.175</v>
      </c>
      <c r="F30" s="17">
        <f t="shared" si="11"/>
        <v>1.1120000000000001</v>
      </c>
      <c r="G30" s="17">
        <f t="shared" si="11"/>
        <v>1.04</v>
      </c>
      <c r="H30" s="17">
        <f t="shared" si="11"/>
        <v>1.0349999999999999</v>
      </c>
      <c r="I30" s="17">
        <f t="shared" si="11"/>
        <v>1.018</v>
      </c>
      <c r="J30" s="17">
        <f t="shared" si="11"/>
        <v>1.0089999999999999</v>
      </c>
      <c r="K30" s="18">
        <v>1</v>
      </c>
    </row>
    <row r="31" spans="1:11" x14ac:dyDescent="0.25">
      <c r="A31" s="15" t="s">
        <v>73</v>
      </c>
      <c r="B31" s="16">
        <f t="shared" ref="B31:I31" si="12">+C31*B30</f>
        <v>11.281622539006225</v>
      </c>
      <c r="C31" s="16">
        <f t="shared" si="12"/>
        <v>3.2233207254303502</v>
      </c>
      <c r="D31" s="16">
        <f t="shared" si="12"/>
        <v>1.8418975573887715</v>
      </c>
      <c r="E31" s="16">
        <f t="shared" si="12"/>
        <v>1.4446255352068798</v>
      </c>
      <c r="F31" s="16">
        <f t="shared" si="12"/>
        <v>1.2294685406015997</v>
      </c>
      <c r="G31" s="16">
        <f t="shared" si="12"/>
        <v>1.1056371767999997</v>
      </c>
      <c r="H31" s="16">
        <f t="shared" si="12"/>
        <v>1.0631126699999998</v>
      </c>
      <c r="I31" s="16">
        <f t="shared" si="12"/>
        <v>1.0271619999999999</v>
      </c>
      <c r="J31" s="16">
        <f>+K31*J30</f>
        <v>1.0089999999999999</v>
      </c>
      <c r="K31" s="16">
        <f>+K30</f>
        <v>1</v>
      </c>
    </row>
    <row r="32" spans="1:11" x14ac:dyDescent="0.25">
      <c r="A32" s="15" t="s">
        <v>15</v>
      </c>
      <c r="B32" s="19">
        <f>1/B31</f>
        <v>8.8639732143359573E-2</v>
      </c>
      <c r="C32" s="19">
        <f t="shared" ref="C32:K32" si="13">1/C31</f>
        <v>0.31023906250175853</v>
      </c>
      <c r="D32" s="19">
        <f t="shared" si="13"/>
        <v>0.54291835937807742</v>
      </c>
      <c r="E32" s="19">
        <f t="shared" si="13"/>
        <v>0.69222090820704862</v>
      </c>
      <c r="F32" s="19">
        <f t="shared" si="13"/>
        <v>0.81335956714328217</v>
      </c>
      <c r="G32" s="19">
        <f t="shared" si="13"/>
        <v>0.90445583866332979</v>
      </c>
      <c r="H32" s="19">
        <f t="shared" si="13"/>
        <v>0.94063407220986295</v>
      </c>
      <c r="I32" s="19">
        <f t="shared" si="13"/>
        <v>0.97355626473720802</v>
      </c>
      <c r="J32" s="19">
        <f t="shared" si="13"/>
        <v>0.99108027750247785</v>
      </c>
      <c r="K32" s="19">
        <f t="shared" si="13"/>
        <v>1</v>
      </c>
    </row>
    <row r="33" spans="1:11" x14ac:dyDescent="0.25">
      <c r="A33" s="15" t="s">
        <v>74</v>
      </c>
      <c r="B33" s="17">
        <v>3.5</v>
      </c>
      <c r="C33" s="17">
        <v>1.75</v>
      </c>
      <c r="D33" s="17">
        <v>1.2749999999999999</v>
      </c>
      <c r="E33" s="17">
        <v>1.175</v>
      </c>
      <c r="F33" s="17">
        <v>1.1120000000000001</v>
      </c>
      <c r="G33" s="17">
        <v>1.04</v>
      </c>
      <c r="H33" s="17">
        <v>1.0349999999999999</v>
      </c>
      <c r="I33" s="17">
        <v>1.018</v>
      </c>
      <c r="J33" s="17">
        <v>1.0089999999999999</v>
      </c>
      <c r="K33" s="19"/>
    </row>
    <row r="34" spans="1:11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1" ht="13" x14ac:dyDescent="0.3">
      <c r="A35" s="4" t="s">
        <v>16</v>
      </c>
    </row>
    <row r="36" spans="1:11" ht="13" x14ac:dyDescent="0.3">
      <c r="A36" s="7" t="s">
        <v>11</v>
      </c>
      <c r="B36" s="8">
        <f>+B4</f>
        <v>1</v>
      </c>
      <c r="C36" s="8">
        <f>+C4</f>
        <v>2</v>
      </c>
      <c r="D36" s="8">
        <f t="shared" ref="D36:K36" si="14">+D4</f>
        <v>3</v>
      </c>
      <c r="E36" s="8">
        <f t="shared" si="14"/>
        <v>4</v>
      </c>
      <c r="F36" s="8">
        <f t="shared" si="14"/>
        <v>5</v>
      </c>
      <c r="G36" s="8">
        <f t="shared" si="14"/>
        <v>6</v>
      </c>
      <c r="H36" s="8">
        <f t="shared" si="14"/>
        <v>7</v>
      </c>
      <c r="I36" s="8">
        <f t="shared" si="14"/>
        <v>8</v>
      </c>
      <c r="J36" s="8">
        <f t="shared" si="14"/>
        <v>9</v>
      </c>
      <c r="K36" s="8">
        <f t="shared" si="14"/>
        <v>10</v>
      </c>
    </row>
    <row r="37" spans="1:11" ht="13" x14ac:dyDescent="0.3">
      <c r="A37" s="12">
        <f>+A5</f>
        <v>1981</v>
      </c>
      <c r="C37" s="9">
        <v>17542</v>
      </c>
      <c r="D37" s="9">
        <v>14470.75</v>
      </c>
      <c r="E37" s="9">
        <v>13906.424999999999</v>
      </c>
      <c r="F37" s="9">
        <v>13870.875</v>
      </c>
      <c r="G37" s="9">
        <v>15055.368000000002</v>
      </c>
      <c r="H37" s="9">
        <v>16828.240000000002</v>
      </c>
      <c r="I37" s="9">
        <v>18639.314999999999</v>
      </c>
      <c r="J37" s="9">
        <v>18942.944</v>
      </c>
      <c r="K37" s="9">
        <v>18829.957999999999</v>
      </c>
    </row>
    <row r="38" spans="1:11" ht="13" x14ac:dyDescent="0.3">
      <c r="A38" s="12">
        <f t="shared" ref="A38:A46" si="15">+A6</f>
        <v>1982</v>
      </c>
      <c r="C38" s="9">
        <v>371</v>
      </c>
      <c r="D38" s="9">
        <v>7498.75</v>
      </c>
      <c r="E38" s="9">
        <v>6879.9</v>
      </c>
      <c r="F38" s="9">
        <v>12532.55</v>
      </c>
      <c r="G38" s="9">
        <v>15325.584000000001</v>
      </c>
      <c r="H38" s="9">
        <v>16222.96</v>
      </c>
      <c r="I38" s="9">
        <v>16038.36</v>
      </c>
      <c r="J38" s="9">
        <v>16460.042000000001</v>
      </c>
      <c r="K38" s="9"/>
    </row>
    <row r="39" spans="1:11" ht="13" x14ac:dyDescent="0.3">
      <c r="A39" s="12">
        <f t="shared" si="15"/>
        <v>1983</v>
      </c>
      <c r="C39" s="9">
        <v>11935</v>
      </c>
      <c r="D39" s="9">
        <v>15736</v>
      </c>
      <c r="E39" s="9">
        <v>17688.074999999997</v>
      </c>
      <c r="F39" s="9">
        <v>18965.674999999999</v>
      </c>
      <c r="G39" s="9">
        <v>20833.32</v>
      </c>
      <c r="H39" s="9">
        <v>23102.560000000001</v>
      </c>
      <c r="I39" s="9">
        <v>23663.204999999998</v>
      </c>
      <c r="J39" s="9"/>
      <c r="K39" s="9"/>
    </row>
    <row r="40" spans="1:11" ht="13" x14ac:dyDescent="0.3">
      <c r="A40" s="12">
        <f t="shared" si="15"/>
        <v>1984</v>
      </c>
      <c r="C40" s="9">
        <v>19792.5</v>
      </c>
      <c r="D40" s="9">
        <v>20221.25</v>
      </c>
      <c r="E40" s="9">
        <v>20101.650000000001</v>
      </c>
      <c r="F40" s="9">
        <v>24987.55</v>
      </c>
      <c r="G40" s="9">
        <v>26048.6</v>
      </c>
      <c r="H40" s="9">
        <v>27126.32</v>
      </c>
      <c r="I40" s="9"/>
      <c r="J40" s="9"/>
      <c r="K40" s="9"/>
    </row>
    <row r="41" spans="1:11" ht="13" x14ac:dyDescent="0.3">
      <c r="A41" s="12">
        <f t="shared" si="15"/>
        <v>1985</v>
      </c>
      <c r="C41" s="9">
        <v>3822</v>
      </c>
      <c r="D41" s="9">
        <v>16738.75</v>
      </c>
      <c r="E41" s="9">
        <v>20190.900000000001</v>
      </c>
      <c r="F41" s="9">
        <v>26048.575000000001</v>
      </c>
      <c r="G41" s="9">
        <v>28861.96</v>
      </c>
      <c r="H41" s="9"/>
      <c r="I41" s="9"/>
      <c r="J41" s="9"/>
      <c r="K41" s="9"/>
    </row>
    <row r="42" spans="1:11" ht="13" x14ac:dyDescent="0.3">
      <c r="A42" s="12">
        <f t="shared" si="15"/>
        <v>1986</v>
      </c>
      <c r="C42" s="9">
        <v>5295.5</v>
      </c>
      <c r="D42" s="9">
        <v>11278.75</v>
      </c>
      <c r="E42" s="9">
        <v>14920.05</v>
      </c>
      <c r="F42" s="9">
        <v>15198.625</v>
      </c>
      <c r="G42" s="9"/>
      <c r="H42" s="9"/>
      <c r="I42" s="9"/>
      <c r="J42" s="9"/>
      <c r="K42" s="9"/>
    </row>
    <row r="43" spans="1:11" ht="13" x14ac:dyDescent="0.3">
      <c r="A43" s="12">
        <f t="shared" si="15"/>
        <v>1987</v>
      </c>
      <c r="C43" s="9">
        <v>1949.5</v>
      </c>
      <c r="D43" s="9">
        <v>7035</v>
      </c>
      <c r="E43" s="9">
        <v>13956.15</v>
      </c>
      <c r="F43" s="9"/>
      <c r="G43" s="9"/>
      <c r="H43" s="9"/>
      <c r="I43" s="9"/>
      <c r="J43" s="9"/>
      <c r="K43" s="9"/>
    </row>
    <row r="44" spans="1:11" ht="13" x14ac:dyDescent="0.3">
      <c r="A44" s="12">
        <f t="shared" si="15"/>
        <v>1988</v>
      </c>
      <c r="C44" s="9">
        <v>4728.5</v>
      </c>
      <c r="D44" s="9">
        <v>12157.25</v>
      </c>
      <c r="E44" s="9"/>
      <c r="F44" s="9"/>
      <c r="G44" s="9"/>
      <c r="H44" s="9"/>
      <c r="I44" s="9"/>
      <c r="J44" s="9"/>
      <c r="K44" s="9"/>
    </row>
    <row r="45" spans="1:11" ht="13" x14ac:dyDescent="0.3">
      <c r="A45" s="12">
        <f t="shared" si="15"/>
        <v>1989</v>
      </c>
      <c r="C45" s="9">
        <v>10965.5</v>
      </c>
      <c r="D45" s="9"/>
      <c r="E45" s="9"/>
      <c r="F45" s="9"/>
      <c r="G45" s="9"/>
      <c r="H45" s="9"/>
      <c r="I45" s="9"/>
      <c r="J45" s="9"/>
      <c r="K45" s="9"/>
    </row>
    <row r="46" spans="1:11" ht="13" x14ac:dyDescent="0.3">
      <c r="A46" s="12">
        <f t="shared" si="15"/>
        <v>1990</v>
      </c>
      <c r="C46" s="9"/>
      <c r="D46" s="9"/>
      <c r="E46" s="9"/>
      <c r="F46" s="9"/>
      <c r="G46" s="9"/>
      <c r="H46" s="9"/>
      <c r="I46" s="9"/>
      <c r="J46" s="9"/>
      <c r="K46" s="9"/>
    </row>
    <row r="47" spans="1:11" ht="13" x14ac:dyDescent="0.3">
      <c r="A47" s="12"/>
      <c r="K47" s="9"/>
    </row>
    <row r="49" spans="1:11" ht="13" x14ac:dyDescent="0.3">
      <c r="A49" s="4" t="s">
        <v>17</v>
      </c>
    </row>
    <row r="50" spans="1:11" ht="13" x14ac:dyDescent="0.3">
      <c r="A50" s="7" t="s">
        <v>11</v>
      </c>
      <c r="B50" s="8">
        <f>B36</f>
        <v>1</v>
      </c>
      <c r="C50" s="8">
        <f t="shared" ref="C50:K50" si="16">C36</f>
        <v>2</v>
      </c>
      <c r="D50" s="8">
        <f t="shared" si="16"/>
        <v>3</v>
      </c>
      <c r="E50" s="8">
        <f t="shared" si="16"/>
        <v>4</v>
      </c>
      <c r="F50" s="8">
        <f t="shared" si="16"/>
        <v>5</v>
      </c>
      <c r="G50" s="8">
        <f t="shared" si="16"/>
        <v>6</v>
      </c>
      <c r="H50" s="8">
        <f t="shared" si="16"/>
        <v>7</v>
      </c>
      <c r="I50" s="8">
        <f t="shared" si="16"/>
        <v>8</v>
      </c>
      <c r="J50" s="8">
        <f t="shared" si="16"/>
        <v>9</v>
      </c>
      <c r="K50" s="8">
        <f t="shared" si="16"/>
        <v>10</v>
      </c>
    </row>
    <row r="51" spans="1:11" ht="13" x14ac:dyDescent="0.3">
      <c r="A51" s="12">
        <f>A37</f>
        <v>1981</v>
      </c>
      <c r="C51" s="20">
        <v>203.76816610861093</v>
      </c>
      <c r="D51" s="20">
        <v>146290.50333133922</v>
      </c>
      <c r="E51" s="20">
        <v>217.82538439160874</v>
      </c>
      <c r="F51" s="20">
        <v>454.9017843562138</v>
      </c>
      <c r="G51" s="20">
        <v>72.354420901974365</v>
      </c>
      <c r="H51" s="20">
        <v>2734154.4993857471</v>
      </c>
      <c r="I51" s="20">
        <v>286190.39365224185</v>
      </c>
      <c r="J51" s="20">
        <v>19028.182542209175</v>
      </c>
      <c r="K51" s="20">
        <v>19083.527502469864</v>
      </c>
    </row>
    <row r="52" spans="1:11" ht="13" x14ac:dyDescent="0.3">
      <c r="A52" s="12">
        <f t="shared" ref="A52:A58" si="17">A38</f>
        <v>1982</v>
      </c>
      <c r="C52" s="20">
        <v>18.364164946957416</v>
      </c>
      <c r="D52" s="20">
        <v>61486.187722711904</v>
      </c>
      <c r="E52" s="20">
        <v>144.91915418515399</v>
      </c>
      <c r="F52" s="20">
        <v>425.75124938658354</v>
      </c>
      <c r="G52" s="20">
        <v>72.93602443487022</v>
      </c>
      <c r="H52" s="20">
        <v>2585199.5009334274</v>
      </c>
      <c r="I52" s="20">
        <v>236027.0541887905</v>
      </c>
      <c r="J52" s="20">
        <v>16528.832860518505</v>
      </c>
      <c r="K52" s="20"/>
    </row>
    <row r="53" spans="1:11" ht="13" x14ac:dyDescent="0.3">
      <c r="A53" s="12">
        <f t="shared" si="17"/>
        <v>1983</v>
      </c>
      <c r="C53" s="20">
        <v>160.23348357169738</v>
      </c>
      <c r="D53" s="20">
        <v>163385.83377018679</v>
      </c>
      <c r="E53" s="20">
        <v>250.38075000852805</v>
      </c>
      <c r="F53" s="20">
        <v>557.95482700405364</v>
      </c>
      <c r="G53" s="20">
        <v>83.744027731040163</v>
      </c>
      <c r="H53" s="20">
        <v>4439020.8443109924</v>
      </c>
      <c r="I53" s="20">
        <v>388645.26858029974</v>
      </c>
      <c r="J53" s="20"/>
      <c r="K53" s="20"/>
    </row>
    <row r="54" spans="1:11" ht="13" x14ac:dyDescent="0.3">
      <c r="A54" s="12">
        <f t="shared" si="17"/>
        <v>1984</v>
      </c>
      <c r="C54" s="20">
        <v>219.7111258727314</v>
      </c>
      <c r="D54" s="20">
        <v>227414.71354748981</v>
      </c>
      <c r="E54" s="20">
        <v>269.63040017408247</v>
      </c>
      <c r="F54" s="20">
        <v>667.98348937010439</v>
      </c>
      <c r="G54" s="20">
        <v>92.602219860872182</v>
      </c>
      <c r="H54" s="20">
        <v>5674483.1441799495</v>
      </c>
      <c r="I54" s="20"/>
      <c r="J54" s="20"/>
      <c r="K54" s="20"/>
    </row>
    <row r="55" spans="1:11" ht="13" x14ac:dyDescent="0.3">
      <c r="A55" s="12">
        <f t="shared" si="17"/>
        <v>1985</v>
      </c>
      <c r="C55" s="20">
        <v>78.726589410198372</v>
      </c>
      <c r="D55" s="20">
        <v>177250.87203672956</v>
      </c>
      <c r="E55" s="20">
        <v>270.32298065491392</v>
      </c>
      <c r="F55" s="20">
        <v>686.36327441394405</v>
      </c>
      <c r="G55" s="20">
        <v>96.976777810333829</v>
      </c>
      <c r="H55" s="20"/>
      <c r="I55" s="20"/>
      <c r="J55" s="20"/>
      <c r="K55" s="20"/>
    </row>
    <row r="56" spans="1:11" ht="13" x14ac:dyDescent="0.3">
      <c r="A56" s="12">
        <f t="shared" si="17"/>
        <v>1986</v>
      </c>
      <c r="C56" s="20">
        <v>96.494511319227527</v>
      </c>
      <c r="D56" s="20">
        <v>105320.59030428734</v>
      </c>
      <c r="E56" s="20">
        <v>226.88292060524986</v>
      </c>
      <c r="F56" s="20">
        <v>482.87075165829344</v>
      </c>
      <c r="G56" s="20"/>
      <c r="H56" s="20"/>
      <c r="I56" s="20"/>
      <c r="J56" s="20"/>
      <c r="K56" s="20"/>
    </row>
    <row r="57" spans="1:11" ht="13" x14ac:dyDescent="0.3">
      <c r="A57" s="12">
        <f t="shared" si="17"/>
        <v>1987</v>
      </c>
      <c r="C57" s="20">
        <v>51.719953006028817</v>
      </c>
      <c r="D57" s="20">
        <v>56522.591881264503</v>
      </c>
      <c r="E57" s="20">
        <v>218.27606764405897</v>
      </c>
      <c r="F57" s="20"/>
      <c r="G57" s="20"/>
      <c r="H57" s="20"/>
      <c r="I57" s="20"/>
      <c r="J57" s="20"/>
      <c r="K57" s="20"/>
    </row>
    <row r="58" spans="1:11" ht="13" x14ac:dyDescent="0.3">
      <c r="A58" s="12">
        <f t="shared" si="17"/>
        <v>1988</v>
      </c>
      <c r="C58" s="20">
        <v>89.909933954641133</v>
      </c>
      <c r="D58" s="20">
        <v>116268.76326440331</v>
      </c>
      <c r="E58" s="20"/>
      <c r="F58" s="20"/>
      <c r="G58" s="20"/>
      <c r="H58" s="20"/>
      <c r="I58" s="20"/>
      <c r="J58" s="20"/>
      <c r="K58" s="20"/>
    </row>
    <row r="59" spans="1:11" ht="13" x14ac:dyDescent="0.3">
      <c r="A59" s="12">
        <f>A45</f>
        <v>1989</v>
      </c>
      <c r="C59" s="20">
        <v>151.98143911668109</v>
      </c>
      <c r="D59" s="20"/>
      <c r="E59" s="20"/>
      <c r="F59" s="20"/>
      <c r="G59" s="20"/>
      <c r="H59" s="20"/>
      <c r="I59" s="20"/>
      <c r="J59" s="20"/>
      <c r="K59" s="20"/>
    </row>
    <row r="60" spans="1:11" ht="13" x14ac:dyDescent="0.3">
      <c r="A60" s="12"/>
      <c r="C60" s="9"/>
      <c r="D60" s="9"/>
      <c r="E60" s="9"/>
      <c r="F60" s="9"/>
      <c r="G60" s="9"/>
      <c r="H60" s="9"/>
      <c r="I60" s="9"/>
      <c r="J60" s="9"/>
      <c r="K60" s="9"/>
    </row>
    <row r="62" spans="1:11" ht="13" x14ac:dyDescent="0.3">
      <c r="A62" s="4" t="s">
        <v>18</v>
      </c>
    </row>
    <row r="63" spans="1:11" ht="13" x14ac:dyDescent="0.3">
      <c r="A63" s="7" t="s">
        <v>11</v>
      </c>
      <c r="B63" s="8">
        <f>B50</f>
        <v>1</v>
      </c>
      <c r="C63" s="8">
        <v>2</v>
      </c>
      <c r="D63" s="8">
        <v>3</v>
      </c>
      <c r="E63" s="8">
        <v>4</v>
      </c>
      <c r="F63" s="8">
        <v>5</v>
      </c>
      <c r="G63" s="8">
        <v>6</v>
      </c>
      <c r="H63" s="8">
        <v>7</v>
      </c>
      <c r="I63" s="8">
        <v>8</v>
      </c>
      <c r="J63" s="8">
        <v>9</v>
      </c>
      <c r="K63" s="8">
        <v>10</v>
      </c>
    </row>
    <row r="64" spans="1:11" ht="13" x14ac:dyDescent="0.3">
      <c r="A64" s="12">
        <f>A51</f>
        <v>1981</v>
      </c>
      <c r="C64" s="10">
        <v>-0.53327617043661024</v>
      </c>
      <c r="D64" s="10">
        <v>-0.76095111399551596</v>
      </c>
      <c r="E64" s="10">
        <v>-0.7402260412514915</v>
      </c>
      <c r="F64" s="10">
        <v>-0.39994922035056679</v>
      </c>
      <c r="G64" s="10">
        <v>0.86533341932960717</v>
      </c>
      <c r="H64" s="10">
        <v>1.4500099376450843</v>
      </c>
      <c r="I64" s="10">
        <v>-0.20392988283557131</v>
      </c>
      <c r="J64" s="10">
        <v>-0.70722853878855418</v>
      </c>
      <c r="K64" s="10">
        <v>2.8687831436101024E-2</v>
      </c>
    </row>
    <row r="65" spans="1:11" ht="13" x14ac:dyDescent="0.3">
      <c r="A65" s="12">
        <f t="shared" ref="A65:A72" si="18">A52</f>
        <v>1982</v>
      </c>
      <c r="C65" s="10">
        <v>2.4975712760463251</v>
      </c>
      <c r="D65" s="10">
        <v>-1.0682569721016222</v>
      </c>
      <c r="E65" s="10">
        <v>2.0045885434106774</v>
      </c>
      <c r="F65" s="10">
        <v>1.6088327811435696</v>
      </c>
      <c r="G65" s="10">
        <v>0.2085133931771431</v>
      </c>
      <c r="H65" s="10">
        <v>-0.94416707066379491</v>
      </c>
      <c r="I65" s="10">
        <v>1.031568070826969</v>
      </c>
      <c r="J65" s="10">
        <v>0.7069850027285991</v>
      </c>
      <c r="K65" s="10"/>
    </row>
    <row r="66" spans="1:11" ht="13" x14ac:dyDescent="0.3">
      <c r="A66" s="12">
        <f t="shared" si="18"/>
        <v>1983</v>
      </c>
      <c r="C66" s="10">
        <v>-0.21523120747583974</v>
      </c>
      <c r="D66" s="10">
        <v>-0.35617556115236809</v>
      </c>
      <c r="E66" s="10">
        <v>-0.47409937873968933</v>
      </c>
      <c r="F66" s="10">
        <v>-0.2266467242931981</v>
      </c>
      <c r="G66" s="10">
        <v>0.91704639230920437</v>
      </c>
      <c r="H66" s="10">
        <v>-0.1812005527184071</v>
      </c>
      <c r="I66" s="10">
        <v>-0.94568835829282027</v>
      </c>
      <c r="J66" s="10"/>
      <c r="K66" s="10"/>
    </row>
    <row r="67" spans="1:11" ht="13" x14ac:dyDescent="0.3">
      <c r="A67" s="12">
        <f t="shared" si="18"/>
        <v>1984</v>
      </c>
      <c r="C67" s="10">
        <v>-0.43935101362615986</v>
      </c>
      <c r="D67" s="10">
        <v>-0.61195456679052562</v>
      </c>
      <c r="E67" s="10">
        <v>0.33133983015026369</v>
      </c>
      <c r="F67" s="10">
        <v>-1.2823782738987863</v>
      </c>
      <c r="G67" s="10">
        <v>2.0662799540992365E-2</v>
      </c>
      <c r="H67" s="10">
        <v>-3.5100009181702495E-2</v>
      </c>
      <c r="I67" s="10"/>
      <c r="J67" s="10"/>
      <c r="K67" s="10"/>
    </row>
    <row r="68" spans="1:11" ht="13" x14ac:dyDescent="0.3">
      <c r="A68" s="12">
        <f t="shared" si="18"/>
        <v>1985</v>
      </c>
      <c r="C68" s="10">
        <v>0.85484157060651489</v>
      </c>
      <c r="D68" s="10">
        <v>-0.15909069445471305</v>
      </c>
      <c r="E68" s="10">
        <v>0.56146699184017024</v>
      </c>
      <c r="F68" s="10">
        <v>-7.4740113803273875E-2</v>
      </c>
      <c r="G68" s="10">
        <v>-1.5382844994749412</v>
      </c>
      <c r="H68" s="10"/>
      <c r="I68" s="10"/>
      <c r="J68" s="10"/>
      <c r="K68" s="10"/>
    </row>
    <row r="69" spans="1:11" ht="13" x14ac:dyDescent="0.3">
      <c r="A69" s="12">
        <f t="shared" si="18"/>
        <v>1986</v>
      </c>
      <c r="C69" s="10">
        <v>0.13959652877948037</v>
      </c>
      <c r="D69" s="10">
        <v>0.1255305244325419</v>
      </c>
      <c r="E69" s="10">
        <v>-0.67131847650795007</v>
      </c>
      <c r="F69" s="10">
        <v>0.74178760022463819</v>
      </c>
      <c r="G69" s="10"/>
      <c r="H69" s="10"/>
      <c r="I69" s="10"/>
      <c r="J69" s="10"/>
      <c r="K69" s="10"/>
    </row>
    <row r="70" spans="1:11" ht="13" x14ac:dyDescent="0.3">
      <c r="A70" s="12">
        <f t="shared" si="18"/>
        <v>1987</v>
      </c>
      <c r="C70" s="10">
        <v>0.46912153308325127</v>
      </c>
      <c r="D70" s="10">
        <v>2.1613813934111015</v>
      </c>
      <c r="E70" s="10">
        <v>-0.57725228079881663</v>
      </c>
      <c r="F70" s="10"/>
      <c r="G70" s="10"/>
      <c r="H70" s="10"/>
      <c r="I70" s="10"/>
      <c r="J70" s="10"/>
      <c r="K70" s="10"/>
    </row>
    <row r="71" spans="1:11" ht="13" x14ac:dyDescent="0.3">
      <c r="A71" s="12">
        <f t="shared" si="18"/>
        <v>1988</v>
      </c>
      <c r="C71" s="10">
        <v>0.28914787774394141</v>
      </c>
      <c r="D71" s="10">
        <v>0.25650289735263898</v>
      </c>
      <c r="E71" s="10"/>
      <c r="F71" s="10"/>
      <c r="G71" s="10"/>
      <c r="H71" s="10"/>
      <c r="I71" s="10"/>
      <c r="J71" s="10"/>
      <c r="K71" s="10"/>
    </row>
    <row r="72" spans="1:11" ht="13" x14ac:dyDescent="0.3">
      <c r="A72" s="12">
        <f t="shared" si="18"/>
        <v>1989</v>
      </c>
      <c r="C72" s="10">
        <v>-0.42950861641700838</v>
      </c>
      <c r="D72" s="10"/>
      <c r="E72" s="10"/>
      <c r="F72" s="10"/>
      <c r="G72" s="10"/>
      <c r="H72" s="10"/>
      <c r="I72" s="10"/>
      <c r="J72" s="10"/>
      <c r="K72" s="10"/>
    </row>
    <row r="74" spans="1:11" x14ac:dyDescent="0.25">
      <c r="A74" s="21" t="s">
        <v>19</v>
      </c>
      <c r="C74" s="22">
        <v>85.335894534427311</v>
      </c>
      <c r="D74" s="22">
        <v>3.2013587080529864E-2</v>
      </c>
      <c r="E74" s="22">
        <v>13.032899489192619</v>
      </c>
      <c r="F74" s="22">
        <v>1.8241142813900373</v>
      </c>
      <c r="G74" s="22">
        <v>17.978269337305182</v>
      </c>
      <c r="H74" s="22">
        <v>2.978294242837879E-4</v>
      </c>
      <c r="I74" s="22">
        <v>5.3655777734556813E-4</v>
      </c>
      <c r="J74" s="22">
        <v>2.087673963758585E-2</v>
      </c>
      <c r="K74" s="23">
        <v>7.3831201097494985E-3</v>
      </c>
    </row>
    <row r="76" spans="1:11" x14ac:dyDescent="0.25">
      <c r="D76" s="1"/>
      <c r="E76" s="1"/>
      <c r="F76" s="1"/>
      <c r="G76" s="1"/>
      <c r="H76" s="1"/>
      <c r="I76" s="1"/>
      <c r="J76" s="1"/>
    </row>
    <row r="77" spans="1:11" ht="13" x14ac:dyDescent="0.3">
      <c r="A77" s="4" t="s">
        <v>20</v>
      </c>
    </row>
    <row r="78" spans="1:11" ht="13" x14ac:dyDescent="0.3">
      <c r="A78" s="7" t="s">
        <v>11</v>
      </c>
      <c r="B78" s="8">
        <f>+B63</f>
        <v>1</v>
      </c>
      <c r="C78" s="8">
        <v>2</v>
      </c>
      <c r="D78" s="8">
        <v>3</v>
      </c>
      <c r="E78" s="8">
        <v>4</v>
      </c>
      <c r="F78" s="8">
        <v>5</v>
      </c>
      <c r="G78" s="8">
        <v>6</v>
      </c>
      <c r="H78" s="8">
        <v>7</v>
      </c>
      <c r="I78" s="8">
        <v>8</v>
      </c>
      <c r="J78" s="8">
        <v>9</v>
      </c>
      <c r="K78" s="8">
        <v>10</v>
      </c>
    </row>
    <row r="79" spans="1:11" ht="13" x14ac:dyDescent="0.3">
      <c r="A79" s="12">
        <f>+A64</f>
        <v>1981</v>
      </c>
      <c r="C79" s="10">
        <v>-1.0849692715567094</v>
      </c>
      <c r="D79" s="10">
        <v>-1.6107315720945159</v>
      </c>
      <c r="E79" s="10">
        <v>-1.2826970183013078</v>
      </c>
      <c r="F79" s="10">
        <v>-0.79094293048128539</v>
      </c>
      <c r="G79" s="10">
        <v>1.770967795951196</v>
      </c>
      <c r="H79" s="10">
        <v>3.3653374743719633</v>
      </c>
      <c r="I79" s="10">
        <v>-0.20392988283557131</v>
      </c>
      <c r="J79" s="10">
        <v>-0.70722853878855418</v>
      </c>
      <c r="K79" s="10">
        <v>2.8687831436101024E-2</v>
      </c>
    </row>
    <row r="80" spans="1:11" ht="13" x14ac:dyDescent="0.3">
      <c r="A80" s="12">
        <f t="shared" ref="A80:A87" si="19">+A65</f>
        <v>1982</v>
      </c>
      <c r="C80" s="10">
        <v>5.0813972914153531</v>
      </c>
      <c r="D80" s="10">
        <v>-2.2612165228846917</v>
      </c>
      <c r="E80" s="10">
        <v>3.4736412990910246</v>
      </c>
      <c r="F80" s="10">
        <v>3.181641192991135</v>
      </c>
      <c r="G80" s="10">
        <v>0.42673782855550896</v>
      </c>
      <c r="H80" s="10">
        <v>-2.1913234816398934</v>
      </c>
      <c r="I80" s="10">
        <v>1.031568070826969</v>
      </c>
      <c r="J80" s="10">
        <v>0.7069850027285991</v>
      </c>
      <c r="K80" s="10"/>
    </row>
    <row r="81" spans="1:11" ht="13" x14ac:dyDescent="0.3">
      <c r="A81" s="12">
        <f t="shared" si="19"/>
        <v>1983</v>
      </c>
      <c r="C81" s="10">
        <v>-0.43789552081455885</v>
      </c>
      <c r="D81" s="10">
        <v>-0.75392914341667006</v>
      </c>
      <c r="E81" s="10">
        <v>-0.82154075322688014</v>
      </c>
      <c r="F81" s="10">
        <v>-0.44821846168199947</v>
      </c>
      <c r="G81" s="10">
        <v>1.876802157289871</v>
      </c>
      <c r="H81" s="10">
        <v>-0.42054953873662876</v>
      </c>
      <c r="I81" s="10">
        <v>-0.94568835829282027</v>
      </c>
      <c r="J81" s="10"/>
      <c r="K81" s="10"/>
    </row>
    <row r="82" spans="1:11" ht="13" x14ac:dyDescent="0.3">
      <c r="A82" s="12">
        <f t="shared" si="19"/>
        <v>1984</v>
      </c>
      <c r="C82" s="10">
        <v>-0.89387521070255505</v>
      </c>
      <c r="D82" s="10">
        <v>-1.2953454213915903</v>
      </c>
      <c r="E82" s="10">
        <v>0.57416057865195869</v>
      </c>
      <c r="F82" s="10">
        <v>-2.5360420231698071</v>
      </c>
      <c r="G82" s="10">
        <v>4.2287922486158175E-2</v>
      </c>
      <c r="H82" s="10">
        <v>-8.1463839097422927E-2</v>
      </c>
      <c r="I82" s="10"/>
      <c r="J82" s="10"/>
      <c r="K82" s="10"/>
    </row>
    <row r="83" spans="1:11" ht="13" x14ac:dyDescent="0.3">
      <c r="A83" s="12">
        <f t="shared" si="19"/>
        <v>1985</v>
      </c>
      <c r="C83" s="10">
        <v>1.7392054765882172</v>
      </c>
      <c r="D83" s="10">
        <v>-0.33675278171175427</v>
      </c>
      <c r="E83" s="10">
        <v>0.97293528756482384</v>
      </c>
      <c r="F83" s="10">
        <v>-0.14780667551808227</v>
      </c>
      <c r="G83" s="10">
        <v>-3.1482111388828171</v>
      </c>
      <c r="H83" s="10"/>
      <c r="I83" s="10"/>
      <c r="J83" s="10"/>
      <c r="K83" s="10"/>
    </row>
    <row r="84" spans="1:11" ht="13" x14ac:dyDescent="0.3">
      <c r="A84" s="12">
        <f t="shared" si="19"/>
        <v>1986</v>
      </c>
      <c r="C84" s="10">
        <v>0.2840140860179719</v>
      </c>
      <c r="D84" s="10">
        <v>0.26571480775343043</v>
      </c>
      <c r="E84" s="10">
        <v>-1.1632908870531973</v>
      </c>
      <c r="F84" s="10">
        <v>1.4669653757596683</v>
      </c>
      <c r="G84" s="10"/>
      <c r="H84" s="10"/>
      <c r="I84" s="10"/>
      <c r="J84" s="10"/>
      <c r="K84" s="10"/>
    </row>
    <row r="85" spans="1:11" ht="13" x14ac:dyDescent="0.3">
      <c r="A85" s="12">
        <f t="shared" si="19"/>
        <v>1987</v>
      </c>
      <c r="C85" s="10">
        <v>0.95444438780038088</v>
      </c>
      <c r="D85" s="10">
        <v>4.5750708365812489</v>
      </c>
      <c r="E85" s="10">
        <v>-1.0002887471189457</v>
      </c>
      <c r="F85" s="10"/>
      <c r="G85" s="10"/>
      <c r="H85" s="10"/>
      <c r="I85" s="10"/>
      <c r="J85" s="10"/>
      <c r="K85" s="10"/>
    </row>
    <row r="86" spans="1:11" ht="13" x14ac:dyDescent="0.3">
      <c r="A86" s="12">
        <f t="shared" si="19"/>
        <v>1988</v>
      </c>
      <c r="C86" s="10">
        <v>0.58828160656637418</v>
      </c>
      <c r="D86" s="10">
        <v>0.5429485646328247</v>
      </c>
      <c r="E86" s="10"/>
      <c r="F86" s="10"/>
      <c r="G86" s="10"/>
      <c r="H86" s="10"/>
      <c r="I86" s="10"/>
      <c r="J86" s="10"/>
      <c r="K86" s="10"/>
    </row>
    <row r="87" spans="1:11" ht="13" x14ac:dyDescent="0.3">
      <c r="A87" s="12">
        <f t="shared" si="19"/>
        <v>1989</v>
      </c>
      <c r="C87" s="10">
        <v>-0.87385050470145675</v>
      </c>
      <c r="D87" s="10"/>
      <c r="E87" s="10"/>
      <c r="F87" s="10"/>
      <c r="G87" s="10"/>
      <c r="H87" s="10"/>
      <c r="I87" s="10"/>
      <c r="J87" s="10"/>
      <c r="K87" s="10"/>
    </row>
    <row r="89" spans="1:11" x14ac:dyDescent="0.25">
      <c r="A89" s="21" t="s">
        <v>19</v>
      </c>
      <c r="C89" s="22">
        <v>41.943675485673182</v>
      </c>
      <c r="D89" s="22">
        <v>1.5124043741344257E-2</v>
      </c>
      <c r="E89" s="22">
        <v>7.5210992598155961</v>
      </c>
      <c r="F89" s="22">
        <v>0.92238397557754237</v>
      </c>
      <c r="G89" s="22">
        <v>8.7845737877594061</v>
      </c>
      <c r="H89" s="22">
        <v>1.2832461178806419E-4</v>
      </c>
      <c r="I89" s="22">
        <v>5.3655777734556813E-4</v>
      </c>
      <c r="J89" s="22">
        <v>2.087673963758585E-2</v>
      </c>
      <c r="K89" s="23">
        <v>7.3831201097494985E-3</v>
      </c>
    </row>
  </sheetData>
  <phoneticPr fontId="12" type="noConversion"/>
  <pageMargins left="0.75" right="0.75" top="1" bottom="1" header="0.5" footer="0.5"/>
  <pageSetup scale="57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47"/>
  <sheetViews>
    <sheetView topLeftCell="A20" workbookViewId="0">
      <selection activeCell="B29" sqref="B29"/>
    </sheetView>
  </sheetViews>
  <sheetFormatPr defaultRowHeight="12.5" x14ac:dyDescent="0.25"/>
  <cols>
    <col min="2" max="2" width="8.15234375" customWidth="1"/>
    <col min="3" max="3" width="9.765625" bestFit="1" customWidth="1"/>
    <col min="4" max="4" width="11.84375" bestFit="1" customWidth="1"/>
    <col min="5" max="12" width="11.15234375" bestFit="1" customWidth="1"/>
  </cols>
  <sheetData>
    <row r="1" spans="1:11" x14ac:dyDescent="0.25">
      <c r="A1" t="s">
        <v>0</v>
      </c>
    </row>
    <row r="2" spans="1:11" x14ac:dyDescent="0.25">
      <c r="B2" s="49" t="s">
        <v>80</v>
      </c>
      <c r="C2" s="49" t="s">
        <v>81</v>
      </c>
      <c r="D2" s="49" t="s">
        <v>82</v>
      </c>
      <c r="E2" s="49" t="s">
        <v>83</v>
      </c>
      <c r="F2" s="49" t="s">
        <v>84</v>
      </c>
      <c r="G2" s="49" t="s">
        <v>85</v>
      </c>
      <c r="H2" s="49" t="s">
        <v>86</v>
      </c>
      <c r="I2" s="49" t="s">
        <v>87</v>
      </c>
      <c r="J2" s="49" t="s">
        <v>88</v>
      </c>
      <c r="K2" s="49" t="s">
        <v>89</v>
      </c>
    </row>
    <row r="3" spans="1:11" x14ac:dyDescent="0.25">
      <c r="A3" s="49" t="s">
        <v>90</v>
      </c>
      <c r="B3" s="2">
        <v>5012</v>
      </c>
      <c r="C3" s="2">
        <v>8269</v>
      </c>
      <c r="D3" s="2">
        <v>10907</v>
      </c>
      <c r="E3" s="2">
        <v>11805</v>
      </c>
      <c r="F3" s="2">
        <v>13539</v>
      </c>
      <c r="G3" s="2">
        <v>16181</v>
      </c>
      <c r="H3" s="2">
        <v>18009</v>
      </c>
      <c r="I3" s="2">
        <v>18608</v>
      </c>
      <c r="J3" s="2">
        <v>18662</v>
      </c>
      <c r="K3" s="2">
        <v>18834</v>
      </c>
    </row>
    <row r="4" spans="1:11" x14ac:dyDescent="0.25">
      <c r="A4" s="49" t="s">
        <v>91</v>
      </c>
      <c r="B4" s="2">
        <v>106</v>
      </c>
      <c r="C4" s="2">
        <v>4285</v>
      </c>
      <c r="D4" s="2">
        <v>5396</v>
      </c>
      <c r="E4" s="2">
        <v>10666</v>
      </c>
      <c r="F4" s="2">
        <v>13782</v>
      </c>
      <c r="G4" s="2">
        <v>15599</v>
      </c>
      <c r="H4" s="2">
        <v>15496</v>
      </c>
      <c r="I4" s="2">
        <v>16169</v>
      </c>
      <c r="J4" s="2">
        <v>16704</v>
      </c>
      <c r="K4" s="2"/>
    </row>
    <row r="5" spans="1:11" x14ac:dyDescent="0.25">
      <c r="A5" s="49" t="s">
        <v>92</v>
      </c>
      <c r="B5" s="2">
        <v>3410</v>
      </c>
      <c r="C5" s="2">
        <v>8992</v>
      </c>
      <c r="D5" s="2">
        <v>13873</v>
      </c>
      <c r="E5" s="2">
        <v>16141</v>
      </c>
      <c r="F5" s="2">
        <v>18735</v>
      </c>
      <c r="G5" s="2">
        <v>22214</v>
      </c>
      <c r="H5" s="2">
        <v>22863</v>
      </c>
      <c r="I5" s="2">
        <v>23466</v>
      </c>
      <c r="J5" s="2"/>
      <c r="K5" s="2"/>
    </row>
    <row r="6" spans="1:11" x14ac:dyDescent="0.25">
      <c r="A6" s="49" t="s">
        <v>93</v>
      </c>
      <c r="B6" s="2">
        <v>5655</v>
      </c>
      <c r="C6" s="2">
        <v>11555</v>
      </c>
      <c r="D6" s="2">
        <v>15766</v>
      </c>
      <c r="E6" s="2">
        <v>21266</v>
      </c>
      <c r="F6" s="2">
        <v>23425</v>
      </c>
      <c r="G6" s="2">
        <v>26083</v>
      </c>
      <c r="H6" s="2">
        <v>27067</v>
      </c>
      <c r="I6" s="2"/>
      <c r="J6" s="2"/>
      <c r="K6" s="2"/>
    </row>
    <row r="7" spans="1:11" x14ac:dyDescent="0.25">
      <c r="A7" s="49" t="s">
        <v>94</v>
      </c>
      <c r="B7" s="2">
        <v>1092</v>
      </c>
      <c r="C7" s="2">
        <v>9565</v>
      </c>
      <c r="D7" s="2">
        <v>15836</v>
      </c>
      <c r="E7" s="2">
        <v>22169</v>
      </c>
      <c r="F7" s="2">
        <v>25955</v>
      </c>
      <c r="G7" s="2">
        <v>26180</v>
      </c>
      <c r="H7" s="2"/>
      <c r="I7" s="2"/>
      <c r="J7" s="2"/>
      <c r="K7" s="2"/>
    </row>
    <row r="8" spans="1:11" x14ac:dyDescent="0.25">
      <c r="A8" s="49" t="s">
        <v>95</v>
      </c>
      <c r="B8" s="2">
        <v>1513</v>
      </c>
      <c r="C8" s="2">
        <v>6445</v>
      </c>
      <c r="D8" s="2">
        <v>11702</v>
      </c>
      <c r="E8" s="2">
        <v>12935</v>
      </c>
      <c r="F8" s="2">
        <v>15852</v>
      </c>
      <c r="G8" s="2"/>
      <c r="H8" s="2"/>
      <c r="I8" s="2"/>
      <c r="J8" s="2"/>
      <c r="K8" s="2"/>
    </row>
    <row r="9" spans="1:11" x14ac:dyDescent="0.25">
      <c r="A9" s="49" t="s">
        <v>96</v>
      </c>
      <c r="B9" s="2">
        <v>557</v>
      </c>
      <c r="C9" s="2">
        <v>4020</v>
      </c>
      <c r="D9" s="2">
        <v>10946</v>
      </c>
      <c r="E9" s="2">
        <v>12314</v>
      </c>
      <c r="F9" s="2"/>
      <c r="G9" s="2"/>
      <c r="H9" s="2"/>
      <c r="I9" s="2"/>
      <c r="J9" s="2"/>
      <c r="K9" s="2"/>
    </row>
    <row r="10" spans="1:11" x14ac:dyDescent="0.25">
      <c r="A10" s="49" t="s">
        <v>97</v>
      </c>
      <c r="B10" s="2">
        <v>1351</v>
      </c>
      <c r="C10" s="2">
        <v>6947</v>
      </c>
      <c r="D10" s="2">
        <v>13112</v>
      </c>
      <c r="E10" s="2"/>
      <c r="F10" s="2"/>
      <c r="G10" s="2"/>
      <c r="H10" s="2"/>
      <c r="I10" s="2"/>
      <c r="J10" s="2"/>
      <c r="K10" s="2"/>
    </row>
    <row r="11" spans="1:11" x14ac:dyDescent="0.25">
      <c r="A11" s="49" t="s">
        <v>98</v>
      </c>
      <c r="B11" s="2">
        <v>3133</v>
      </c>
      <c r="C11" s="2">
        <v>5395</v>
      </c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49" t="s">
        <v>99</v>
      </c>
      <c r="B12" s="2">
        <v>2063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t="s">
        <v>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 s="49" t="s">
        <v>100</v>
      </c>
      <c r="C15" s="49" t="s">
        <v>101</v>
      </c>
      <c r="D15" s="49" t="s">
        <v>102</v>
      </c>
      <c r="E15" s="49" t="s">
        <v>103</v>
      </c>
      <c r="F15" s="49" t="s">
        <v>104</v>
      </c>
      <c r="G15" s="49" t="s">
        <v>105</v>
      </c>
      <c r="H15" s="49" t="s">
        <v>106</v>
      </c>
      <c r="I15" s="49" t="s">
        <v>107</v>
      </c>
      <c r="J15" s="49" t="s">
        <v>108</v>
      </c>
      <c r="K15" s="49" t="s">
        <v>2</v>
      </c>
    </row>
    <row r="16" spans="1:11" x14ac:dyDescent="0.25">
      <c r="A16" s="49" t="s">
        <v>90</v>
      </c>
      <c r="B16" s="1">
        <v>1.6498403830806065</v>
      </c>
      <c r="C16" s="1">
        <v>1.3190228564518081</v>
      </c>
      <c r="D16" s="1">
        <v>1.0823324470523517</v>
      </c>
      <c r="E16" s="1">
        <v>1.1468869123252858</v>
      </c>
      <c r="F16" s="1">
        <v>1.1951399660240787</v>
      </c>
      <c r="G16" s="1">
        <v>1.1129720042024598</v>
      </c>
      <c r="H16" s="1">
        <v>1.0332611472041757</v>
      </c>
      <c r="I16" s="1">
        <v>1.002901977644024</v>
      </c>
      <c r="J16" s="1">
        <v>1.0092165898617511</v>
      </c>
    </row>
    <row r="17" spans="1:12" x14ac:dyDescent="0.25">
      <c r="A17" s="49" t="s">
        <v>91</v>
      </c>
      <c r="B17" s="1">
        <v>40.424528301886795</v>
      </c>
      <c r="C17" s="1">
        <v>1.2592765460910151</v>
      </c>
      <c r="D17" s="1">
        <v>1.9766493699036323</v>
      </c>
      <c r="E17" s="1">
        <v>1.2921432589536845</v>
      </c>
      <c r="F17" s="1">
        <v>1.1318386300972283</v>
      </c>
      <c r="G17" s="1">
        <v>0.9933970126290147</v>
      </c>
      <c r="H17" s="1">
        <v>1.0434305627258647</v>
      </c>
      <c r="I17" s="1">
        <v>1.0330880079163831</v>
      </c>
      <c r="J17" s="1"/>
    </row>
    <row r="18" spans="1:12" x14ac:dyDescent="0.25">
      <c r="A18" s="49" t="s">
        <v>92</v>
      </c>
      <c r="B18" s="1">
        <v>2.6369501466275658</v>
      </c>
      <c r="C18" s="1">
        <v>1.5428158362989324</v>
      </c>
      <c r="D18" s="1">
        <v>1.1634830245801198</v>
      </c>
      <c r="E18" s="1">
        <v>1.1607087541044545</v>
      </c>
      <c r="F18" s="1">
        <v>1.1856952228449427</v>
      </c>
      <c r="G18" s="1">
        <v>1.0292158098496444</v>
      </c>
      <c r="H18" s="1">
        <v>1.0263744915365438</v>
      </c>
      <c r="I18" s="1"/>
      <c r="J18" s="1"/>
    </row>
    <row r="19" spans="1:12" x14ac:dyDescent="0.25">
      <c r="A19" s="49" t="s">
        <v>93</v>
      </c>
      <c r="B19" s="1">
        <v>2.0433244916003535</v>
      </c>
      <c r="C19" s="1">
        <v>1.3644309822587624</v>
      </c>
      <c r="D19" s="1">
        <v>1.3488519599137385</v>
      </c>
      <c r="E19" s="1">
        <v>1.1015235587322487</v>
      </c>
      <c r="F19" s="1">
        <v>1.1134685165421558</v>
      </c>
      <c r="G19" s="1">
        <v>1.0377257217344631</v>
      </c>
      <c r="H19" s="1"/>
      <c r="I19" s="1"/>
      <c r="J19" s="1"/>
    </row>
    <row r="20" spans="1:12" x14ac:dyDescent="0.25">
      <c r="A20" s="49" t="s">
        <v>94</v>
      </c>
      <c r="B20" s="1">
        <v>8.7591575091575091</v>
      </c>
      <c r="C20" s="1">
        <v>1.6556194458964977</v>
      </c>
      <c r="D20" s="1">
        <v>1.3999115938368274</v>
      </c>
      <c r="E20" s="1">
        <v>1.1707790157427038</v>
      </c>
      <c r="F20" s="1">
        <v>1.0086688499325756</v>
      </c>
      <c r="G20" s="1"/>
      <c r="H20" s="1"/>
      <c r="I20" s="1"/>
      <c r="J20" s="1"/>
    </row>
    <row r="21" spans="1:12" x14ac:dyDescent="0.25">
      <c r="A21" s="49" t="s">
        <v>95</v>
      </c>
      <c r="B21" s="1">
        <v>4.2597488433575679</v>
      </c>
      <c r="C21" s="1">
        <v>1.8156710628394104</v>
      </c>
      <c r="D21" s="1">
        <v>1.1053666039993164</v>
      </c>
      <c r="E21" s="1">
        <v>1.2255121762659451</v>
      </c>
      <c r="F21" s="1"/>
      <c r="G21" s="1"/>
      <c r="H21" s="1"/>
      <c r="I21" s="1"/>
      <c r="J21" s="1"/>
    </row>
    <row r="22" spans="1:12" x14ac:dyDescent="0.25">
      <c r="A22" s="49" t="s">
        <v>96</v>
      </c>
      <c r="B22" s="1">
        <v>7.217235188509874</v>
      </c>
      <c r="C22" s="1">
        <v>2.7228855721393033</v>
      </c>
      <c r="D22" s="1">
        <v>1.1249771606066143</v>
      </c>
      <c r="E22" s="1"/>
      <c r="F22" s="1"/>
      <c r="G22" s="1"/>
      <c r="H22" s="1"/>
      <c r="I22" s="1"/>
      <c r="J22" s="1"/>
    </row>
    <row r="23" spans="1:12" x14ac:dyDescent="0.25">
      <c r="A23" s="49" t="s">
        <v>97</v>
      </c>
      <c r="B23" s="1">
        <v>5.1421169504071056</v>
      </c>
      <c r="C23" s="1">
        <v>1.8874334244997841</v>
      </c>
      <c r="D23" s="1"/>
      <c r="E23" s="1"/>
      <c r="F23" s="1"/>
      <c r="G23" s="1"/>
      <c r="H23" s="1"/>
      <c r="I23" s="1"/>
      <c r="J23" s="1"/>
    </row>
    <row r="24" spans="1:12" x14ac:dyDescent="0.25">
      <c r="A24" s="49" t="s">
        <v>98</v>
      </c>
      <c r="B24" s="1">
        <v>1.7219917012448134</v>
      </c>
      <c r="C24" s="1"/>
      <c r="D24" s="1"/>
      <c r="E24" s="1"/>
      <c r="F24" s="1"/>
      <c r="G24" s="1"/>
      <c r="H24" s="1"/>
      <c r="I24" s="1"/>
      <c r="J24" s="1"/>
    </row>
    <row r="25" spans="1:12" x14ac:dyDescent="0.25">
      <c r="A25" s="49" t="s">
        <v>99</v>
      </c>
      <c r="B25" s="1"/>
      <c r="C25" s="1"/>
      <c r="D25" s="1"/>
      <c r="E25" s="1"/>
      <c r="F25" s="1"/>
      <c r="G25" s="1"/>
      <c r="H25" s="1"/>
      <c r="I25" s="1"/>
      <c r="J25" s="1"/>
    </row>
    <row r="26" spans="1:12" x14ac:dyDescent="0.25">
      <c r="A26" t="s">
        <v>3</v>
      </c>
      <c r="B26" s="1">
        <v>2.9993586513353794</v>
      </c>
      <c r="C26" s="1">
        <v>1.6235227537534538</v>
      </c>
      <c r="D26" s="1">
        <v>1.2708881150356526</v>
      </c>
      <c r="E26" s="1">
        <v>1.1716746330883747</v>
      </c>
      <c r="F26" s="1">
        <v>1.113384886206463</v>
      </c>
      <c r="G26" s="1">
        <v>1.0419346379110106</v>
      </c>
      <c r="H26" s="1">
        <v>1.0332635537893839</v>
      </c>
      <c r="I26" s="1">
        <v>1.0169364810075625</v>
      </c>
      <c r="J26" s="1">
        <v>1.0092165898617511</v>
      </c>
      <c r="K26">
        <v>1</v>
      </c>
      <c r="L26">
        <v>1</v>
      </c>
    </row>
    <row r="27" spans="1:12" x14ac:dyDescent="0.25">
      <c r="A27" t="s">
        <v>4</v>
      </c>
      <c r="B27" s="1">
        <v>8.9202338967524764</v>
      </c>
      <c r="C27" s="1">
        <v>2.9740470992960426</v>
      </c>
      <c r="D27" s="1">
        <v>1.8318481169544962</v>
      </c>
      <c r="E27" s="1">
        <v>1.4413921219989589</v>
      </c>
      <c r="F27" s="1">
        <v>1.2301982831186211</v>
      </c>
      <c r="G27" s="1">
        <v>1.104917354599779</v>
      </c>
      <c r="H27" s="1">
        <v>1.0604478576650866</v>
      </c>
      <c r="I27" s="1">
        <v>1.0263091674684617</v>
      </c>
      <c r="J27" s="1">
        <v>1.0092165898617511</v>
      </c>
      <c r="K27">
        <v>1</v>
      </c>
      <c r="L27">
        <v>1</v>
      </c>
    </row>
    <row r="28" spans="1:12" x14ac:dyDescent="0.25">
      <c r="A28" t="s">
        <v>67</v>
      </c>
      <c r="B28" s="1">
        <v>1.1302246060550545</v>
      </c>
      <c r="C28" s="1">
        <v>0.13583611055897382</v>
      </c>
      <c r="D28" s="1">
        <v>9.0497812316971626E-2</v>
      </c>
      <c r="E28" s="1">
        <v>2.5389927424887236E-2</v>
      </c>
      <c r="F28" s="1">
        <v>3.5376679185599884E-2</v>
      </c>
      <c r="G28" s="1">
        <v>2.2577818593431657E-2</v>
      </c>
      <c r="H28" s="1">
        <v>4.8819165871349978E-3</v>
      </c>
      <c r="I28" s="1">
        <v>1.5055851300677606E-2</v>
      </c>
      <c r="J28" s="1">
        <v>8.4850023018522847E-3</v>
      </c>
      <c r="K28">
        <v>0</v>
      </c>
      <c r="L28">
        <v>0</v>
      </c>
    </row>
    <row r="29" spans="1:12" x14ac:dyDescent="0.25">
      <c r="A29" t="s">
        <v>68</v>
      </c>
      <c r="B29" s="1">
        <v>166.97663434510889</v>
      </c>
      <c r="C29" s="1">
        <v>33.294578173789233</v>
      </c>
      <c r="D29" s="1">
        <v>26.297187139291513</v>
      </c>
      <c r="E29" s="1">
        <v>7.8249585893969673</v>
      </c>
      <c r="F29" s="1">
        <v>10.928817532435161</v>
      </c>
      <c r="G29" s="1">
        <v>6.388977947076123</v>
      </c>
      <c r="H29" s="1">
        <v>1.1591270930891178</v>
      </c>
      <c r="I29" s="1">
        <v>2.8077064345472156</v>
      </c>
      <c r="J29" s="1">
        <v>1.1591270930891178</v>
      </c>
      <c r="K29">
        <v>0</v>
      </c>
      <c r="L29">
        <v>0</v>
      </c>
    </row>
    <row r="30" spans="1:12" x14ac:dyDescent="0.25">
      <c r="A30" t="s">
        <v>69</v>
      </c>
      <c r="B30" s="1">
        <v>1.0000147533741708</v>
      </c>
      <c r="C30" s="1">
        <v>0.9999997199914834</v>
      </c>
      <c r="D30" s="1">
        <v>0.99998384914607896</v>
      </c>
      <c r="E30" s="1">
        <v>1.000000031612327</v>
      </c>
      <c r="F30" s="1">
        <v>1.0000000011201873</v>
      </c>
      <c r="G30" s="1">
        <v>1.000002081537583</v>
      </c>
      <c r="H30" s="1">
        <v>0.99998860200173234</v>
      </c>
      <c r="I30" s="1">
        <v>0.99999984776989725</v>
      </c>
      <c r="J30" s="1">
        <v>1</v>
      </c>
      <c r="K30">
        <v>1</v>
      </c>
      <c r="L30">
        <v>1</v>
      </c>
    </row>
    <row r="31" spans="1:12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2" x14ac:dyDescent="0.25">
      <c r="A32" t="s">
        <v>5</v>
      </c>
      <c r="B32" s="1"/>
      <c r="C32" s="1"/>
      <c r="D32" s="1"/>
      <c r="E32" s="1"/>
      <c r="F32" s="1"/>
      <c r="G32" s="1"/>
      <c r="H32" s="1"/>
      <c r="I32" s="1"/>
      <c r="J32" s="1"/>
    </row>
    <row r="33" spans="1:13" x14ac:dyDescent="0.25">
      <c r="B33" s="49" t="s">
        <v>80</v>
      </c>
      <c r="C33" s="49" t="s">
        <v>81</v>
      </c>
      <c r="D33" s="49" t="s">
        <v>82</v>
      </c>
      <c r="E33" s="49" t="s">
        <v>83</v>
      </c>
      <c r="F33" s="49" t="s">
        <v>84</v>
      </c>
      <c r="G33" s="49" t="s">
        <v>85</v>
      </c>
      <c r="H33" s="49" t="s">
        <v>86</v>
      </c>
      <c r="I33" s="49" t="s">
        <v>87</v>
      </c>
      <c r="J33" s="49" t="s">
        <v>88</v>
      </c>
      <c r="K33" s="49" t="s">
        <v>89</v>
      </c>
      <c r="L33" s="49" t="s">
        <v>6</v>
      </c>
    </row>
    <row r="34" spans="1:13" x14ac:dyDescent="0.25">
      <c r="A34" s="49" t="s">
        <v>90</v>
      </c>
      <c r="J34" s="2"/>
      <c r="K34" s="2">
        <v>18834</v>
      </c>
      <c r="L34" s="2">
        <v>18834</v>
      </c>
    </row>
    <row r="35" spans="1:13" x14ac:dyDescent="0.25">
      <c r="A35" s="49" t="s">
        <v>91</v>
      </c>
      <c r="J35" s="2">
        <v>16704</v>
      </c>
      <c r="K35" s="2">
        <v>16857.953917050691</v>
      </c>
      <c r="L35" s="2">
        <v>16857.953917050691</v>
      </c>
    </row>
    <row r="36" spans="1:13" x14ac:dyDescent="0.25">
      <c r="A36" s="49" t="s">
        <v>92</v>
      </c>
      <c r="B36" s="2"/>
      <c r="C36" s="2"/>
      <c r="D36" s="2"/>
      <c r="E36" s="2"/>
      <c r="F36" s="2"/>
      <c r="G36" s="2"/>
      <c r="H36" s="2"/>
      <c r="I36" s="2">
        <v>23466</v>
      </c>
      <c r="J36" s="2">
        <v>23863.431463323461</v>
      </c>
      <c r="K36" s="2">
        <v>24083.37092381492</v>
      </c>
      <c r="L36" s="2">
        <v>24083.37092381492</v>
      </c>
    </row>
    <row r="37" spans="1:13" x14ac:dyDescent="0.25">
      <c r="A37" s="49" t="s">
        <v>93</v>
      </c>
      <c r="B37" s="2"/>
      <c r="C37" s="2"/>
      <c r="D37" s="2"/>
      <c r="E37" s="2"/>
      <c r="F37" s="2"/>
      <c r="G37" s="2"/>
      <c r="H37" s="2">
        <v>27067</v>
      </c>
      <c r="I37" s="2">
        <v>27967.344610417254</v>
      </c>
      <c r="J37" s="2">
        <v>28441.013011243544</v>
      </c>
      <c r="K37" s="2">
        <v>28703.142163420904</v>
      </c>
      <c r="L37" s="2">
        <v>28703.142163420904</v>
      </c>
    </row>
    <row r="38" spans="1:13" x14ac:dyDescent="0.25">
      <c r="A38" s="49" t="s">
        <v>94</v>
      </c>
      <c r="B38" s="2"/>
      <c r="C38" s="2"/>
      <c r="D38" s="2"/>
      <c r="E38" s="2"/>
      <c r="F38" s="2"/>
      <c r="G38" s="2">
        <v>26180</v>
      </c>
      <c r="H38" s="2">
        <v>27277.848820510259</v>
      </c>
      <c r="I38" s="2">
        <v>28185.207012009985</v>
      </c>
      <c r="J38" s="2">
        <v>28662.565235263111</v>
      </c>
      <c r="K38" s="2">
        <v>28926.736343422217</v>
      </c>
      <c r="L38" s="2">
        <v>28926.736343422217</v>
      </c>
    </row>
    <row r="39" spans="1:13" x14ac:dyDescent="0.25">
      <c r="A39" s="49" t="s">
        <v>95</v>
      </c>
      <c r="B39" s="2"/>
      <c r="C39" s="2"/>
      <c r="D39" s="2"/>
      <c r="E39" s="2"/>
      <c r="F39" s="2">
        <v>15852</v>
      </c>
      <c r="G39" s="2">
        <v>17649.377216144851</v>
      </c>
      <c r="H39" s="2">
        <v>18389.497459058726</v>
      </c>
      <c r="I39" s="2">
        <v>19001.197496947865</v>
      </c>
      <c r="J39" s="2">
        <v>19323.010917475865</v>
      </c>
      <c r="K39" s="2">
        <v>19501.10318399638</v>
      </c>
      <c r="L39" s="2">
        <v>19501.10318399638</v>
      </c>
    </row>
    <row r="40" spans="1:13" x14ac:dyDescent="0.25">
      <c r="A40" s="49" t="s">
        <v>96</v>
      </c>
      <c r="B40" s="2"/>
      <c r="C40" s="2"/>
      <c r="D40" s="2"/>
      <c r="E40" s="2">
        <v>12314</v>
      </c>
      <c r="F40" s="2">
        <v>14428.001431850247</v>
      </c>
      <c r="G40" s="2">
        <v>16063.918732387274</v>
      </c>
      <c r="H40" s="2">
        <v>16737.553347861834</v>
      </c>
      <c r="I40" s="2">
        <v>17294.303853951122</v>
      </c>
      <c r="J40" s="2">
        <v>17587.20850271258</v>
      </c>
      <c r="K40" s="2">
        <v>17749.302590295185</v>
      </c>
      <c r="L40" s="2">
        <v>17749.302590295185</v>
      </c>
    </row>
    <row r="41" spans="1:13" x14ac:dyDescent="0.25">
      <c r="A41" s="49" t="s">
        <v>97</v>
      </c>
      <c r="B41" s="2"/>
      <c r="C41" s="2"/>
      <c r="D41" s="2">
        <v>13112</v>
      </c>
      <c r="E41" s="2">
        <v>16663.884964347475</v>
      </c>
      <c r="F41" s="2">
        <v>19524.651301428712</v>
      </c>
      <c r="G41" s="2">
        <v>21738.451667462075</v>
      </c>
      <c r="H41" s="2">
        <v>22650.0457668831</v>
      </c>
      <c r="I41" s="2">
        <v>23403.466782581825</v>
      </c>
      <c r="J41" s="2">
        <v>23799.839153256144</v>
      </c>
      <c r="K41" s="2">
        <v>24019.192509507353</v>
      </c>
      <c r="L41" s="2">
        <v>24019.192509507353</v>
      </c>
    </row>
    <row r="42" spans="1:13" x14ac:dyDescent="0.25">
      <c r="A42" s="49" t="s">
        <v>98</v>
      </c>
      <c r="B42" s="2"/>
      <c r="C42" s="2">
        <v>5395</v>
      </c>
      <c r="D42" s="2">
        <v>8758.9052564998838</v>
      </c>
      <c r="E42" s="2">
        <v>11131.588591209007</v>
      </c>
      <c r="F42" s="2">
        <v>13042.599978295551</v>
      </c>
      <c r="G42" s="2">
        <v>14521.433692671009</v>
      </c>
      <c r="H42" s="2">
        <v>15130.384756521918</v>
      </c>
      <c r="I42" s="2">
        <v>15633.675123724561</v>
      </c>
      <c r="J42" s="2">
        <v>15898.454565535923</v>
      </c>
      <c r="K42" s="2">
        <v>16044.984100702153</v>
      </c>
      <c r="L42" s="2">
        <v>16044.984100702153</v>
      </c>
    </row>
    <row r="43" spans="1:13" x14ac:dyDescent="0.25">
      <c r="A43" s="49" t="s">
        <v>99</v>
      </c>
      <c r="B43" s="2">
        <v>2063</v>
      </c>
      <c r="C43" s="2">
        <v>6187.6768977048878</v>
      </c>
      <c r="D43" s="2">
        <v>10045.834236298468</v>
      </c>
      <c r="E43" s="2">
        <v>12767.131336529985</v>
      </c>
      <c r="F43" s="2">
        <v>14958.923924319861</v>
      </c>
      <c r="G43" s="2">
        <v>16655.039811250004</v>
      </c>
      <c r="H43" s="2">
        <v>17353.46287512824</v>
      </c>
      <c r="I43" s="2">
        <v>17930.700720907145</v>
      </c>
      <c r="J43" s="2">
        <v>18234.383693119078</v>
      </c>
      <c r="K43" s="2">
        <v>18402.44252900036</v>
      </c>
      <c r="L43" s="2">
        <v>18402.44252900036</v>
      </c>
      <c r="M43" s="2">
        <f>AVERAGE(L34:L43)</f>
        <v>21312.222826121018</v>
      </c>
    </row>
    <row r="44" spans="1:13" x14ac:dyDescent="0.25">
      <c r="A44" s="49" t="s">
        <v>7</v>
      </c>
      <c r="B44" s="2">
        <v>2063</v>
      </c>
      <c r="C44" s="2">
        <v>11582.676897704889</v>
      </c>
      <c r="D44" s="2">
        <v>31916.739492798351</v>
      </c>
      <c r="E44" s="2">
        <v>52876.60489208647</v>
      </c>
      <c r="F44" s="2">
        <v>77806.176635894371</v>
      </c>
      <c r="G44" s="2">
        <v>112808.22111991521</v>
      </c>
      <c r="H44" s="2">
        <v>144605.79302596409</v>
      </c>
      <c r="I44" s="2">
        <v>172881.89560053975</v>
      </c>
      <c r="J44" s="2">
        <v>192513.9065419297</v>
      </c>
      <c r="K44" s="2">
        <v>213122.22826121017</v>
      </c>
      <c r="L44" s="2">
        <v>213122.22826121017</v>
      </c>
    </row>
    <row r="45" spans="1:1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3" x14ac:dyDescent="0.25">
      <c r="A46" t="s">
        <v>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3" x14ac:dyDescent="0.25">
      <c r="B47" s="52" t="s">
        <v>80</v>
      </c>
      <c r="C47" s="52" t="s">
        <v>81</v>
      </c>
      <c r="D47" s="52" t="s">
        <v>82</v>
      </c>
      <c r="E47" s="52" t="s">
        <v>83</v>
      </c>
      <c r="F47" s="52" t="s">
        <v>84</v>
      </c>
      <c r="G47" s="52" t="s">
        <v>85</v>
      </c>
      <c r="H47" s="52" t="s">
        <v>86</v>
      </c>
      <c r="I47" s="52" t="s">
        <v>87</v>
      </c>
      <c r="J47" s="52" t="s">
        <v>88</v>
      </c>
      <c r="K47" s="52" t="s">
        <v>89</v>
      </c>
      <c r="L47" s="52" t="s">
        <v>6</v>
      </c>
    </row>
    <row r="48" spans="1:13" x14ac:dyDescent="0.25">
      <c r="A48" s="49" t="s">
        <v>90</v>
      </c>
      <c r="J48" s="2"/>
      <c r="K48" s="2"/>
      <c r="L48" s="2">
        <v>0</v>
      </c>
    </row>
    <row r="49" spans="1:12" x14ac:dyDescent="0.25">
      <c r="A49" s="49" t="s">
        <v>91</v>
      </c>
      <c r="J49" s="2"/>
      <c r="K49" s="2">
        <v>20088.37891357646</v>
      </c>
      <c r="L49" s="2">
        <v>20088.37891357646</v>
      </c>
    </row>
    <row r="50" spans="1:12" x14ac:dyDescent="0.25">
      <c r="A50" s="49" t="s">
        <v>92</v>
      </c>
      <c r="J50" s="2">
        <v>124821.31863926172</v>
      </c>
      <c r="K50" s="2">
        <v>168140.42705958095</v>
      </c>
      <c r="L50" s="2">
        <v>168140.42705958095</v>
      </c>
    </row>
    <row r="51" spans="1:12" x14ac:dyDescent="0.25">
      <c r="A51" s="49" t="s">
        <v>93</v>
      </c>
      <c r="B51" s="2"/>
      <c r="C51" s="2"/>
      <c r="D51" s="2"/>
      <c r="E51" s="2"/>
      <c r="F51" s="2"/>
      <c r="G51" s="2"/>
      <c r="H51" s="2"/>
      <c r="I51" s="2">
        <v>17460.672049199704</v>
      </c>
      <c r="J51" s="2">
        <v>195362.86541402966</v>
      </c>
      <c r="K51" s="2">
        <v>257231.02168777035</v>
      </c>
      <c r="L51" s="2">
        <v>257231.02168777035</v>
      </c>
    </row>
    <row r="52" spans="1:12" x14ac:dyDescent="0.25">
      <c r="A52" s="49" t="s">
        <v>94</v>
      </c>
      <c r="B52" s="2"/>
      <c r="C52" s="2"/>
      <c r="D52" s="2"/>
      <c r="E52" s="2"/>
      <c r="F52" s="2"/>
      <c r="G52" s="2"/>
      <c r="H52" s="2">
        <v>349384.1853169598</v>
      </c>
      <c r="I52" s="2">
        <v>390756.37740022747</v>
      </c>
      <c r="J52" s="2">
        <v>584267.97807252011</v>
      </c>
      <c r="K52" s="2">
        <v>654276.76992632728</v>
      </c>
      <c r="L52" s="2">
        <v>654276.76992632728</v>
      </c>
    </row>
    <row r="53" spans="1:12" x14ac:dyDescent="0.25">
      <c r="A53" s="49" t="s">
        <v>95</v>
      </c>
      <c r="B53" s="2"/>
      <c r="C53" s="2"/>
      <c r="D53" s="2"/>
      <c r="E53" s="2"/>
      <c r="F53" s="2"/>
      <c r="G53" s="2">
        <v>314486.67853254703</v>
      </c>
      <c r="H53" s="2">
        <v>500365.63635466539</v>
      </c>
      <c r="I53" s="2">
        <v>542278.80557168508</v>
      </c>
      <c r="J53" s="2">
        <v>642767.17860837583</v>
      </c>
      <c r="K53" s="2">
        <v>681597.79969015706</v>
      </c>
      <c r="L53" s="2">
        <v>681597.79969015706</v>
      </c>
    </row>
    <row r="54" spans="1:12" x14ac:dyDescent="0.25">
      <c r="A54" s="49" t="s">
        <v>96</v>
      </c>
      <c r="B54" s="2"/>
      <c r="C54" s="2"/>
      <c r="D54" s="2"/>
      <c r="E54" s="2"/>
      <c r="F54" s="2">
        <v>97751.00191613473</v>
      </c>
      <c r="G54" s="2">
        <v>381820.256042892</v>
      </c>
      <c r="H54" s="2">
        <v>546252.07815048588</v>
      </c>
      <c r="I54" s="2">
        <v>589886.8190425752</v>
      </c>
      <c r="J54" s="2">
        <v>677968.94101976731</v>
      </c>
      <c r="K54" s="2">
        <v>712841.31347729592</v>
      </c>
      <c r="L54" s="2">
        <v>712841.31347729592</v>
      </c>
    </row>
    <row r="55" spans="1:12" x14ac:dyDescent="0.25">
      <c r="A55" s="49" t="s">
        <v>97</v>
      </c>
      <c r="B55" s="2"/>
      <c r="C55" s="2"/>
      <c r="D55" s="2"/>
      <c r="E55" s="2">
        <v>1408036.9202491436</v>
      </c>
      <c r="F55" s="2">
        <v>2112900.2044521659</v>
      </c>
      <c r="G55" s="2">
        <v>3098940.5657681967</v>
      </c>
      <c r="H55" s="2">
        <v>3606767.0390130635</v>
      </c>
      <c r="I55" s="2">
        <v>3863018.5070896624</v>
      </c>
      <c r="J55" s="2">
        <v>4120011.0817661844</v>
      </c>
      <c r="K55" s="2">
        <v>4237383.0304641705</v>
      </c>
      <c r="L55" s="2">
        <v>4237383.0304641705</v>
      </c>
    </row>
    <row r="56" spans="1:12" x14ac:dyDescent="0.25">
      <c r="A56" s="49" t="s">
        <v>98</v>
      </c>
      <c r="B56" s="2"/>
      <c r="C56" s="2"/>
      <c r="D56" s="2">
        <v>537048.33389489597</v>
      </c>
      <c r="E56" s="2">
        <v>1500128.1810927533</v>
      </c>
      <c r="F56" s="2">
        <v>2140255.0386466682</v>
      </c>
      <c r="G56" s="2">
        <v>2868687.6742491471</v>
      </c>
      <c r="H56" s="2">
        <v>3223283.0801522182</v>
      </c>
      <c r="I56" s="2">
        <v>3446818.127010352</v>
      </c>
      <c r="J56" s="2">
        <v>3620745.0254840585</v>
      </c>
      <c r="K56" s="2">
        <v>3706252.6965519739</v>
      </c>
      <c r="L56" s="2">
        <v>3706252.6965519739</v>
      </c>
    </row>
    <row r="57" spans="1:12" x14ac:dyDescent="0.25">
      <c r="A57" s="49" t="s">
        <v>99</v>
      </c>
      <c r="B57" s="2"/>
      <c r="C57" s="2">
        <v>5436607.4018856175</v>
      </c>
      <c r="D57" s="2">
        <v>15136722.141113836</v>
      </c>
      <c r="E57" s="2">
        <v>25398654.350264523</v>
      </c>
      <c r="F57" s="2">
        <v>34989268.050510101</v>
      </c>
      <c r="G57" s="2">
        <v>43697441.985993139</v>
      </c>
      <c r="H57" s="2">
        <v>47602834.394567437</v>
      </c>
      <c r="I57" s="2">
        <v>50830695.792359635</v>
      </c>
      <c r="J57" s="2">
        <v>52651464.215819724</v>
      </c>
      <c r="K57" s="2">
        <v>53654199.18418774</v>
      </c>
      <c r="L57" s="2">
        <v>53654199.18418774</v>
      </c>
    </row>
    <row r="58" spans="1:12" x14ac:dyDescent="0.25">
      <c r="A58" s="49" t="s">
        <v>7</v>
      </c>
      <c r="B58" s="2" t="e">
        <v>#N/A</v>
      </c>
      <c r="C58" s="2">
        <v>5436607.4018856175</v>
      </c>
      <c r="D58" s="2">
        <v>16905682.085237592</v>
      </c>
      <c r="E58" s="2">
        <v>35786605.337922379</v>
      </c>
      <c r="F58" s="2">
        <v>50954084.347029753</v>
      </c>
      <c r="G58" s="2">
        <v>70804161.624304801</v>
      </c>
      <c r="H58" s="2">
        <v>83390081.801166192</v>
      </c>
      <c r="I58" s="2">
        <v>89530408.54407452</v>
      </c>
      <c r="J58" s="2">
        <v>99384050.304468319</v>
      </c>
      <c r="K58" s="2">
        <v>103899871.75884391</v>
      </c>
      <c r="L58" s="2">
        <v>103899871.75884391</v>
      </c>
    </row>
    <row r="59" spans="1:12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t="s">
        <v>117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B61" s="52" t="s">
        <v>80</v>
      </c>
      <c r="C61" s="52" t="s">
        <v>81</v>
      </c>
      <c r="D61" s="52" t="s">
        <v>82</v>
      </c>
      <c r="E61" s="52" t="s">
        <v>83</v>
      </c>
      <c r="F61" s="52" t="s">
        <v>84</v>
      </c>
      <c r="G61" s="52" t="s">
        <v>85</v>
      </c>
      <c r="H61" s="52" t="s">
        <v>86</v>
      </c>
      <c r="I61" s="52" t="s">
        <v>87</v>
      </c>
      <c r="J61" s="52" t="s">
        <v>88</v>
      </c>
      <c r="K61" s="52" t="s">
        <v>89</v>
      </c>
      <c r="L61" s="52" t="s">
        <v>6</v>
      </c>
    </row>
    <row r="62" spans="1:12" x14ac:dyDescent="0.25">
      <c r="A62" s="49" t="s">
        <v>90</v>
      </c>
      <c r="D62" s="3">
        <f t="shared" ref="D62:L62" si="0">IF(D48,SQRT(D48),0)</f>
        <v>0</v>
      </c>
      <c r="E62" s="3">
        <f t="shared" si="0"/>
        <v>0</v>
      </c>
      <c r="F62" s="3">
        <f t="shared" si="0"/>
        <v>0</v>
      </c>
      <c r="G62" s="3">
        <f t="shared" si="0"/>
        <v>0</v>
      </c>
      <c r="H62" s="3">
        <f t="shared" si="0"/>
        <v>0</v>
      </c>
      <c r="I62" s="3">
        <f t="shared" si="0"/>
        <v>0</v>
      </c>
      <c r="J62" s="3">
        <f t="shared" si="0"/>
        <v>0</v>
      </c>
      <c r="K62" s="3">
        <f t="shared" si="0"/>
        <v>0</v>
      </c>
      <c r="L62" s="3">
        <f t="shared" si="0"/>
        <v>0</v>
      </c>
    </row>
    <row r="63" spans="1:12" x14ac:dyDescent="0.25">
      <c r="A63" s="49" t="s">
        <v>91</v>
      </c>
      <c r="D63" s="3">
        <f t="shared" ref="D63:L63" si="1">IF(D49,SQRT(D49),0)</f>
        <v>0</v>
      </c>
      <c r="E63" s="3">
        <f t="shared" si="1"/>
        <v>0</v>
      </c>
      <c r="F63" s="3">
        <f t="shared" si="1"/>
        <v>0</v>
      </c>
      <c r="G63" s="3">
        <f t="shared" si="1"/>
        <v>0</v>
      </c>
      <c r="H63" s="3">
        <f t="shared" si="1"/>
        <v>0</v>
      </c>
      <c r="I63" s="3">
        <f t="shared" si="1"/>
        <v>0</v>
      </c>
      <c r="J63" s="3">
        <f t="shared" si="1"/>
        <v>0</v>
      </c>
      <c r="K63" s="3">
        <f t="shared" si="1"/>
        <v>141.73347845014055</v>
      </c>
      <c r="L63" s="3">
        <f t="shared" si="1"/>
        <v>141.73347845014055</v>
      </c>
    </row>
    <row r="64" spans="1:12" x14ac:dyDescent="0.25">
      <c r="A64" s="49" t="s">
        <v>92</v>
      </c>
      <c r="D64" s="3">
        <f t="shared" ref="D64:L64" si="2">IF(D50,SQRT(D50),0)</f>
        <v>0</v>
      </c>
      <c r="E64" s="3">
        <f t="shared" si="2"/>
        <v>0</v>
      </c>
      <c r="F64" s="3">
        <f t="shared" si="2"/>
        <v>0</v>
      </c>
      <c r="G64" s="3">
        <f t="shared" si="2"/>
        <v>0</v>
      </c>
      <c r="H64" s="3">
        <f t="shared" si="2"/>
        <v>0</v>
      </c>
      <c r="I64" s="3">
        <f t="shared" si="2"/>
        <v>0</v>
      </c>
      <c r="J64" s="3">
        <f t="shared" si="2"/>
        <v>353.30060662170075</v>
      </c>
      <c r="K64" s="3">
        <f t="shared" si="2"/>
        <v>410.04929832836069</v>
      </c>
      <c r="L64" s="3">
        <f t="shared" si="2"/>
        <v>410.04929832836069</v>
      </c>
    </row>
    <row r="65" spans="1:12" x14ac:dyDescent="0.25">
      <c r="A65" s="49" t="s">
        <v>93</v>
      </c>
      <c r="B65" s="2"/>
      <c r="C65" s="2"/>
      <c r="D65" s="3">
        <f t="shared" ref="D65:L65" si="3">IF(D51,SQRT(D51),0)</f>
        <v>0</v>
      </c>
      <c r="E65" s="3">
        <f t="shared" si="3"/>
        <v>0</v>
      </c>
      <c r="F65" s="3">
        <f t="shared" si="3"/>
        <v>0</v>
      </c>
      <c r="G65" s="3">
        <f t="shared" si="3"/>
        <v>0</v>
      </c>
      <c r="H65" s="3">
        <f t="shared" si="3"/>
        <v>0</v>
      </c>
      <c r="I65" s="3">
        <f t="shared" si="3"/>
        <v>132.13883626398299</v>
      </c>
      <c r="J65" s="3">
        <f t="shared" si="3"/>
        <v>441.99871652984427</v>
      </c>
      <c r="K65" s="3">
        <f t="shared" si="3"/>
        <v>507.17947680063941</v>
      </c>
      <c r="L65" s="3">
        <f t="shared" si="3"/>
        <v>507.17947680063941</v>
      </c>
    </row>
    <row r="66" spans="1:12" x14ac:dyDescent="0.25">
      <c r="A66" s="49" t="s">
        <v>94</v>
      </c>
      <c r="B66" s="2"/>
      <c r="C66" s="2"/>
      <c r="D66" s="3">
        <f t="shared" ref="D66:L66" si="4">IF(D52,SQRT(D52),0)</f>
        <v>0</v>
      </c>
      <c r="E66" s="3">
        <f t="shared" si="4"/>
        <v>0</v>
      </c>
      <c r="F66" s="3">
        <f t="shared" si="4"/>
        <v>0</v>
      </c>
      <c r="G66" s="3">
        <f t="shared" si="4"/>
        <v>0</v>
      </c>
      <c r="H66" s="3">
        <f t="shared" si="4"/>
        <v>591.08729077604085</v>
      </c>
      <c r="I66" s="3">
        <f t="shared" si="4"/>
        <v>625.10509308453686</v>
      </c>
      <c r="J66" s="3">
        <f t="shared" si="4"/>
        <v>764.3742395401091</v>
      </c>
      <c r="K66" s="3">
        <f t="shared" si="4"/>
        <v>808.87376637292869</v>
      </c>
      <c r="L66" s="3">
        <f t="shared" si="4"/>
        <v>808.87376637292869</v>
      </c>
    </row>
    <row r="67" spans="1:12" x14ac:dyDescent="0.25">
      <c r="A67" s="49" t="s">
        <v>95</v>
      </c>
      <c r="B67" s="2"/>
      <c r="C67" s="2"/>
      <c r="D67" s="3">
        <f t="shared" ref="D67:L67" si="5">IF(D53,SQRT(D53),0)</f>
        <v>0</v>
      </c>
      <c r="E67" s="3">
        <f t="shared" si="5"/>
        <v>0</v>
      </c>
      <c r="F67" s="3">
        <f t="shared" si="5"/>
        <v>0</v>
      </c>
      <c r="G67" s="3">
        <f t="shared" si="5"/>
        <v>560.79111845012937</v>
      </c>
      <c r="H67" s="3">
        <f t="shared" si="5"/>
        <v>707.36527788312128</v>
      </c>
      <c r="I67" s="3">
        <f t="shared" si="5"/>
        <v>736.39582126169421</v>
      </c>
      <c r="J67" s="3">
        <f t="shared" si="5"/>
        <v>801.72762120833522</v>
      </c>
      <c r="K67" s="3">
        <f t="shared" si="5"/>
        <v>825.58936505393353</v>
      </c>
      <c r="L67" s="3">
        <f t="shared" si="5"/>
        <v>825.58936505393353</v>
      </c>
    </row>
    <row r="68" spans="1:12" x14ac:dyDescent="0.25">
      <c r="A68" s="49" t="s">
        <v>96</v>
      </c>
      <c r="B68" s="2"/>
      <c r="C68" s="2"/>
      <c r="D68" s="3">
        <f t="shared" ref="D68:L68" si="6">IF(D54,SQRT(D54),0)</f>
        <v>0</v>
      </c>
      <c r="E68" s="3">
        <f t="shared" si="6"/>
        <v>0</v>
      </c>
      <c r="F68" s="3">
        <f t="shared" si="6"/>
        <v>312.65156631006141</v>
      </c>
      <c r="G68" s="3">
        <f t="shared" si="6"/>
        <v>617.9160590589081</v>
      </c>
      <c r="H68" s="3">
        <f t="shared" si="6"/>
        <v>739.08868084316236</v>
      </c>
      <c r="I68" s="3">
        <f t="shared" si="6"/>
        <v>768.04089672528198</v>
      </c>
      <c r="J68" s="3">
        <f t="shared" si="6"/>
        <v>823.38869376483865</v>
      </c>
      <c r="K68" s="3">
        <f t="shared" si="6"/>
        <v>844.2993032552472</v>
      </c>
      <c r="L68" s="3">
        <f t="shared" si="6"/>
        <v>844.2993032552472</v>
      </c>
    </row>
    <row r="69" spans="1:12" x14ac:dyDescent="0.25">
      <c r="A69" s="49" t="s">
        <v>97</v>
      </c>
      <c r="B69" s="2"/>
      <c r="C69" s="2"/>
      <c r="D69" s="3">
        <f t="shared" ref="D69:L69" si="7">IF(D55,SQRT(D55),0)</f>
        <v>0</v>
      </c>
      <c r="E69" s="3">
        <f t="shared" si="7"/>
        <v>1186.6073151001319</v>
      </c>
      <c r="F69" s="3">
        <f t="shared" si="7"/>
        <v>1453.5818533719269</v>
      </c>
      <c r="G69" s="3">
        <f t="shared" si="7"/>
        <v>1760.3808013518542</v>
      </c>
      <c r="H69" s="3">
        <f t="shared" si="7"/>
        <v>1899.1490302272393</v>
      </c>
      <c r="I69" s="3">
        <f t="shared" si="7"/>
        <v>1965.4563101452197</v>
      </c>
      <c r="J69" s="3">
        <f t="shared" si="7"/>
        <v>2029.781042813777</v>
      </c>
      <c r="K69" s="3">
        <f t="shared" si="7"/>
        <v>2058.4904737365609</v>
      </c>
      <c r="L69" s="3">
        <f t="shared" si="7"/>
        <v>2058.4904737365609</v>
      </c>
    </row>
    <row r="70" spans="1:12" x14ac:dyDescent="0.25">
      <c r="A70" s="49" t="s">
        <v>98</v>
      </c>
      <c r="B70" s="2"/>
      <c r="C70" s="2"/>
      <c r="D70" s="3">
        <f t="shared" ref="D70:L70" si="8">IF(D56,SQRT(D56),0)</f>
        <v>732.8358164656637</v>
      </c>
      <c r="E70" s="3">
        <f t="shared" si="8"/>
        <v>1224.7971999856766</v>
      </c>
      <c r="F70" s="3">
        <f t="shared" si="8"/>
        <v>1462.9610516506132</v>
      </c>
      <c r="G70" s="3">
        <f t="shared" si="8"/>
        <v>1693.7200696245961</v>
      </c>
      <c r="H70" s="3">
        <f t="shared" si="8"/>
        <v>1795.3504059520576</v>
      </c>
      <c r="I70" s="3">
        <f t="shared" si="8"/>
        <v>1856.5608331025278</v>
      </c>
      <c r="J70" s="3">
        <f t="shared" si="8"/>
        <v>1902.8255373218162</v>
      </c>
      <c r="K70" s="3">
        <f t="shared" si="8"/>
        <v>1925.1630311617698</v>
      </c>
      <c r="L70" s="3">
        <f t="shared" si="8"/>
        <v>1925.1630311617698</v>
      </c>
    </row>
    <row r="71" spans="1:12" x14ac:dyDescent="0.25">
      <c r="A71" s="49" t="s">
        <v>99</v>
      </c>
      <c r="B71" s="2"/>
      <c r="C71" s="3">
        <f t="shared" ref="C71:L72" si="9">IF(C57,SQRT(C57),0)</f>
        <v>2331.6533622915772</v>
      </c>
      <c r="D71" s="3">
        <f t="shared" si="9"/>
        <v>3890.5940601807633</v>
      </c>
      <c r="E71" s="3">
        <f t="shared" ref="E71:L71" si="10">IF(E57,SQRT(E57),0)</f>
        <v>5039.7077643713155</v>
      </c>
      <c r="F71" s="3">
        <f t="shared" si="10"/>
        <v>5915.1726982827895</v>
      </c>
      <c r="G71" s="3">
        <f t="shared" si="10"/>
        <v>6610.4040713100994</v>
      </c>
      <c r="H71" s="3">
        <f t="shared" si="10"/>
        <v>6899.4807336905751</v>
      </c>
      <c r="I71" s="3">
        <f t="shared" si="10"/>
        <v>7129.5649090501756</v>
      </c>
      <c r="J71" s="3">
        <f t="shared" si="10"/>
        <v>7256.1328692230909</v>
      </c>
      <c r="K71" s="3">
        <f t="shared" si="10"/>
        <v>7324.9026740420068</v>
      </c>
      <c r="L71" s="3">
        <f t="shared" si="10"/>
        <v>7324.9026740420068</v>
      </c>
    </row>
    <row r="72" spans="1:12" x14ac:dyDescent="0.25">
      <c r="A72" s="49" t="s">
        <v>7</v>
      </c>
      <c r="B72" s="2" t="e">
        <v>#N/A</v>
      </c>
      <c r="C72" s="3">
        <f t="shared" si="9"/>
        <v>2331.6533622915772</v>
      </c>
      <c r="D72" s="3">
        <f t="shared" si="9"/>
        <v>4111.651989801373</v>
      </c>
      <c r="E72" s="3">
        <f t="shared" si="9"/>
        <v>5982.1906805051258</v>
      </c>
      <c r="F72" s="3">
        <f t="shared" si="9"/>
        <v>7138.2129659341035</v>
      </c>
      <c r="G72" s="3">
        <f t="shared" si="9"/>
        <v>8414.5208790699908</v>
      </c>
      <c r="H72" s="3">
        <f t="shared" si="9"/>
        <v>9131.8170043626142</v>
      </c>
      <c r="I72" s="3">
        <f t="shared" si="9"/>
        <v>9462.0509692177475</v>
      </c>
      <c r="J72" s="3">
        <f t="shared" si="9"/>
        <v>9969.1549443505155</v>
      </c>
      <c r="K72" s="3">
        <f t="shared" si="9"/>
        <v>10193.128654090653</v>
      </c>
      <c r="L72" s="3">
        <f t="shared" si="9"/>
        <v>10193.128654090653</v>
      </c>
    </row>
    <row r="73" spans="1:12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t="s">
        <v>70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B75" s="52" t="s">
        <v>80</v>
      </c>
      <c r="C75" s="52" t="s">
        <v>81</v>
      </c>
      <c r="D75" s="52" t="s">
        <v>82</v>
      </c>
      <c r="E75" s="52" t="s">
        <v>83</v>
      </c>
      <c r="F75" s="52" t="s">
        <v>84</v>
      </c>
      <c r="G75" s="52" t="s">
        <v>85</v>
      </c>
      <c r="H75" s="52" t="s">
        <v>86</v>
      </c>
      <c r="I75" s="52" t="s">
        <v>87</v>
      </c>
      <c r="J75" s="52" t="s">
        <v>88</v>
      </c>
      <c r="K75" s="52" t="s">
        <v>89</v>
      </c>
      <c r="L75" s="52" t="s">
        <v>6</v>
      </c>
    </row>
    <row r="76" spans="1:12" x14ac:dyDescent="0.25">
      <c r="A76" s="49" t="s">
        <v>90</v>
      </c>
      <c r="J76" s="2"/>
      <c r="K76" s="2"/>
      <c r="L76" s="2">
        <v>0</v>
      </c>
    </row>
    <row r="77" spans="1:12" x14ac:dyDescent="0.25">
      <c r="A77" s="49" t="s">
        <v>91</v>
      </c>
      <c r="J77" s="2"/>
      <c r="K77" s="2">
        <v>22443.087121956647</v>
      </c>
      <c r="L77" s="2">
        <v>22443.087121956647</v>
      </c>
    </row>
    <row r="78" spans="1:12" x14ac:dyDescent="0.25">
      <c r="A78" s="49" t="s">
        <v>92</v>
      </c>
      <c r="J78" s="2">
        <v>184987.24971739485</v>
      </c>
      <c r="K78" s="2">
        <v>220475.1914520603</v>
      </c>
      <c r="L78" s="2">
        <v>220475.1914520603</v>
      </c>
    </row>
    <row r="79" spans="1:12" x14ac:dyDescent="0.25">
      <c r="A79" s="49" t="s">
        <v>93</v>
      </c>
      <c r="B79" s="2"/>
      <c r="C79" s="2"/>
      <c r="D79" s="2"/>
      <c r="E79" s="2"/>
      <c r="F79" s="2"/>
      <c r="G79" s="2"/>
      <c r="H79" s="2"/>
      <c r="I79" s="2">
        <v>36362.331019149984</v>
      </c>
      <c r="J79" s="2">
        <v>258076.7199292116</v>
      </c>
      <c r="K79" s="2">
        <v>301068.46858476155</v>
      </c>
      <c r="L79" s="2">
        <v>301068.46858476155</v>
      </c>
    </row>
    <row r="80" spans="1:12" x14ac:dyDescent="0.25">
      <c r="A80" s="49" t="s">
        <v>94</v>
      </c>
      <c r="B80" s="2"/>
      <c r="C80" s="2"/>
      <c r="D80" s="2"/>
      <c r="E80" s="2"/>
      <c r="F80" s="2"/>
      <c r="G80" s="2"/>
      <c r="H80" s="2">
        <v>1068665.0751758283</v>
      </c>
      <c r="I80" s="2">
        <v>1177588.2972022155</v>
      </c>
      <c r="J80" s="2">
        <v>1440004.1974852202</v>
      </c>
      <c r="K80" s="2">
        <v>1505180.6993754392</v>
      </c>
      <c r="L80" s="2">
        <v>1505180.6993754392</v>
      </c>
    </row>
    <row r="81" spans="1:12" x14ac:dyDescent="0.25">
      <c r="A81" s="49" t="s">
        <v>95</v>
      </c>
      <c r="B81" s="2"/>
      <c r="C81" s="2"/>
      <c r="D81" s="2"/>
      <c r="E81" s="2"/>
      <c r="F81" s="2"/>
      <c r="G81" s="2">
        <v>1893347.8832342925</v>
      </c>
      <c r="H81" s="2">
        <v>2780295.3389781155</v>
      </c>
      <c r="I81" s="2">
        <v>2993041.5580347655</v>
      </c>
      <c r="J81" s="2">
        <v>3245073.5867150677</v>
      </c>
      <c r="K81" s="2">
        <v>3331128.1921801828</v>
      </c>
      <c r="L81" s="2">
        <v>3331128.1921801828</v>
      </c>
    </row>
    <row r="82" spans="1:12" x14ac:dyDescent="0.25">
      <c r="A82" s="49" t="s">
        <v>96</v>
      </c>
      <c r="B82" s="2"/>
      <c r="C82" s="2"/>
      <c r="D82" s="2"/>
      <c r="E82" s="2"/>
      <c r="F82" s="2">
        <v>753986.16035616945</v>
      </c>
      <c r="G82" s="2">
        <v>2664169.3270130255</v>
      </c>
      <c r="H82" s="2">
        <v>3554793.0984340273</v>
      </c>
      <c r="I82" s="2">
        <v>3817702.1278447392</v>
      </c>
      <c r="J82" s="2">
        <v>4084448.6137822256</v>
      </c>
      <c r="K82" s="2">
        <v>4183714.6893300987</v>
      </c>
      <c r="L82" s="2">
        <v>4183714.6893300987</v>
      </c>
    </row>
    <row r="83" spans="1:12" x14ac:dyDescent="0.25">
      <c r="A83" s="49" t="s">
        <v>97</v>
      </c>
      <c r="B83" s="2"/>
      <c r="C83" s="2"/>
      <c r="D83" s="2"/>
      <c r="E83" s="2">
        <v>9066110.9711707495</v>
      </c>
      <c r="F83" s="2">
        <v>13499793.812963773</v>
      </c>
      <c r="G83" s="2">
        <v>19149282.915302318</v>
      </c>
      <c r="H83" s="2">
        <v>21712312.857842915</v>
      </c>
      <c r="I83" s="2">
        <v>23211222.694995061</v>
      </c>
      <c r="J83" s="2">
        <v>24188607.856380809</v>
      </c>
      <c r="K83" s="2">
        <v>24668512.409938227</v>
      </c>
      <c r="L83" s="2">
        <v>24668512.409938227</v>
      </c>
    </row>
    <row r="84" spans="1:12" x14ac:dyDescent="0.25">
      <c r="A84" s="49" t="s">
        <v>98</v>
      </c>
      <c r="B84" s="2"/>
      <c r="C84" s="2"/>
      <c r="D84" s="2">
        <v>5980499.2183252582</v>
      </c>
      <c r="E84" s="2">
        <v>15715706.096836789</v>
      </c>
      <c r="F84" s="2">
        <v>22342890.697572589</v>
      </c>
      <c r="G84" s="2">
        <v>29459229.395999048</v>
      </c>
      <c r="H84" s="2">
        <v>32657330.994030826</v>
      </c>
      <c r="I84" s="2">
        <v>34886389.513845056</v>
      </c>
      <c r="J84" s="2">
        <v>36201345.273439281</v>
      </c>
      <c r="K84" s="2">
        <v>36893087.095427394</v>
      </c>
      <c r="L84" s="2">
        <v>36893087.095427394</v>
      </c>
    </row>
    <row r="85" spans="1:12" x14ac:dyDescent="0.25">
      <c r="A85" s="49" t="s">
        <v>99</v>
      </c>
      <c r="B85" s="2"/>
      <c r="C85" s="2">
        <v>57525385.002246693</v>
      </c>
      <c r="D85" s="2">
        <v>158486115.15824118</v>
      </c>
      <c r="E85" s="2">
        <v>262925978.017616</v>
      </c>
      <c r="F85" s="2">
        <v>362993121.64163297</v>
      </c>
      <c r="G85" s="2">
        <v>454660663.65919513</v>
      </c>
      <c r="H85" s="2">
        <v>495386436.40748012</v>
      </c>
      <c r="I85" s="2">
        <v>528914503.51429391</v>
      </c>
      <c r="J85" s="2">
        <v>547123471.92434192</v>
      </c>
      <c r="K85" s="2">
        <v>557279672.1791836</v>
      </c>
      <c r="L85" s="2">
        <v>557279672.1791836</v>
      </c>
    </row>
    <row r="86" spans="1:12" x14ac:dyDescent="0.25">
      <c r="A86" s="49" t="s">
        <v>7</v>
      </c>
      <c r="B86" s="2" t="e">
        <v>#N/A</v>
      </c>
      <c r="C86" s="2">
        <v>57525385.002246693</v>
      </c>
      <c r="D86" s="2">
        <v>164466614.37656644</v>
      </c>
      <c r="E86" s="2">
        <v>287707795.08562356</v>
      </c>
      <c r="F86" s="2">
        <v>399589792.31252551</v>
      </c>
      <c r="G86" s="2">
        <v>507826693.18074381</v>
      </c>
      <c r="H86" s="2">
        <v>557159833.77194178</v>
      </c>
      <c r="I86" s="2">
        <v>595036810.0372349</v>
      </c>
      <c r="J86" s="2">
        <v>616726015.42179108</v>
      </c>
      <c r="K86" s="2">
        <v>628405282.01259375</v>
      </c>
      <c r="L86" s="2">
        <v>628405282.01259375</v>
      </c>
    </row>
    <row r="87" spans="1:1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t="s">
        <v>118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B89" s="52" t="s">
        <v>80</v>
      </c>
      <c r="C89" s="52" t="s">
        <v>81</v>
      </c>
      <c r="D89" s="52" t="s">
        <v>82</v>
      </c>
      <c r="E89" s="52" t="s">
        <v>83</v>
      </c>
      <c r="F89" s="52" t="s">
        <v>84</v>
      </c>
      <c r="G89" s="52" t="s">
        <v>85</v>
      </c>
      <c r="H89" s="52" t="s">
        <v>86</v>
      </c>
      <c r="I89" s="52" t="s">
        <v>87</v>
      </c>
      <c r="J89" s="52" t="s">
        <v>88</v>
      </c>
      <c r="K89" s="52" t="s">
        <v>89</v>
      </c>
      <c r="L89" s="52" t="s">
        <v>6</v>
      </c>
    </row>
    <row r="90" spans="1:12" x14ac:dyDescent="0.25">
      <c r="A90" s="49" t="s">
        <v>90</v>
      </c>
      <c r="D90" s="3">
        <f t="shared" ref="D90:L90" si="11">IF(D76,SQRT(D76),0)</f>
        <v>0</v>
      </c>
      <c r="E90" s="3">
        <f t="shared" si="11"/>
        <v>0</v>
      </c>
      <c r="F90" s="3">
        <f t="shared" si="11"/>
        <v>0</v>
      </c>
      <c r="G90" s="3">
        <f t="shared" si="11"/>
        <v>0</v>
      </c>
      <c r="H90" s="3">
        <f t="shared" si="11"/>
        <v>0</v>
      </c>
      <c r="I90" s="3">
        <f t="shared" si="11"/>
        <v>0</v>
      </c>
      <c r="J90" s="3">
        <f t="shared" si="11"/>
        <v>0</v>
      </c>
      <c r="K90" s="3">
        <f t="shared" si="11"/>
        <v>0</v>
      </c>
      <c r="L90" s="3">
        <f t="shared" si="11"/>
        <v>0</v>
      </c>
    </row>
    <row r="91" spans="1:12" x14ac:dyDescent="0.25">
      <c r="A91" s="49" t="s">
        <v>91</v>
      </c>
      <c r="D91" s="3">
        <f t="shared" ref="D91:L91" si="12">IF(D77,SQRT(D77),0)</f>
        <v>0</v>
      </c>
      <c r="E91" s="3">
        <f t="shared" si="12"/>
        <v>0</v>
      </c>
      <c r="F91" s="3">
        <f t="shared" si="12"/>
        <v>0</v>
      </c>
      <c r="G91" s="3">
        <f t="shared" si="12"/>
        <v>0</v>
      </c>
      <c r="H91" s="3">
        <f t="shared" si="12"/>
        <v>0</v>
      </c>
      <c r="I91" s="3">
        <f t="shared" si="12"/>
        <v>0</v>
      </c>
      <c r="J91" s="3">
        <f t="shared" si="12"/>
        <v>0</v>
      </c>
      <c r="K91" s="3">
        <f t="shared" si="12"/>
        <v>149.81017028879131</v>
      </c>
      <c r="L91" s="3">
        <f t="shared" si="12"/>
        <v>149.81017028879131</v>
      </c>
    </row>
    <row r="92" spans="1:12" x14ac:dyDescent="0.25">
      <c r="A92" s="49" t="s">
        <v>92</v>
      </c>
      <c r="D92" s="3">
        <f t="shared" ref="D92:L92" si="13">IF(D78,SQRT(D78),0)</f>
        <v>0</v>
      </c>
      <c r="E92" s="3">
        <f t="shared" si="13"/>
        <v>0</v>
      </c>
      <c r="F92" s="3">
        <f t="shared" si="13"/>
        <v>0</v>
      </c>
      <c r="G92" s="3">
        <f t="shared" si="13"/>
        <v>0</v>
      </c>
      <c r="H92" s="3">
        <f t="shared" si="13"/>
        <v>0</v>
      </c>
      <c r="I92" s="3">
        <f t="shared" si="13"/>
        <v>0</v>
      </c>
      <c r="J92" s="3">
        <f t="shared" si="13"/>
        <v>430.10144119427787</v>
      </c>
      <c r="K92" s="3">
        <f t="shared" si="13"/>
        <v>469.54785853207795</v>
      </c>
      <c r="L92" s="3">
        <f t="shared" si="13"/>
        <v>469.54785853207795</v>
      </c>
    </row>
    <row r="93" spans="1:12" x14ac:dyDescent="0.25">
      <c r="A93" s="49" t="s">
        <v>93</v>
      </c>
      <c r="B93" s="2"/>
      <c r="C93" s="2"/>
      <c r="D93" s="3">
        <f t="shared" ref="D93:L93" si="14">IF(D79,SQRT(D79),0)</f>
        <v>0</v>
      </c>
      <c r="E93" s="3">
        <f t="shared" si="14"/>
        <v>0</v>
      </c>
      <c r="F93" s="3">
        <f t="shared" si="14"/>
        <v>0</v>
      </c>
      <c r="G93" s="3">
        <f t="shared" si="14"/>
        <v>0</v>
      </c>
      <c r="H93" s="3">
        <f t="shared" si="14"/>
        <v>0</v>
      </c>
      <c r="I93" s="3">
        <f t="shared" si="14"/>
        <v>190.68909517628421</v>
      </c>
      <c r="J93" s="3">
        <f t="shared" si="14"/>
        <v>508.01251946109716</v>
      </c>
      <c r="K93" s="3">
        <f t="shared" si="14"/>
        <v>548.6970644943907</v>
      </c>
      <c r="L93" s="3">
        <f t="shared" si="14"/>
        <v>548.6970644943907</v>
      </c>
    </row>
    <row r="94" spans="1:12" x14ac:dyDescent="0.25">
      <c r="A94" s="49" t="s">
        <v>94</v>
      </c>
      <c r="B94" s="2"/>
      <c r="C94" s="2"/>
      <c r="D94" s="3">
        <f t="shared" ref="D94:L94" si="15">IF(D80,SQRT(D80),0)</f>
        <v>0</v>
      </c>
      <c r="E94" s="3">
        <f t="shared" si="15"/>
        <v>0</v>
      </c>
      <c r="F94" s="3">
        <f t="shared" si="15"/>
        <v>0</v>
      </c>
      <c r="G94" s="3">
        <f t="shared" si="15"/>
        <v>0</v>
      </c>
      <c r="H94" s="3">
        <f t="shared" si="15"/>
        <v>1033.7625816287937</v>
      </c>
      <c r="I94" s="3">
        <f t="shared" si="15"/>
        <v>1085.1674051510281</v>
      </c>
      <c r="J94" s="3">
        <f t="shared" si="15"/>
        <v>1200.0017489509005</v>
      </c>
      <c r="K94" s="3">
        <f t="shared" si="15"/>
        <v>1226.8580599953034</v>
      </c>
      <c r="L94" s="3">
        <f t="shared" si="15"/>
        <v>1226.8580599953034</v>
      </c>
    </row>
    <row r="95" spans="1:12" x14ac:dyDescent="0.25">
      <c r="A95" s="49" t="s">
        <v>95</v>
      </c>
      <c r="B95" s="2"/>
      <c r="C95" s="2"/>
      <c r="D95" s="3">
        <f t="shared" ref="D95:L95" si="16">IF(D81,SQRT(D81),0)</f>
        <v>0</v>
      </c>
      <c r="E95" s="3">
        <f t="shared" si="16"/>
        <v>0</v>
      </c>
      <c r="F95" s="3">
        <f t="shared" si="16"/>
        <v>0</v>
      </c>
      <c r="G95" s="3">
        <f t="shared" si="16"/>
        <v>1375.9897831140654</v>
      </c>
      <c r="H95" s="3">
        <f t="shared" si="16"/>
        <v>1667.4217639751844</v>
      </c>
      <c r="I95" s="3">
        <f t="shared" si="16"/>
        <v>1730.0409122430503</v>
      </c>
      <c r="J95" s="3">
        <f t="shared" si="16"/>
        <v>1801.4087783496193</v>
      </c>
      <c r="K95" s="3">
        <f t="shared" si="16"/>
        <v>1825.1378556646571</v>
      </c>
      <c r="L95" s="3">
        <f t="shared" si="16"/>
        <v>1825.1378556646571</v>
      </c>
    </row>
    <row r="96" spans="1:12" x14ac:dyDescent="0.25">
      <c r="A96" s="49" t="s">
        <v>96</v>
      </c>
      <c r="B96" s="2"/>
      <c r="C96" s="2"/>
      <c r="D96" s="3">
        <f t="shared" ref="D96:L96" si="17">IF(D82,SQRT(D82),0)</f>
        <v>0</v>
      </c>
      <c r="E96" s="3">
        <f t="shared" si="17"/>
        <v>0</v>
      </c>
      <c r="F96" s="3">
        <f t="shared" si="17"/>
        <v>868.32376470770942</v>
      </c>
      <c r="G96" s="3">
        <f t="shared" si="17"/>
        <v>1632.2283317639801</v>
      </c>
      <c r="H96" s="3">
        <f t="shared" si="17"/>
        <v>1885.4158953488293</v>
      </c>
      <c r="I96" s="3">
        <f t="shared" si="17"/>
        <v>1953.894093303099</v>
      </c>
      <c r="J96" s="3">
        <f t="shared" si="17"/>
        <v>2021.0018836661745</v>
      </c>
      <c r="K96" s="3">
        <f t="shared" si="17"/>
        <v>2045.4130852544429</v>
      </c>
      <c r="L96" s="3">
        <f t="shared" si="17"/>
        <v>2045.4130852544429</v>
      </c>
    </row>
    <row r="97" spans="1:12" x14ac:dyDescent="0.25">
      <c r="A97" s="49" t="s">
        <v>97</v>
      </c>
      <c r="B97" s="2"/>
      <c r="C97" s="2"/>
      <c r="D97" s="3">
        <f t="shared" ref="D97:L97" si="18">IF(D83,SQRT(D83),0)</f>
        <v>0</v>
      </c>
      <c r="E97" s="3">
        <f t="shared" si="18"/>
        <v>3010.998334634337</v>
      </c>
      <c r="F97" s="3">
        <f t="shared" si="18"/>
        <v>3674.206555565946</v>
      </c>
      <c r="G97" s="3">
        <f t="shared" si="18"/>
        <v>4375.989364166956</v>
      </c>
      <c r="H97" s="3">
        <f t="shared" si="18"/>
        <v>4659.6472889954784</v>
      </c>
      <c r="I97" s="3">
        <f t="shared" si="18"/>
        <v>4817.8026832774149</v>
      </c>
      <c r="J97" s="3">
        <f t="shared" si="18"/>
        <v>4918.1915229462966</v>
      </c>
      <c r="K97" s="3">
        <f t="shared" si="18"/>
        <v>4966.7406223738144</v>
      </c>
      <c r="L97" s="3">
        <f t="shared" si="18"/>
        <v>4966.7406223738144</v>
      </c>
    </row>
    <row r="98" spans="1:12" x14ac:dyDescent="0.25">
      <c r="A98" s="49" t="s">
        <v>98</v>
      </c>
      <c r="B98" s="2"/>
      <c r="C98" s="2"/>
      <c r="D98" s="3">
        <f t="shared" ref="D98:L98" si="19">IF(D84,SQRT(D84),0)</f>
        <v>2445.5059227745205</v>
      </c>
      <c r="E98" s="3">
        <f t="shared" si="19"/>
        <v>3964.3039864315133</v>
      </c>
      <c r="F98" s="3">
        <f t="shared" si="19"/>
        <v>4726.8267048383095</v>
      </c>
      <c r="G98" s="3">
        <f t="shared" si="19"/>
        <v>5427.6357095883886</v>
      </c>
      <c r="H98" s="3">
        <f t="shared" si="19"/>
        <v>5714.6593069080527</v>
      </c>
      <c r="I98" s="3">
        <f t="shared" si="19"/>
        <v>5906.4701399266432</v>
      </c>
      <c r="J98" s="3">
        <f t="shared" si="19"/>
        <v>6016.7553775634988</v>
      </c>
      <c r="K98" s="3">
        <f t="shared" si="19"/>
        <v>6073.9679860390597</v>
      </c>
      <c r="L98" s="3">
        <f t="shared" si="19"/>
        <v>6073.9679860390597</v>
      </c>
    </row>
    <row r="99" spans="1:12" x14ac:dyDescent="0.25">
      <c r="A99" s="49" t="s">
        <v>99</v>
      </c>
      <c r="B99" s="2"/>
      <c r="C99" s="3">
        <f t="shared" ref="C99:L99" si="20">IF(C85,SQRT(C85),0)</f>
        <v>7584.5490968314452</v>
      </c>
      <c r="D99" s="3">
        <f t="shared" si="20"/>
        <v>12589.126862425415</v>
      </c>
      <c r="E99" s="3">
        <f t="shared" si="20"/>
        <v>16214.992384136849</v>
      </c>
      <c r="F99" s="3">
        <f t="shared" si="20"/>
        <v>19052.378372309136</v>
      </c>
      <c r="G99" s="3">
        <f t="shared" si="20"/>
        <v>21322.773357591061</v>
      </c>
      <c r="H99" s="3">
        <f t="shared" si="20"/>
        <v>22257.278279418624</v>
      </c>
      <c r="I99" s="3">
        <f t="shared" si="20"/>
        <v>22998.141305642373</v>
      </c>
      <c r="J99" s="3">
        <f t="shared" si="20"/>
        <v>23390.670617242718</v>
      </c>
      <c r="K99" s="3">
        <f t="shared" si="20"/>
        <v>23606.77174412426</v>
      </c>
      <c r="L99" s="3">
        <f t="shared" si="20"/>
        <v>23606.77174412426</v>
      </c>
    </row>
    <row r="100" spans="1:12" x14ac:dyDescent="0.25">
      <c r="A100" s="49" t="s">
        <v>7</v>
      </c>
      <c r="B100" s="2" t="e">
        <v>#N/A</v>
      </c>
      <c r="C100" s="3">
        <f t="shared" ref="C100:L100" si="21">IF(C86,SQRT(C86),0)</f>
        <v>7584.5490968314452</v>
      </c>
      <c r="D100" s="3">
        <f t="shared" si="21"/>
        <v>12824.453765231736</v>
      </c>
      <c r="E100" s="3">
        <f t="shared" si="21"/>
        <v>16961.9513937997</v>
      </c>
      <c r="F100" s="3">
        <f t="shared" si="21"/>
        <v>19989.742177239943</v>
      </c>
      <c r="G100" s="3">
        <f t="shared" si="21"/>
        <v>22535.010387855244</v>
      </c>
      <c r="H100" s="3">
        <f t="shared" si="21"/>
        <v>23604.233386660577</v>
      </c>
      <c r="I100" s="3">
        <f t="shared" si="21"/>
        <v>24393.376355831409</v>
      </c>
      <c r="J100" s="3">
        <f t="shared" si="21"/>
        <v>24833.968982460116</v>
      </c>
      <c r="K100" s="3">
        <f t="shared" si="21"/>
        <v>25068.013124549656</v>
      </c>
      <c r="L100" s="3">
        <f t="shared" si="21"/>
        <v>25068.013124549656</v>
      </c>
    </row>
    <row r="101" spans="1:1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t="s">
        <v>71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B103" s="52" t="s">
        <v>80</v>
      </c>
      <c r="C103" s="52" t="s">
        <v>81</v>
      </c>
      <c r="D103" s="52" t="s">
        <v>82</v>
      </c>
      <c r="E103" s="52" t="s">
        <v>83</v>
      </c>
      <c r="F103" s="52" t="s">
        <v>84</v>
      </c>
      <c r="G103" s="52" t="s">
        <v>85</v>
      </c>
      <c r="H103" s="52" t="s">
        <v>86</v>
      </c>
      <c r="I103" s="52" t="s">
        <v>87</v>
      </c>
      <c r="J103" s="52" t="s">
        <v>88</v>
      </c>
      <c r="K103" s="52" t="s">
        <v>89</v>
      </c>
      <c r="L103" s="52" t="s">
        <v>6</v>
      </c>
    </row>
    <row r="104" spans="1:12" x14ac:dyDescent="0.25">
      <c r="A104" s="49" t="s">
        <v>90</v>
      </c>
      <c r="J104" s="2"/>
      <c r="K104" s="2"/>
      <c r="L104" s="2">
        <v>0</v>
      </c>
    </row>
    <row r="105" spans="1:12" x14ac:dyDescent="0.25">
      <c r="A105" s="49" t="s">
        <v>91</v>
      </c>
      <c r="J105" s="2"/>
      <c r="K105" s="2">
        <v>42531.466035533107</v>
      </c>
      <c r="L105" s="2">
        <v>42531.466035533107</v>
      </c>
    </row>
    <row r="106" spans="1:12" x14ac:dyDescent="0.25">
      <c r="A106" s="49" t="s">
        <v>92</v>
      </c>
      <c r="J106" s="2">
        <v>309808.56835665659</v>
      </c>
      <c r="K106" s="2">
        <v>388615.61851164128</v>
      </c>
      <c r="L106" s="2">
        <v>388615.61851164128</v>
      </c>
    </row>
    <row r="107" spans="1:12" x14ac:dyDescent="0.25">
      <c r="A107" s="49" t="s">
        <v>93</v>
      </c>
      <c r="B107" s="2"/>
      <c r="C107" s="2"/>
      <c r="D107" s="2"/>
      <c r="E107" s="2"/>
      <c r="F107" s="2"/>
      <c r="G107" s="2"/>
      <c r="H107" s="2"/>
      <c r="I107" s="2">
        <v>53823.003068349688</v>
      </c>
      <c r="J107" s="2">
        <v>453439.58534324123</v>
      </c>
      <c r="K107" s="2">
        <v>558299.49027253187</v>
      </c>
      <c r="L107" s="2">
        <v>558299.49027253187</v>
      </c>
    </row>
    <row r="108" spans="1:12" x14ac:dyDescent="0.25">
      <c r="A108" s="49" t="s">
        <v>94</v>
      </c>
      <c r="B108" s="2"/>
      <c r="C108" s="2"/>
      <c r="D108" s="2"/>
      <c r="E108" s="2"/>
      <c r="F108" s="2"/>
      <c r="G108" s="2"/>
      <c r="H108" s="2">
        <v>1418049.2604927882</v>
      </c>
      <c r="I108" s="2">
        <v>1568344.6746024429</v>
      </c>
      <c r="J108" s="2">
        <v>2024272.1755577403</v>
      </c>
      <c r="K108" s="2">
        <v>2159457.4693017667</v>
      </c>
      <c r="L108" s="2">
        <v>2159457.4693017667</v>
      </c>
    </row>
    <row r="109" spans="1:12" x14ac:dyDescent="0.25">
      <c r="A109" s="49" t="s">
        <v>95</v>
      </c>
      <c r="B109" s="2"/>
      <c r="C109" s="2"/>
      <c r="D109" s="2"/>
      <c r="E109" s="2"/>
      <c r="F109" s="2"/>
      <c r="G109" s="2">
        <v>2207834.5617668396</v>
      </c>
      <c r="H109" s="2">
        <v>3280660.9753327807</v>
      </c>
      <c r="I109" s="2">
        <v>3535320.3636064506</v>
      </c>
      <c r="J109" s="2">
        <v>3887840.7653234433</v>
      </c>
      <c r="K109" s="2">
        <v>4012725.99187034</v>
      </c>
      <c r="L109" s="2">
        <v>4012725.99187034</v>
      </c>
    </row>
    <row r="110" spans="1:12" x14ac:dyDescent="0.25">
      <c r="A110" s="49" t="s">
        <v>96</v>
      </c>
      <c r="B110" s="2"/>
      <c r="C110" s="2"/>
      <c r="D110" s="2"/>
      <c r="E110" s="2"/>
      <c r="F110" s="2">
        <v>851737.16227230418</v>
      </c>
      <c r="G110" s="2">
        <v>3045989.5830559176</v>
      </c>
      <c r="H110" s="2">
        <v>4101045.1765845129</v>
      </c>
      <c r="I110" s="2">
        <v>4407588.9468873143</v>
      </c>
      <c r="J110" s="2">
        <v>4762417.5548019931</v>
      </c>
      <c r="K110" s="2">
        <v>4896556.0028073946</v>
      </c>
      <c r="L110" s="2">
        <v>4896556.0028073946</v>
      </c>
    </row>
    <row r="111" spans="1:12" x14ac:dyDescent="0.25">
      <c r="A111" s="49" t="s">
        <v>97</v>
      </c>
      <c r="B111" s="2"/>
      <c r="C111" s="2"/>
      <c r="D111" s="2"/>
      <c r="E111" s="2">
        <v>10474147.891419893</v>
      </c>
      <c r="F111" s="2">
        <v>15612694.017415939</v>
      </c>
      <c r="G111" s="2">
        <v>22248223.481070515</v>
      </c>
      <c r="H111" s="2">
        <v>25319079.89685598</v>
      </c>
      <c r="I111" s="2">
        <v>27074241.202084724</v>
      </c>
      <c r="J111" s="2">
        <v>28308618.938146994</v>
      </c>
      <c r="K111" s="2">
        <v>28905895.440402396</v>
      </c>
      <c r="L111" s="2">
        <v>28905895.440402396</v>
      </c>
    </row>
    <row r="112" spans="1:12" x14ac:dyDescent="0.25">
      <c r="A112" s="49" t="s">
        <v>98</v>
      </c>
      <c r="B112" s="2"/>
      <c r="C112" s="2"/>
      <c r="D112" s="2">
        <v>6517547.5522201546</v>
      </c>
      <c r="E112" s="2">
        <v>17215834.277929541</v>
      </c>
      <c r="F112" s="2">
        <v>24483145.736219257</v>
      </c>
      <c r="G112" s="2">
        <v>32327917.070248194</v>
      </c>
      <c r="H112" s="2">
        <v>35880614.074183047</v>
      </c>
      <c r="I112" s="2">
        <v>38333207.640855409</v>
      </c>
      <c r="J112" s="2">
        <v>39822090.298923336</v>
      </c>
      <c r="K112" s="2">
        <v>40599339.791979365</v>
      </c>
      <c r="L112" s="2">
        <v>40599339.791979365</v>
      </c>
    </row>
    <row r="113" spans="1:12" x14ac:dyDescent="0.25">
      <c r="A113" s="49" t="s">
        <v>99</v>
      </c>
      <c r="B113" s="2"/>
      <c r="C113" s="2">
        <v>62961992.404132307</v>
      </c>
      <c r="D113" s="2">
        <v>173622837.29935503</v>
      </c>
      <c r="E113" s="2">
        <v>288324632.36788052</v>
      </c>
      <c r="F113" s="2">
        <v>397982389.69214308</v>
      </c>
      <c r="G113" s="2">
        <v>498358105.64518827</v>
      </c>
      <c r="H113" s="2">
        <v>542989270.80204761</v>
      </c>
      <c r="I113" s="2">
        <v>579745199.3066535</v>
      </c>
      <c r="J113" s="2">
        <v>599774936.14016163</v>
      </c>
      <c r="K113" s="2">
        <v>610933871.36337137</v>
      </c>
      <c r="L113" s="2">
        <v>610933871.36337137</v>
      </c>
    </row>
    <row r="114" spans="1:12" x14ac:dyDescent="0.25">
      <c r="A114" s="49" t="s">
        <v>7</v>
      </c>
      <c r="B114" s="2" t="e">
        <v>#N/A</v>
      </c>
      <c r="C114" s="2">
        <v>62961992.404132307</v>
      </c>
      <c r="D114" s="2">
        <v>181372296.46180403</v>
      </c>
      <c r="E114" s="2">
        <v>323494400.42354596</v>
      </c>
      <c r="F114" s="2">
        <v>450543876.65955526</v>
      </c>
      <c r="G114" s="2">
        <v>578630854.80504858</v>
      </c>
      <c r="H114" s="2">
        <v>640549915.57310796</v>
      </c>
      <c r="I114" s="2">
        <v>684567218.58130944</v>
      </c>
      <c r="J114" s="2">
        <v>716110065.72625935</v>
      </c>
      <c r="K114" s="2">
        <v>732305153.77143764</v>
      </c>
      <c r="L114" s="2">
        <v>732305153.77143764</v>
      </c>
    </row>
    <row r="115" spans="1:12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t="s">
        <v>119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B117" s="52" t="s">
        <v>80</v>
      </c>
      <c r="C117" s="52" t="s">
        <v>81</v>
      </c>
      <c r="D117" s="52" t="s">
        <v>82</v>
      </c>
      <c r="E117" s="52" t="s">
        <v>83</v>
      </c>
      <c r="F117" s="52" t="s">
        <v>84</v>
      </c>
      <c r="G117" s="52" t="s">
        <v>85</v>
      </c>
      <c r="H117" s="52" t="s">
        <v>86</v>
      </c>
      <c r="I117" s="52" t="s">
        <v>87</v>
      </c>
      <c r="J117" s="52" t="s">
        <v>88</v>
      </c>
      <c r="K117" s="52" t="s">
        <v>89</v>
      </c>
      <c r="L117" s="52" t="s">
        <v>6</v>
      </c>
    </row>
    <row r="118" spans="1:12" x14ac:dyDescent="0.25">
      <c r="A118" s="49" t="s">
        <v>90</v>
      </c>
      <c r="D118" s="3">
        <f t="shared" ref="D118:L118" si="22">IF(D104,SQRT(D104),0)</f>
        <v>0</v>
      </c>
      <c r="E118" s="3">
        <f t="shared" si="22"/>
        <v>0</v>
      </c>
      <c r="F118" s="3">
        <f t="shared" si="22"/>
        <v>0</v>
      </c>
      <c r="G118" s="3">
        <f t="shared" si="22"/>
        <v>0</v>
      </c>
      <c r="H118" s="3">
        <f t="shared" si="22"/>
        <v>0</v>
      </c>
      <c r="I118" s="3">
        <f t="shared" si="22"/>
        <v>0</v>
      </c>
      <c r="J118" s="3">
        <f t="shared" si="22"/>
        <v>0</v>
      </c>
      <c r="K118" s="3">
        <f t="shared" si="22"/>
        <v>0</v>
      </c>
      <c r="L118" s="3">
        <f t="shared" si="22"/>
        <v>0</v>
      </c>
    </row>
    <row r="119" spans="1:12" x14ac:dyDescent="0.25">
      <c r="A119" s="49" t="s">
        <v>91</v>
      </c>
      <c r="D119" s="3">
        <f t="shared" ref="D119:L119" si="23">IF(D105,SQRT(D105),0)</f>
        <v>0</v>
      </c>
      <c r="E119" s="3">
        <f t="shared" si="23"/>
        <v>0</v>
      </c>
      <c r="F119" s="3">
        <f t="shared" si="23"/>
        <v>0</v>
      </c>
      <c r="G119" s="3">
        <f t="shared" si="23"/>
        <v>0</v>
      </c>
      <c r="H119" s="3">
        <f t="shared" si="23"/>
        <v>0</v>
      </c>
      <c r="I119" s="3">
        <f t="shared" si="23"/>
        <v>0</v>
      </c>
      <c r="J119" s="3">
        <f t="shared" si="23"/>
        <v>0</v>
      </c>
      <c r="K119" s="3">
        <f t="shared" si="23"/>
        <v>206.23158350634151</v>
      </c>
      <c r="L119" s="3">
        <f t="shared" si="23"/>
        <v>206.23158350634151</v>
      </c>
    </row>
    <row r="120" spans="1:12" x14ac:dyDescent="0.25">
      <c r="A120" s="49" t="s">
        <v>92</v>
      </c>
      <c r="D120" s="3">
        <f t="shared" ref="D120:L120" si="24">IF(D106,SQRT(D106),0)</f>
        <v>0</v>
      </c>
      <c r="E120" s="3">
        <f t="shared" si="24"/>
        <v>0</v>
      </c>
      <c r="F120" s="3">
        <f t="shared" si="24"/>
        <v>0</v>
      </c>
      <c r="G120" s="3">
        <f t="shared" si="24"/>
        <v>0</v>
      </c>
      <c r="H120" s="3">
        <f t="shared" si="24"/>
        <v>0</v>
      </c>
      <c r="I120" s="3">
        <f t="shared" si="24"/>
        <v>0</v>
      </c>
      <c r="J120" s="3">
        <f t="shared" si="24"/>
        <v>556.60449904456982</v>
      </c>
      <c r="K120" s="3">
        <f t="shared" si="24"/>
        <v>623.39042221680086</v>
      </c>
      <c r="L120" s="3">
        <f t="shared" si="24"/>
        <v>623.39042221680086</v>
      </c>
    </row>
    <row r="121" spans="1:12" x14ac:dyDescent="0.25">
      <c r="A121" s="49" t="s">
        <v>93</v>
      </c>
      <c r="B121" s="2"/>
      <c r="C121" s="2"/>
      <c r="D121" s="3">
        <f t="shared" ref="D121:L121" si="25">IF(D107,SQRT(D107),0)</f>
        <v>0</v>
      </c>
      <c r="E121" s="3">
        <f t="shared" si="25"/>
        <v>0</v>
      </c>
      <c r="F121" s="3">
        <f t="shared" si="25"/>
        <v>0</v>
      </c>
      <c r="G121" s="3">
        <f t="shared" si="25"/>
        <v>0</v>
      </c>
      <c r="H121" s="3">
        <f t="shared" si="25"/>
        <v>0</v>
      </c>
      <c r="I121" s="3">
        <f t="shared" si="25"/>
        <v>231.99785143045978</v>
      </c>
      <c r="J121" s="3">
        <f t="shared" si="25"/>
        <v>673.37922847622883</v>
      </c>
      <c r="K121" s="3">
        <f t="shared" si="25"/>
        <v>747.19441263471174</v>
      </c>
      <c r="L121" s="3">
        <f t="shared" si="25"/>
        <v>747.19441263471174</v>
      </c>
    </row>
    <row r="122" spans="1:12" x14ac:dyDescent="0.25">
      <c r="A122" s="49" t="s">
        <v>94</v>
      </c>
      <c r="B122" s="2"/>
      <c r="C122" s="2"/>
      <c r="D122" s="3">
        <f t="shared" ref="D122:L122" si="26">IF(D108,SQRT(D108),0)</f>
        <v>0</v>
      </c>
      <c r="E122" s="3">
        <f t="shared" si="26"/>
        <v>0</v>
      </c>
      <c r="F122" s="3">
        <f t="shared" si="26"/>
        <v>0</v>
      </c>
      <c r="G122" s="3">
        <f t="shared" si="26"/>
        <v>0</v>
      </c>
      <c r="H122" s="3">
        <f t="shared" si="26"/>
        <v>1190.8187353635262</v>
      </c>
      <c r="I122" s="3">
        <f t="shared" si="26"/>
        <v>1252.3356876662274</v>
      </c>
      <c r="J122" s="3">
        <f t="shared" si="26"/>
        <v>1422.769192651338</v>
      </c>
      <c r="K122" s="3">
        <f t="shared" si="26"/>
        <v>1469.509261386864</v>
      </c>
      <c r="L122" s="3">
        <f t="shared" si="26"/>
        <v>1469.509261386864</v>
      </c>
    </row>
    <row r="123" spans="1:12" x14ac:dyDescent="0.25">
      <c r="A123" s="49" t="s">
        <v>95</v>
      </c>
      <c r="B123" s="2"/>
      <c r="C123" s="2"/>
      <c r="D123" s="3">
        <f t="shared" ref="D123:L123" si="27">IF(D109,SQRT(D109),0)</f>
        <v>0</v>
      </c>
      <c r="E123" s="3">
        <f t="shared" si="27"/>
        <v>0</v>
      </c>
      <c r="F123" s="3">
        <f t="shared" si="27"/>
        <v>0</v>
      </c>
      <c r="G123" s="3">
        <f t="shared" si="27"/>
        <v>1485.8783805435894</v>
      </c>
      <c r="H123" s="3">
        <f t="shared" si="27"/>
        <v>1811.2594997218871</v>
      </c>
      <c r="I123" s="3">
        <f t="shared" si="27"/>
        <v>1880.2447616218615</v>
      </c>
      <c r="J123" s="3">
        <f t="shared" si="27"/>
        <v>1971.7608286309583</v>
      </c>
      <c r="K123" s="3">
        <f t="shared" si="27"/>
        <v>2003.1789715026314</v>
      </c>
      <c r="L123" s="3">
        <f t="shared" si="27"/>
        <v>2003.1789715026314</v>
      </c>
    </row>
    <row r="124" spans="1:12" x14ac:dyDescent="0.25">
      <c r="A124" s="49" t="s">
        <v>96</v>
      </c>
      <c r="B124" s="2"/>
      <c r="C124" s="2"/>
      <c r="D124" s="3">
        <f t="shared" ref="D124:L124" si="28">IF(D110,SQRT(D110),0)</f>
        <v>0</v>
      </c>
      <c r="E124" s="3">
        <f t="shared" si="28"/>
        <v>0</v>
      </c>
      <c r="F124" s="3">
        <f t="shared" si="28"/>
        <v>922.89607338654559</v>
      </c>
      <c r="G124" s="3">
        <f t="shared" si="28"/>
        <v>1745.2763629453982</v>
      </c>
      <c r="H124" s="3">
        <f t="shared" si="28"/>
        <v>2025.103744647299</v>
      </c>
      <c r="I124" s="3">
        <f t="shared" si="28"/>
        <v>2099.4258612504786</v>
      </c>
      <c r="J124" s="3">
        <f t="shared" si="28"/>
        <v>2182.2963948102911</v>
      </c>
      <c r="K124" s="3">
        <f t="shared" si="28"/>
        <v>2212.8163057080437</v>
      </c>
      <c r="L124" s="3">
        <f t="shared" si="28"/>
        <v>2212.8163057080437</v>
      </c>
    </row>
    <row r="125" spans="1:12" x14ac:dyDescent="0.25">
      <c r="A125" s="49" t="s">
        <v>97</v>
      </c>
      <c r="B125" s="2"/>
      <c r="C125" s="2"/>
      <c r="D125" s="3">
        <f t="shared" ref="D125:L125" si="29">IF(D111,SQRT(D111),0)</f>
        <v>0</v>
      </c>
      <c r="E125" s="3">
        <f t="shared" si="29"/>
        <v>3236.3788238430761</v>
      </c>
      <c r="F125" s="3">
        <f t="shared" si="29"/>
        <v>3951.2901712498842</v>
      </c>
      <c r="G125" s="3">
        <f t="shared" si="29"/>
        <v>4716.8022516394003</v>
      </c>
      <c r="H125" s="3">
        <f t="shared" si="29"/>
        <v>5031.8068222911716</v>
      </c>
      <c r="I125" s="3">
        <f t="shared" si="29"/>
        <v>5203.2913816242044</v>
      </c>
      <c r="J125" s="3">
        <f t="shared" si="29"/>
        <v>5320.5844545638965</v>
      </c>
      <c r="K125" s="3">
        <f t="shared" si="29"/>
        <v>5376.4203184277176</v>
      </c>
      <c r="L125" s="3">
        <f t="shared" si="29"/>
        <v>5376.4203184277176</v>
      </c>
    </row>
    <row r="126" spans="1:12" x14ac:dyDescent="0.25">
      <c r="A126" s="49" t="s">
        <v>98</v>
      </c>
      <c r="B126" s="2"/>
      <c r="C126" s="2"/>
      <c r="D126" s="3">
        <f t="shared" ref="D126:L126" si="30">IF(D112,SQRT(D112),0)</f>
        <v>2552.9487954559831</v>
      </c>
      <c r="E126" s="3">
        <f t="shared" si="30"/>
        <v>4149.1968232333284</v>
      </c>
      <c r="F126" s="3">
        <f t="shared" si="30"/>
        <v>4948.0446376542786</v>
      </c>
      <c r="G126" s="3">
        <f t="shared" si="30"/>
        <v>5685.7644226830389</v>
      </c>
      <c r="H126" s="3">
        <f t="shared" si="30"/>
        <v>5990.0429108799417</v>
      </c>
      <c r="I126" s="3">
        <f t="shared" si="30"/>
        <v>6191.381723077282</v>
      </c>
      <c r="J126" s="3">
        <f t="shared" si="30"/>
        <v>6310.4746492576405</v>
      </c>
      <c r="K126" s="3">
        <f t="shared" si="30"/>
        <v>6371.7611216977812</v>
      </c>
      <c r="L126" s="3">
        <f t="shared" si="30"/>
        <v>6371.7611216977812</v>
      </c>
    </row>
    <row r="127" spans="1:12" x14ac:dyDescent="0.25">
      <c r="A127" s="49" t="s">
        <v>99</v>
      </c>
      <c r="B127" s="2"/>
      <c r="C127" s="3">
        <f t="shared" ref="C127:L127" si="31">IF(C113,SQRT(C113),0)</f>
        <v>7934.8593184839965</v>
      </c>
      <c r="D127" s="3">
        <f t="shared" si="31"/>
        <v>13176.601887412211</v>
      </c>
      <c r="E127" s="3">
        <f t="shared" si="31"/>
        <v>16980.124627572099</v>
      </c>
      <c r="F127" s="3">
        <f t="shared" si="31"/>
        <v>19949.4959758923</v>
      </c>
      <c r="G127" s="3">
        <f t="shared" si="31"/>
        <v>22323.935711365688</v>
      </c>
      <c r="H127" s="3">
        <f t="shared" si="31"/>
        <v>23302.13017734747</v>
      </c>
      <c r="I127" s="3">
        <f t="shared" si="31"/>
        <v>24077.89856500466</v>
      </c>
      <c r="J127" s="3">
        <f t="shared" si="31"/>
        <v>24490.302900130933</v>
      </c>
      <c r="K127" s="3">
        <f t="shared" si="31"/>
        <v>24717.076513280677</v>
      </c>
      <c r="L127" s="3">
        <f t="shared" si="31"/>
        <v>24717.076513280677</v>
      </c>
    </row>
    <row r="128" spans="1:12" x14ac:dyDescent="0.25">
      <c r="A128" s="49" t="s">
        <v>7</v>
      </c>
      <c r="B128" s="2" t="e">
        <v>#N/A</v>
      </c>
      <c r="C128" s="3">
        <f t="shared" ref="C128:L128" si="32">IF(C114,SQRT(C114),0)</f>
        <v>7934.8593184839965</v>
      </c>
      <c r="D128" s="3">
        <f t="shared" si="32"/>
        <v>13467.453228498847</v>
      </c>
      <c r="E128" s="3">
        <f t="shared" si="32"/>
        <v>17985.950083983498</v>
      </c>
      <c r="F128" s="3">
        <f t="shared" si="32"/>
        <v>21226.018860341079</v>
      </c>
      <c r="G128" s="3">
        <f t="shared" si="32"/>
        <v>24054.747032655501</v>
      </c>
      <c r="H128" s="3">
        <f t="shared" si="32"/>
        <v>25309.087608467991</v>
      </c>
      <c r="I128" s="3">
        <f t="shared" si="32"/>
        <v>26164.235486276099</v>
      </c>
      <c r="J128" s="3">
        <f t="shared" si="32"/>
        <v>26760.232916143676</v>
      </c>
      <c r="K128" s="3">
        <f t="shared" si="32"/>
        <v>27061.137333294726</v>
      </c>
      <c r="L128" s="3">
        <f t="shared" si="32"/>
        <v>27061.137333294726</v>
      </c>
    </row>
    <row r="129" spans="1:12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t="s">
        <v>109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49" t="s">
        <v>110</v>
      </c>
      <c r="B131" s="52" t="s">
        <v>111</v>
      </c>
      <c r="C131" s="52" t="s">
        <v>112</v>
      </c>
      <c r="D131" s="52" t="s">
        <v>113</v>
      </c>
      <c r="E131" s="52" t="s">
        <v>114</v>
      </c>
      <c r="F131" s="2"/>
      <c r="G131" s="2"/>
      <c r="H131" s="2"/>
      <c r="I131" s="2"/>
      <c r="J131" s="2"/>
      <c r="K131" s="2"/>
      <c r="L131" s="2"/>
    </row>
    <row r="132" spans="1:12" x14ac:dyDescent="0.25">
      <c r="A132" s="49">
        <v>120</v>
      </c>
      <c r="B132" s="46">
        <v>1</v>
      </c>
      <c r="C132" s="46">
        <v>0</v>
      </c>
      <c r="D132" s="46">
        <v>0</v>
      </c>
      <c r="E132" s="46">
        <v>0</v>
      </c>
      <c r="F132" s="2"/>
      <c r="G132" s="2"/>
      <c r="H132" s="2"/>
      <c r="I132" s="2"/>
      <c r="J132" s="2"/>
      <c r="K132" s="2"/>
      <c r="L132" s="2"/>
    </row>
    <row r="133" spans="1:12" x14ac:dyDescent="0.25">
      <c r="A133" s="49">
        <v>108</v>
      </c>
      <c r="B133" s="46">
        <v>1.0092165898617511</v>
      </c>
      <c r="C133" s="46">
        <v>8.4850023018522847E-3</v>
      </c>
      <c r="D133" s="46">
        <v>8.9685207308902847E-3</v>
      </c>
      <c r="E133" s="46">
        <v>1.2346239434048223E-2</v>
      </c>
      <c r="F133" s="2"/>
      <c r="G133" s="2"/>
      <c r="H133" s="2"/>
      <c r="I133" s="2"/>
      <c r="J133" s="2"/>
      <c r="K133" s="2"/>
      <c r="L133" s="2"/>
    </row>
    <row r="134" spans="1:12" x14ac:dyDescent="0.25">
      <c r="A134" s="49">
        <v>96</v>
      </c>
      <c r="B134" s="46">
        <v>1.0263091674684617</v>
      </c>
      <c r="C134" s="46">
        <v>1.7474188115927755E-2</v>
      </c>
      <c r="D134" s="46">
        <v>2.000971015648504E-2</v>
      </c>
      <c r="E134" s="46">
        <v>2.6565687471950945E-2</v>
      </c>
      <c r="F134" s="2"/>
      <c r="G134" s="2"/>
      <c r="H134" s="2"/>
      <c r="I134" s="2"/>
      <c r="J134" s="2"/>
      <c r="K134" s="2"/>
      <c r="L134" s="2"/>
    </row>
    <row r="135" spans="1:12" x14ac:dyDescent="0.25">
      <c r="A135" s="49">
        <v>84</v>
      </c>
      <c r="B135" s="46">
        <v>1.0604478576650869</v>
      </c>
      <c r="C135" s="46">
        <v>1.8737927247225013E-2</v>
      </c>
      <c r="D135" s="46">
        <v>2.0271809380219111E-2</v>
      </c>
      <c r="E135" s="46">
        <v>2.7605364932748799E-2</v>
      </c>
    </row>
    <row r="136" spans="1:12" x14ac:dyDescent="0.25">
      <c r="A136" s="49">
        <v>72</v>
      </c>
      <c r="B136" s="46">
        <v>1.104917354599779</v>
      </c>
      <c r="C136" s="46">
        <v>3.0896629731586276E-2</v>
      </c>
      <c r="D136" s="46">
        <v>4.6862416348178129E-2</v>
      </c>
      <c r="E136" s="46">
        <v>5.6130987829903133E-2</v>
      </c>
    </row>
    <row r="137" spans="1:12" x14ac:dyDescent="0.25">
      <c r="A137" s="49">
        <v>60</v>
      </c>
      <c r="B137" s="46">
        <v>1.2301982831186209</v>
      </c>
      <c r="C137" s="46">
        <v>5.2081085355408376E-2</v>
      </c>
      <c r="D137" s="46">
        <v>0.11513612513655419</v>
      </c>
      <c r="E137" s="46">
        <v>0.12636758588838198</v>
      </c>
    </row>
    <row r="138" spans="1:12" x14ac:dyDescent="0.25">
      <c r="A138" s="49">
        <v>48</v>
      </c>
      <c r="B138" s="46">
        <v>1.4413921219989594</v>
      </c>
      <c r="C138" s="46">
        <v>6.8564179247624424E-2</v>
      </c>
      <c r="D138" s="46">
        <v>0.16610468452610386</v>
      </c>
      <c r="E138" s="46">
        <v>0.17969922898392429</v>
      </c>
    </row>
    <row r="139" spans="1:12" x14ac:dyDescent="0.25">
      <c r="A139" s="49">
        <v>36</v>
      </c>
      <c r="B139" s="46">
        <v>1.831848116954496</v>
      </c>
      <c r="C139" s="46">
        <v>0.15699286712450891</v>
      </c>
      <c r="D139" s="46">
        <v>0.3787935190950133</v>
      </c>
      <c r="E139" s="46">
        <v>0.41003815729314502</v>
      </c>
    </row>
    <row r="140" spans="1:12" x14ac:dyDescent="0.25">
      <c r="A140" s="49">
        <v>24</v>
      </c>
      <c r="B140" s="46">
        <v>2.9740470992960431</v>
      </c>
      <c r="C140" s="46">
        <v>0.35684208177233917</v>
      </c>
      <c r="D140" s="46">
        <v>1.1258513412491307</v>
      </c>
      <c r="E140" s="46">
        <v>1.1810493274694682</v>
      </c>
    </row>
    <row r="141" spans="1:12" x14ac:dyDescent="0.25">
      <c r="A141" s="49">
        <v>12</v>
      </c>
      <c r="B141" s="46">
        <v>8.9202338967524764</v>
      </c>
      <c r="C141" s="46">
        <v>3.5506072099088737</v>
      </c>
      <c r="D141" s="46">
        <v>11.442933467825624</v>
      </c>
      <c r="E141" s="46">
        <v>11.981132580359029</v>
      </c>
    </row>
    <row r="142" spans="1:12" x14ac:dyDescent="0.25">
      <c r="B142" s="1"/>
      <c r="C142" s="1"/>
      <c r="D142" s="1"/>
      <c r="E142" s="1"/>
    </row>
    <row r="143" spans="1:12" x14ac:dyDescent="0.25">
      <c r="B143" s="1"/>
      <c r="C143" s="1"/>
      <c r="D143" s="1"/>
      <c r="E143" s="1"/>
    </row>
    <row r="144" spans="1:12" x14ac:dyDescent="0.25">
      <c r="B144" s="1"/>
      <c r="C144" s="1"/>
      <c r="D144" s="1"/>
      <c r="E144" s="1"/>
    </row>
    <row r="145" spans="2:5" x14ac:dyDescent="0.25">
      <c r="B145" s="1"/>
      <c r="C145" s="1"/>
      <c r="D145" s="1"/>
      <c r="E145" s="1"/>
    </row>
    <row r="146" spans="2:5" x14ac:dyDescent="0.25">
      <c r="B146" s="1"/>
      <c r="C146" s="1"/>
      <c r="D146" s="1"/>
      <c r="E146" s="1"/>
    </row>
    <row r="147" spans="2:5" x14ac:dyDescent="0.25">
      <c r="B147" s="1"/>
      <c r="C147" s="1"/>
      <c r="D147" s="1"/>
      <c r="E147" s="1"/>
    </row>
  </sheetData>
  <phoneticPr fontId="12" type="noConversion"/>
  <pageMargins left="0.75" right="0.75" top="1" bottom="1" header="0.5" footer="0.5"/>
  <pageSetup scale="52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99"/>
  <sheetViews>
    <sheetView zoomScale="75" workbookViewId="0">
      <selection activeCell="M16" sqref="M16"/>
    </sheetView>
  </sheetViews>
  <sheetFormatPr defaultRowHeight="12.5" x14ac:dyDescent="0.25"/>
  <cols>
    <col min="2" max="2" width="9.15234375" bestFit="1" customWidth="1"/>
    <col min="3" max="3" width="12.3828125" bestFit="1" customWidth="1"/>
    <col min="4" max="12" width="13.23046875" bestFit="1" customWidth="1"/>
    <col min="13" max="13" width="11.765625" bestFit="1" customWidth="1"/>
  </cols>
  <sheetData>
    <row r="1" spans="1:12" x14ac:dyDescent="0.25">
      <c r="A1" t="s">
        <v>0</v>
      </c>
    </row>
    <row r="2" spans="1:12" x14ac:dyDescent="0.25">
      <c r="B2">
        <v>12</v>
      </c>
      <c r="C2">
        <v>24</v>
      </c>
      <c r="D2">
        <v>36</v>
      </c>
      <c r="E2">
        <v>48</v>
      </c>
      <c r="F2">
        <v>60</v>
      </c>
      <c r="G2">
        <v>72</v>
      </c>
      <c r="H2">
        <v>84</v>
      </c>
      <c r="I2">
        <v>96</v>
      </c>
      <c r="J2">
        <v>108</v>
      </c>
      <c r="K2">
        <v>120</v>
      </c>
    </row>
    <row r="3" spans="1:12" x14ac:dyDescent="0.25">
      <c r="A3">
        <v>1998</v>
      </c>
      <c r="B3" s="3">
        <v>5012</v>
      </c>
      <c r="C3" s="3">
        <v>8269</v>
      </c>
      <c r="D3" s="3">
        <v>10907</v>
      </c>
      <c r="E3" s="3">
        <v>11805</v>
      </c>
      <c r="F3" s="3">
        <v>13539</v>
      </c>
      <c r="G3" s="3">
        <v>16181</v>
      </c>
      <c r="H3" s="3">
        <v>18009</v>
      </c>
      <c r="I3" s="3">
        <v>18608</v>
      </c>
      <c r="J3" s="3">
        <v>18662</v>
      </c>
      <c r="K3" s="3">
        <v>18834</v>
      </c>
      <c r="L3" s="3">
        <f>K3</f>
        <v>18834</v>
      </c>
    </row>
    <row r="4" spans="1:12" x14ac:dyDescent="0.25">
      <c r="A4">
        <v>1999</v>
      </c>
      <c r="B4" s="3">
        <v>106</v>
      </c>
      <c r="C4" s="3">
        <v>4285</v>
      </c>
      <c r="D4" s="3">
        <v>5396</v>
      </c>
      <c r="E4" s="3">
        <v>10666</v>
      </c>
      <c r="F4" s="3">
        <v>13782</v>
      </c>
      <c r="G4" s="3">
        <v>15599</v>
      </c>
      <c r="H4" s="3">
        <v>15496</v>
      </c>
      <c r="I4" s="3">
        <v>16169</v>
      </c>
      <c r="J4" s="3">
        <v>16704</v>
      </c>
      <c r="K4" s="3"/>
      <c r="L4" s="3">
        <f>J4</f>
        <v>16704</v>
      </c>
    </row>
    <row r="5" spans="1:12" x14ac:dyDescent="0.25">
      <c r="A5">
        <v>2000</v>
      </c>
      <c r="B5" s="3">
        <v>3410</v>
      </c>
      <c r="C5" s="3">
        <v>8992</v>
      </c>
      <c r="D5" s="3">
        <v>13873</v>
      </c>
      <c r="E5" s="3">
        <v>16141</v>
      </c>
      <c r="F5" s="3">
        <v>18735</v>
      </c>
      <c r="G5" s="3">
        <v>22214</v>
      </c>
      <c r="H5" s="3">
        <v>22863</v>
      </c>
      <c r="I5" s="3">
        <v>23466</v>
      </c>
      <c r="J5" s="3"/>
      <c r="K5" s="3"/>
      <c r="L5" s="3">
        <f>I5</f>
        <v>23466</v>
      </c>
    </row>
    <row r="6" spans="1:12" x14ac:dyDescent="0.25">
      <c r="A6">
        <v>2001</v>
      </c>
      <c r="B6" s="3">
        <v>5655</v>
      </c>
      <c r="C6" s="3">
        <v>11555</v>
      </c>
      <c r="D6" s="3">
        <v>15766</v>
      </c>
      <c r="E6" s="3">
        <v>21266</v>
      </c>
      <c r="F6" s="3">
        <v>23425</v>
      </c>
      <c r="G6" s="3">
        <v>26083</v>
      </c>
      <c r="H6" s="3">
        <v>27067</v>
      </c>
      <c r="I6" s="3"/>
      <c r="J6" s="3"/>
      <c r="K6" s="3"/>
      <c r="L6" s="3">
        <f>H6</f>
        <v>27067</v>
      </c>
    </row>
    <row r="7" spans="1:12" x14ac:dyDescent="0.25">
      <c r="A7">
        <v>2002</v>
      </c>
      <c r="B7" s="3">
        <v>1092</v>
      </c>
      <c r="C7" s="3">
        <v>9565</v>
      </c>
      <c r="D7" s="3">
        <v>15836</v>
      </c>
      <c r="E7" s="3">
        <v>22169</v>
      </c>
      <c r="F7" s="3">
        <v>25955</v>
      </c>
      <c r="G7" s="3">
        <v>26180</v>
      </c>
      <c r="H7" s="3"/>
      <c r="I7" s="3"/>
      <c r="J7" s="3"/>
      <c r="K7" s="3"/>
      <c r="L7" s="3">
        <f>G7</f>
        <v>26180</v>
      </c>
    </row>
    <row r="8" spans="1:12" x14ac:dyDescent="0.25">
      <c r="A8">
        <v>2003</v>
      </c>
      <c r="B8" s="3">
        <v>1513</v>
      </c>
      <c r="C8" s="3">
        <v>6445</v>
      </c>
      <c r="D8" s="3">
        <v>11702</v>
      </c>
      <c r="E8" s="3">
        <v>12935</v>
      </c>
      <c r="F8" s="3">
        <v>15852</v>
      </c>
      <c r="G8" s="3"/>
      <c r="H8" s="3"/>
      <c r="I8" s="3"/>
      <c r="J8" s="3"/>
      <c r="K8" s="3"/>
      <c r="L8" s="3">
        <f>F8</f>
        <v>15852</v>
      </c>
    </row>
    <row r="9" spans="1:12" x14ac:dyDescent="0.25">
      <c r="A9">
        <v>2004</v>
      </c>
      <c r="B9" s="3">
        <v>557</v>
      </c>
      <c r="C9" s="3">
        <v>4020</v>
      </c>
      <c r="D9" s="3">
        <v>10946</v>
      </c>
      <c r="E9" s="3">
        <v>12314</v>
      </c>
      <c r="F9" s="3"/>
      <c r="G9" s="3"/>
      <c r="H9" s="3"/>
      <c r="I9" s="3"/>
      <c r="J9" s="3"/>
      <c r="K9" s="3"/>
      <c r="L9" s="3">
        <f>E9</f>
        <v>12314</v>
      </c>
    </row>
    <row r="10" spans="1:12" x14ac:dyDescent="0.25">
      <c r="A10">
        <v>2005</v>
      </c>
      <c r="B10" s="3">
        <v>1351</v>
      </c>
      <c r="C10" s="3">
        <v>6947</v>
      </c>
      <c r="D10" s="3">
        <v>13112</v>
      </c>
      <c r="E10" s="3"/>
      <c r="F10" s="3"/>
      <c r="G10" s="3"/>
      <c r="H10" s="3"/>
      <c r="I10" s="3"/>
      <c r="J10" s="3"/>
      <c r="K10" s="3"/>
      <c r="L10" s="3">
        <f>D10</f>
        <v>13112</v>
      </c>
    </row>
    <row r="11" spans="1:12" x14ac:dyDescent="0.25">
      <c r="A11">
        <v>2006</v>
      </c>
      <c r="B11" s="3">
        <v>3133</v>
      </c>
      <c r="C11" s="3">
        <v>5395</v>
      </c>
      <c r="D11" s="3"/>
      <c r="E11" s="3"/>
      <c r="F11" s="3"/>
      <c r="G11" s="3"/>
      <c r="H11" s="3"/>
      <c r="I11" s="3"/>
      <c r="J11" s="3"/>
      <c r="K11" s="3"/>
      <c r="L11" s="3">
        <f>C11</f>
        <v>5395</v>
      </c>
    </row>
    <row r="12" spans="1:12" x14ac:dyDescent="0.25">
      <c r="A12">
        <v>2007</v>
      </c>
      <c r="B12" s="3">
        <v>2063</v>
      </c>
      <c r="C12" s="3"/>
      <c r="D12" s="3"/>
      <c r="E12" s="3"/>
      <c r="F12" s="3"/>
      <c r="G12" s="3"/>
      <c r="H12" s="3"/>
      <c r="I12" s="3"/>
      <c r="J12" s="3"/>
      <c r="K12" s="3"/>
      <c r="L12" s="3">
        <f>B12</f>
        <v>2063</v>
      </c>
    </row>
    <row r="13" spans="1:12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t="s">
        <v>1</v>
      </c>
    </row>
    <row r="15" spans="1:12" x14ac:dyDescent="0.25">
      <c r="B15">
        <v>12</v>
      </c>
      <c r="C15">
        <v>24</v>
      </c>
      <c r="D15">
        <v>36</v>
      </c>
      <c r="E15">
        <v>48</v>
      </c>
      <c r="F15">
        <v>60</v>
      </c>
      <c r="G15">
        <v>72</v>
      </c>
      <c r="H15">
        <v>84</v>
      </c>
      <c r="I15">
        <v>96</v>
      </c>
      <c r="J15">
        <v>108</v>
      </c>
      <c r="K15" t="s">
        <v>2</v>
      </c>
    </row>
    <row r="16" spans="1:12" x14ac:dyDescent="0.25">
      <c r="A16">
        <v>1998</v>
      </c>
      <c r="B16" s="1">
        <v>1.6498403830806065</v>
      </c>
      <c r="C16" s="1">
        <v>1.3190228564518081</v>
      </c>
      <c r="D16" s="1">
        <v>1.0823324470523517</v>
      </c>
      <c r="E16" s="1">
        <v>1.1468869123252858</v>
      </c>
      <c r="F16" s="1">
        <v>1.1951399660240787</v>
      </c>
      <c r="G16" s="1">
        <v>1.1129720042024598</v>
      </c>
      <c r="H16" s="1">
        <v>1.0332611472041757</v>
      </c>
      <c r="I16" s="1">
        <v>1.002901977644024</v>
      </c>
      <c r="J16" s="1">
        <v>1.0092165898617511</v>
      </c>
      <c r="K16" s="1"/>
      <c r="L16" s="1"/>
    </row>
    <row r="17" spans="1:12" x14ac:dyDescent="0.25">
      <c r="A17">
        <v>1999</v>
      </c>
      <c r="B17" s="1">
        <v>40.424528301886795</v>
      </c>
      <c r="C17" s="1">
        <v>1.2592765460910151</v>
      </c>
      <c r="D17" s="1">
        <v>1.9766493699036323</v>
      </c>
      <c r="E17" s="1">
        <v>1.2921432589536845</v>
      </c>
      <c r="F17" s="1">
        <v>1.1318386300972283</v>
      </c>
      <c r="G17" s="1">
        <v>0.9933970126290147</v>
      </c>
      <c r="H17" s="1">
        <v>1.0434305627258647</v>
      </c>
      <c r="I17" s="1">
        <v>1.0330880079163831</v>
      </c>
      <c r="J17" s="1"/>
      <c r="K17" s="1"/>
      <c r="L17" s="1"/>
    </row>
    <row r="18" spans="1:12" x14ac:dyDescent="0.25">
      <c r="A18">
        <v>2000</v>
      </c>
      <c r="B18" s="1">
        <v>2.6369501466275658</v>
      </c>
      <c r="C18" s="1">
        <v>1.5428158362989324</v>
      </c>
      <c r="D18" s="1">
        <v>1.1634830245801198</v>
      </c>
      <c r="E18" s="1">
        <v>1.1607087541044545</v>
      </c>
      <c r="F18" s="1">
        <v>1.1856952228449427</v>
      </c>
      <c r="G18" s="1">
        <v>1.0292158098496444</v>
      </c>
      <c r="H18" s="1">
        <v>1.0263744915365438</v>
      </c>
      <c r="I18" s="1"/>
      <c r="J18" s="1"/>
      <c r="K18" s="1"/>
      <c r="L18" s="1"/>
    </row>
    <row r="19" spans="1:12" x14ac:dyDescent="0.25">
      <c r="A19">
        <v>2001</v>
      </c>
      <c r="B19" s="1">
        <v>2.0433244916003535</v>
      </c>
      <c r="C19" s="1">
        <v>1.3644309822587624</v>
      </c>
      <c r="D19" s="1">
        <v>1.3488519599137385</v>
      </c>
      <c r="E19" s="1">
        <v>1.1015235587322487</v>
      </c>
      <c r="F19" s="1">
        <v>1.1134685165421558</v>
      </c>
      <c r="G19" s="1">
        <v>1.0377257217344631</v>
      </c>
      <c r="H19" s="1"/>
      <c r="I19" s="1"/>
      <c r="J19" s="1"/>
      <c r="K19" s="1"/>
      <c r="L19" s="1"/>
    </row>
    <row r="20" spans="1:12" x14ac:dyDescent="0.25">
      <c r="A20">
        <v>2002</v>
      </c>
      <c r="B20" s="1">
        <v>8.7591575091575091</v>
      </c>
      <c r="C20" s="1">
        <v>1.6556194458964977</v>
      </c>
      <c r="D20" s="1">
        <v>1.3999115938368274</v>
      </c>
      <c r="E20" s="1">
        <v>1.1707790157427038</v>
      </c>
      <c r="F20" s="1">
        <v>1.0086688499325756</v>
      </c>
      <c r="G20" s="1"/>
      <c r="H20" s="1"/>
      <c r="I20" s="1"/>
      <c r="J20" s="1"/>
      <c r="K20" s="1"/>
      <c r="L20" s="1"/>
    </row>
    <row r="21" spans="1:12" x14ac:dyDescent="0.25">
      <c r="A21">
        <v>2003</v>
      </c>
      <c r="B21" s="1">
        <v>4.2597488433575679</v>
      </c>
      <c r="C21" s="1">
        <v>1.8156710628394104</v>
      </c>
      <c r="D21" s="1">
        <v>1.1053666039993164</v>
      </c>
      <c r="E21" s="1">
        <v>1.2255121762659451</v>
      </c>
      <c r="F21" s="1"/>
      <c r="G21" s="1"/>
      <c r="H21" s="1"/>
      <c r="I21" s="1"/>
      <c r="J21" s="1"/>
      <c r="K21" s="1"/>
      <c r="L21" s="1"/>
    </row>
    <row r="22" spans="1:12" x14ac:dyDescent="0.25">
      <c r="A22">
        <v>2004</v>
      </c>
      <c r="B22" s="1">
        <v>7.217235188509874</v>
      </c>
      <c r="C22" s="1">
        <v>2.7228855721393033</v>
      </c>
      <c r="D22" s="1">
        <v>1.1249771606066143</v>
      </c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>
        <v>2005</v>
      </c>
      <c r="B23" s="1">
        <v>5.1421169504071056</v>
      </c>
      <c r="C23" s="1">
        <v>1.8874334244997841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>
        <v>2006</v>
      </c>
      <c r="B24" s="1">
        <v>1.7219917012448134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>
        <v>2007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t="s">
        <v>3</v>
      </c>
      <c r="B26" s="1">
        <v>3.5</v>
      </c>
      <c r="C26" s="1">
        <v>1.75</v>
      </c>
      <c r="D26" s="1">
        <v>1.2749999999999999</v>
      </c>
      <c r="E26" s="1">
        <v>1.175</v>
      </c>
      <c r="F26" s="1">
        <v>1.1120000000000001</v>
      </c>
      <c r="G26" s="1">
        <v>1.04</v>
      </c>
      <c r="H26" s="1">
        <v>1.0349999999999999</v>
      </c>
      <c r="I26" s="1">
        <v>1.018</v>
      </c>
      <c r="J26" s="1">
        <v>1.0089999999999999</v>
      </c>
      <c r="K26" s="1">
        <v>1</v>
      </c>
      <c r="L26" s="1">
        <v>1</v>
      </c>
    </row>
    <row r="27" spans="1:12" x14ac:dyDescent="0.25">
      <c r="A27" t="s">
        <v>4</v>
      </c>
      <c r="B27" s="1">
        <v>11.281622539006225</v>
      </c>
      <c r="C27" s="1">
        <v>3.2233207254303502</v>
      </c>
      <c r="D27" s="1">
        <v>1.8418975573887715</v>
      </c>
      <c r="E27" s="1">
        <v>1.4446255352068798</v>
      </c>
      <c r="F27" s="1">
        <v>1.2294685406015997</v>
      </c>
      <c r="G27" s="1">
        <v>1.1056371767999997</v>
      </c>
      <c r="H27" s="1">
        <v>1.0631126699999998</v>
      </c>
      <c r="I27" s="1">
        <v>1.0271619999999999</v>
      </c>
      <c r="J27" s="1">
        <v>1.0089999999999999</v>
      </c>
      <c r="K27" s="1">
        <v>1</v>
      </c>
      <c r="L27" s="1">
        <v>1</v>
      </c>
    </row>
    <row r="28" spans="1:12" x14ac:dyDescent="0.25">
      <c r="A28" t="s">
        <v>67</v>
      </c>
      <c r="B28" s="1">
        <v>1.5688774621482289</v>
      </c>
      <c r="C28" s="1">
        <v>0.18816532283661427</v>
      </c>
      <c r="D28" s="1">
        <v>9.4576601371900174E-2</v>
      </c>
      <c r="E28" s="1">
        <v>2.6026164666298868E-2</v>
      </c>
      <c r="F28" s="1">
        <v>3.5505488122895668E-2</v>
      </c>
      <c r="G28" s="1">
        <v>1.8711205932359299E-2</v>
      </c>
      <c r="H28" s="1">
        <v>4.9531287273457854E-3</v>
      </c>
      <c r="I28" s="1">
        <v>1.5093014305575107E-2</v>
      </c>
      <c r="J28" s="1">
        <v>3.3639681261499431E-6</v>
      </c>
      <c r="K28" s="1">
        <v>0</v>
      </c>
      <c r="L28" s="1">
        <v>0</v>
      </c>
    </row>
    <row r="29" spans="1:12" x14ac:dyDescent="0.25">
      <c r="A29" t="s">
        <v>68</v>
      </c>
      <c r="B29" s="1">
        <v>85.33457783091923</v>
      </c>
      <c r="C29" s="1">
        <v>3.1994503390417775E-2</v>
      </c>
      <c r="D29" s="1">
        <v>13.033160783382456</v>
      </c>
      <c r="E29" s="1">
        <v>1.824113180649829</v>
      </c>
      <c r="F29" s="1">
        <v>17.977702048910583</v>
      </c>
      <c r="G29" s="1">
        <v>5851.9234192601798</v>
      </c>
      <c r="H29" s="1">
        <v>4.5954808927481567E-4</v>
      </c>
      <c r="I29" s="1">
        <v>2.0858389234875613E-2</v>
      </c>
      <c r="J29" s="1">
        <v>4.5954808927481567E-4</v>
      </c>
      <c r="K29" s="1">
        <v>0</v>
      </c>
      <c r="L29" s="1">
        <v>0</v>
      </c>
    </row>
    <row r="30" spans="1:12" x14ac:dyDescent="0.25">
      <c r="A30" t="s">
        <v>69</v>
      </c>
      <c r="B30" s="1">
        <v>1.2481839094041272</v>
      </c>
      <c r="C30" s="1">
        <v>2.6371688968567693</v>
      </c>
      <c r="D30" s="1">
        <v>1.1581327402707406</v>
      </c>
      <c r="E30" s="1">
        <v>1.3054395011122029</v>
      </c>
      <c r="F30" s="1">
        <v>0.90012788677072564</v>
      </c>
      <c r="G30" s="1">
        <v>-0.40724289210584086</v>
      </c>
      <c r="H30" s="1">
        <v>2.5960662181689438</v>
      </c>
      <c r="I30" s="1">
        <v>2.0047227053261185</v>
      </c>
      <c r="J30" s="1">
        <v>1</v>
      </c>
      <c r="K30" s="1">
        <v>1</v>
      </c>
      <c r="L30" s="1">
        <v>1</v>
      </c>
    </row>
    <row r="32" spans="1:12" x14ac:dyDescent="0.25">
      <c r="A32" t="s">
        <v>5</v>
      </c>
    </row>
    <row r="33" spans="1:13" x14ac:dyDescent="0.25">
      <c r="B33">
        <v>12</v>
      </c>
      <c r="C33">
        <v>24</v>
      </c>
      <c r="D33">
        <v>36</v>
      </c>
      <c r="E33">
        <v>48</v>
      </c>
      <c r="F33">
        <v>60</v>
      </c>
      <c r="G33">
        <v>72</v>
      </c>
      <c r="H33">
        <v>84</v>
      </c>
      <c r="I33">
        <v>96</v>
      </c>
      <c r="J33">
        <v>108</v>
      </c>
      <c r="K33">
        <v>120</v>
      </c>
      <c r="L33" t="s">
        <v>6</v>
      </c>
      <c r="M33" s="51" t="s">
        <v>4</v>
      </c>
    </row>
    <row r="34" spans="1:13" x14ac:dyDescent="0.25">
      <c r="A34">
        <v>1998</v>
      </c>
      <c r="B34" s="3">
        <v>5012</v>
      </c>
      <c r="C34" s="3">
        <v>8269</v>
      </c>
      <c r="D34" s="3">
        <v>10907</v>
      </c>
      <c r="E34" s="3">
        <v>11805</v>
      </c>
      <c r="F34" s="3">
        <v>13539</v>
      </c>
      <c r="G34" s="3">
        <v>16181</v>
      </c>
      <c r="H34" s="3">
        <v>18009</v>
      </c>
      <c r="I34" s="3">
        <v>18608</v>
      </c>
      <c r="J34" s="3">
        <v>18662</v>
      </c>
      <c r="K34" s="3">
        <v>18834</v>
      </c>
      <c r="L34" s="3">
        <v>18834</v>
      </c>
      <c r="M34" s="1">
        <f>L34/L3</f>
        <v>1</v>
      </c>
    </row>
    <row r="35" spans="1:13" x14ac:dyDescent="0.25">
      <c r="A35">
        <v>1999</v>
      </c>
      <c r="B35" s="3">
        <v>106</v>
      </c>
      <c r="C35" s="3">
        <v>4285</v>
      </c>
      <c r="D35" s="3">
        <v>5396</v>
      </c>
      <c r="E35" s="3">
        <v>10666</v>
      </c>
      <c r="F35" s="3">
        <v>13782</v>
      </c>
      <c r="G35" s="3">
        <v>15599</v>
      </c>
      <c r="H35" s="3">
        <v>15496</v>
      </c>
      <c r="I35" s="3">
        <v>16169</v>
      </c>
      <c r="J35" s="3">
        <v>16704</v>
      </c>
      <c r="K35" s="3">
        <v>16854.335999999999</v>
      </c>
      <c r="L35" s="3">
        <v>16854.335999999999</v>
      </c>
      <c r="M35" s="1">
        <f t="shared" ref="M35:M43" si="0">L35/L4</f>
        <v>1.0089999999999999</v>
      </c>
    </row>
    <row r="36" spans="1:13" x14ac:dyDescent="0.25">
      <c r="A36">
        <v>2000</v>
      </c>
      <c r="B36" s="3">
        <v>3410</v>
      </c>
      <c r="C36" s="3">
        <v>8992</v>
      </c>
      <c r="D36" s="3">
        <v>13873</v>
      </c>
      <c r="E36" s="3">
        <v>16141</v>
      </c>
      <c r="F36" s="3">
        <v>18735</v>
      </c>
      <c r="G36" s="3">
        <v>22214</v>
      </c>
      <c r="H36" s="3">
        <v>22863</v>
      </c>
      <c r="I36" s="3">
        <v>23466</v>
      </c>
      <c r="J36" s="3">
        <v>23888.387999999999</v>
      </c>
      <c r="K36" s="3">
        <v>24103.383491999997</v>
      </c>
      <c r="L36" s="3">
        <v>24103.383491999997</v>
      </c>
      <c r="M36" s="1">
        <f t="shared" si="0"/>
        <v>1.0271619999999999</v>
      </c>
    </row>
    <row r="37" spans="1:13" x14ac:dyDescent="0.25">
      <c r="A37">
        <v>2001</v>
      </c>
      <c r="B37" s="3">
        <v>5655</v>
      </c>
      <c r="C37" s="3">
        <v>11555</v>
      </c>
      <c r="D37" s="3">
        <v>15766</v>
      </c>
      <c r="E37" s="3">
        <v>21266</v>
      </c>
      <c r="F37" s="3">
        <v>23425</v>
      </c>
      <c r="G37" s="3">
        <v>26083</v>
      </c>
      <c r="H37" s="3">
        <v>27067</v>
      </c>
      <c r="I37" s="3">
        <v>28014.344999999998</v>
      </c>
      <c r="J37" s="3">
        <v>28518.603209999997</v>
      </c>
      <c r="K37" s="3">
        <v>28775.270638889993</v>
      </c>
      <c r="L37" s="3">
        <v>28775.270638889993</v>
      </c>
      <c r="M37" s="1">
        <f t="shared" si="0"/>
        <v>1.0631126699999998</v>
      </c>
    </row>
    <row r="38" spans="1:13" x14ac:dyDescent="0.25">
      <c r="A38">
        <v>2002</v>
      </c>
      <c r="B38" s="3">
        <v>1092</v>
      </c>
      <c r="C38" s="3">
        <v>9565</v>
      </c>
      <c r="D38" s="3">
        <v>15836</v>
      </c>
      <c r="E38" s="3">
        <v>22169</v>
      </c>
      <c r="F38" s="3">
        <v>25955</v>
      </c>
      <c r="G38" s="3">
        <v>26180</v>
      </c>
      <c r="H38" s="3">
        <v>27227.200000000001</v>
      </c>
      <c r="I38" s="3">
        <v>28180.151999999998</v>
      </c>
      <c r="J38" s="3">
        <v>28687.394735999998</v>
      </c>
      <c r="K38" s="3">
        <v>28945.581288623995</v>
      </c>
      <c r="L38" s="3">
        <v>28945.581288623995</v>
      </c>
      <c r="M38" s="1">
        <f t="shared" si="0"/>
        <v>1.1056371767999997</v>
      </c>
    </row>
    <row r="39" spans="1:13" x14ac:dyDescent="0.25">
      <c r="A39">
        <v>2003</v>
      </c>
      <c r="B39" s="3">
        <v>1513</v>
      </c>
      <c r="C39" s="3">
        <v>6445</v>
      </c>
      <c r="D39" s="3">
        <v>11702</v>
      </c>
      <c r="E39" s="3">
        <v>12935</v>
      </c>
      <c r="F39" s="3">
        <v>15852</v>
      </c>
      <c r="G39" s="3">
        <v>17627.424000000003</v>
      </c>
      <c r="H39" s="3">
        <v>18332.520960000002</v>
      </c>
      <c r="I39" s="3">
        <v>18974.1591936</v>
      </c>
      <c r="J39" s="3">
        <v>19315.694059084799</v>
      </c>
      <c r="K39" s="3">
        <v>19489.535305616559</v>
      </c>
      <c r="L39" s="3">
        <v>19489.535305616559</v>
      </c>
      <c r="M39" s="1">
        <f t="shared" si="0"/>
        <v>1.2294685406015997</v>
      </c>
    </row>
    <row r="40" spans="1:13" x14ac:dyDescent="0.25">
      <c r="A40">
        <v>2004</v>
      </c>
      <c r="B40" s="3">
        <v>557</v>
      </c>
      <c r="C40" s="3">
        <v>4020</v>
      </c>
      <c r="D40" s="3">
        <v>10946</v>
      </c>
      <c r="E40" s="3">
        <v>12314</v>
      </c>
      <c r="F40" s="3">
        <v>14468.95</v>
      </c>
      <c r="G40" s="3">
        <v>16089.472400000002</v>
      </c>
      <c r="H40" s="3">
        <v>16733.051296000001</v>
      </c>
      <c r="I40" s="3">
        <v>17318.70809136</v>
      </c>
      <c r="J40" s="3">
        <v>17630.444837004481</v>
      </c>
      <c r="K40" s="3">
        <v>17789.118840537518</v>
      </c>
      <c r="L40" s="3">
        <v>17789.118840537518</v>
      </c>
      <c r="M40" s="1">
        <f t="shared" si="0"/>
        <v>1.4446255352068798</v>
      </c>
    </row>
    <row r="41" spans="1:13" x14ac:dyDescent="0.25">
      <c r="A41">
        <v>2005</v>
      </c>
      <c r="B41" s="3">
        <v>1351</v>
      </c>
      <c r="C41" s="3">
        <v>6947</v>
      </c>
      <c r="D41" s="3">
        <v>13112</v>
      </c>
      <c r="E41" s="3">
        <v>16717.8</v>
      </c>
      <c r="F41" s="3">
        <v>19643.415000000001</v>
      </c>
      <c r="G41" s="3">
        <v>21843.477480000001</v>
      </c>
      <c r="H41" s="3">
        <v>22717.216579200001</v>
      </c>
      <c r="I41" s="3">
        <v>23512.319159472001</v>
      </c>
      <c r="J41" s="3">
        <v>23935.540904342499</v>
      </c>
      <c r="K41" s="3">
        <v>24150.96077248158</v>
      </c>
      <c r="L41" s="3">
        <v>24150.96077248158</v>
      </c>
      <c r="M41" s="1">
        <f t="shared" si="0"/>
        <v>1.8418975573887721</v>
      </c>
    </row>
    <row r="42" spans="1:13" x14ac:dyDescent="0.25">
      <c r="A42">
        <v>2006</v>
      </c>
      <c r="B42" s="3">
        <v>3133</v>
      </c>
      <c r="C42" s="3">
        <v>5395</v>
      </c>
      <c r="D42" s="3">
        <v>9441.25</v>
      </c>
      <c r="E42" s="3">
        <v>12037.59375</v>
      </c>
      <c r="F42" s="3">
        <v>14144.172656250001</v>
      </c>
      <c r="G42" s="3">
        <v>15728.319993750003</v>
      </c>
      <c r="H42" s="3">
        <v>16357.452793500004</v>
      </c>
      <c r="I42" s="3">
        <v>16929.963641272501</v>
      </c>
      <c r="J42" s="3">
        <v>17234.702986815406</v>
      </c>
      <c r="K42" s="3">
        <v>17389.815313696741</v>
      </c>
      <c r="L42" s="3">
        <v>17389.815313696741</v>
      </c>
      <c r="M42" s="1">
        <f t="shared" si="0"/>
        <v>3.2233207254303506</v>
      </c>
    </row>
    <row r="43" spans="1:13" x14ac:dyDescent="0.25">
      <c r="A43">
        <v>2007</v>
      </c>
      <c r="B43" s="3">
        <v>2063</v>
      </c>
      <c r="C43" s="3">
        <v>7220.5</v>
      </c>
      <c r="D43" s="3">
        <v>12635.875</v>
      </c>
      <c r="E43" s="3">
        <v>16110.740624999999</v>
      </c>
      <c r="F43" s="3">
        <v>18930.120234374997</v>
      </c>
      <c r="G43" s="3">
        <v>21050.293700624999</v>
      </c>
      <c r="H43" s="3">
        <v>21892.30544865</v>
      </c>
      <c r="I43" s="3">
        <v>22658.536139352749</v>
      </c>
      <c r="J43" s="3">
        <v>23066.389789861099</v>
      </c>
      <c r="K43" s="3">
        <v>23273.987297969848</v>
      </c>
      <c r="L43" s="3">
        <v>23273.987297969848</v>
      </c>
      <c r="M43" s="1">
        <f t="shared" si="0"/>
        <v>11.281622539006229</v>
      </c>
    </row>
    <row r="44" spans="1:13" x14ac:dyDescent="0.25">
      <c r="A44" t="s">
        <v>7</v>
      </c>
      <c r="B44" s="3">
        <v>23892</v>
      </c>
      <c r="C44" s="3">
        <v>72693.5</v>
      </c>
      <c r="D44" s="3">
        <v>119615.125</v>
      </c>
      <c r="E44" s="3">
        <v>152162.13437499999</v>
      </c>
      <c r="F44" s="3">
        <v>178474.65789062501</v>
      </c>
      <c r="G44" s="3">
        <v>198595.987574375</v>
      </c>
      <c r="H44" s="3">
        <v>206694.74707735001</v>
      </c>
      <c r="I44" s="3">
        <v>213831.18322505726</v>
      </c>
      <c r="J44" s="3">
        <v>217643.15852310829</v>
      </c>
      <c r="K44" s="3">
        <v>219605.98894981624</v>
      </c>
      <c r="L44" s="3">
        <v>219605.98894981624</v>
      </c>
    </row>
    <row r="46" spans="1:13" x14ac:dyDescent="0.25">
      <c r="A46" t="s">
        <v>8</v>
      </c>
    </row>
    <row r="47" spans="1:13" x14ac:dyDescent="0.25">
      <c r="B47">
        <v>12</v>
      </c>
      <c r="C47">
        <v>24</v>
      </c>
      <c r="D47">
        <v>36</v>
      </c>
      <c r="E47">
        <v>48</v>
      </c>
      <c r="F47">
        <v>60</v>
      </c>
      <c r="G47">
        <v>72</v>
      </c>
      <c r="H47">
        <v>84</v>
      </c>
      <c r="I47">
        <v>96</v>
      </c>
      <c r="J47">
        <v>108</v>
      </c>
      <c r="K47">
        <v>120</v>
      </c>
      <c r="L47" t="s">
        <v>6</v>
      </c>
      <c r="M47" s="51" t="s">
        <v>76</v>
      </c>
    </row>
    <row r="48" spans="1:13" x14ac:dyDescent="0.25">
      <c r="A48">
        <v>1998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>
        <v>0</v>
      </c>
      <c r="M48" s="1">
        <f>SQRT(L48)/L3</f>
        <v>0</v>
      </c>
    </row>
    <row r="49" spans="1:13" x14ac:dyDescent="0.25">
      <c r="A49">
        <v>1999</v>
      </c>
      <c r="B49" s="3"/>
      <c r="C49" s="3"/>
      <c r="D49" s="3"/>
      <c r="E49" s="3"/>
      <c r="F49" s="3"/>
      <c r="G49" s="3"/>
      <c r="H49" s="3"/>
      <c r="I49" s="3"/>
      <c r="J49" s="3"/>
      <c r="K49" s="3">
        <v>3.1575097988021934E-3</v>
      </c>
      <c r="L49" s="3">
        <v>3.1575097988021934E-3</v>
      </c>
      <c r="M49" s="42">
        <f t="shared" ref="M49:M57" si="1">SQRT(L49)/L4</f>
        <v>3.3639681261499431E-6</v>
      </c>
    </row>
    <row r="50" spans="1:13" x14ac:dyDescent="0.25">
      <c r="A50">
        <v>2000</v>
      </c>
      <c r="B50" s="3"/>
      <c r="C50" s="3"/>
      <c r="D50" s="3"/>
      <c r="E50" s="3"/>
      <c r="F50" s="3"/>
      <c r="G50" s="3"/>
      <c r="H50" s="3"/>
      <c r="I50" s="3"/>
      <c r="J50" s="3">
        <v>125438.28279199965</v>
      </c>
      <c r="K50" s="3">
        <v>127706.33884227484</v>
      </c>
      <c r="L50" s="3">
        <v>127706.33884227484</v>
      </c>
      <c r="M50" s="1">
        <f t="shared" si="1"/>
        <v>1.5228851819446639E-2</v>
      </c>
    </row>
    <row r="51" spans="1:13" x14ac:dyDescent="0.25">
      <c r="A51">
        <v>2001</v>
      </c>
      <c r="B51" s="3"/>
      <c r="C51" s="3"/>
      <c r="D51" s="3"/>
      <c r="E51" s="3"/>
      <c r="F51" s="3"/>
      <c r="G51" s="3"/>
      <c r="H51" s="3"/>
      <c r="I51" s="3">
        <v>17973.782250869452</v>
      </c>
      <c r="J51" s="3">
        <v>197408.27813169264</v>
      </c>
      <c r="K51" s="3">
        <v>200977.62641447884</v>
      </c>
      <c r="L51" s="3">
        <v>200977.62641447884</v>
      </c>
      <c r="M51" s="1">
        <f t="shared" si="1"/>
        <v>1.6562799076671509E-2</v>
      </c>
    </row>
    <row r="52" spans="1:13" x14ac:dyDescent="0.25">
      <c r="A52">
        <v>2002</v>
      </c>
      <c r="B52" s="3"/>
      <c r="C52" s="3"/>
      <c r="D52" s="3"/>
      <c r="E52" s="3"/>
      <c r="F52" s="3"/>
      <c r="G52" s="3"/>
      <c r="H52" s="3">
        <v>239962.20365941181</v>
      </c>
      <c r="I52" s="3">
        <v>275246.57152359828</v>
      </c>
      <c r="J52" s="3">
        <v>466207.35519417166</v>
      </c>
      <c r="K52" s="3">
        <v>474636.85970163502</v>
      </c>
      <c r="L52" s="3">
        <v>474636.85970163502</v>
      </c>
      <c r="M52" s="1">
        <f t="shared" si="1"/>
        <v>2.6315467439691688E-2</v>
      </c>
    </row>
    <row r="53" spans="1:13" x14ac:dyDescent="0.25">
      <c r="A53">
        <v>2003</v>
      </c>
      <c r="B53" s="3"/>
      <c r="C53" s="3"/>
      <c r="D53" s="3"/>
      <c r="E53" s="3"/>
      <c r="F53" s="3"/>
      <c r="G53" s="3">
        <v>316780.98332714417</v>
      </c>
      <c r="H53" s="3">
        <v>451529.2862334018</v>
      </c>
      <c r="I53" s="3">
        <v>491945.78309914574</v>
      </c>
      <c r="J53" s="3">
        <v>591939.21935893677</v>
      </c>
      <c r="K53" s="3">
        <v>602642.07661292399</v>
      </c>
      <c r="L53" s="3">
        <v>602642.07661292399</v>
      </c>
      <c r="M53" s="1">
        <f t="shared" si="1"/>
        <v>4.897175429030777E-2</v>
      </c>
    </row>
    <row r="54" spans="1:13" x14ac:dyDescent="0.25">
      <c r="A54">
        <v>2004</v>
      </c>
      <c r="B54" s="3"/>
      <c r="C54" s="3"/>
      <c r="D54" s="3"/>
      <c r="E54" s="3"/>
      <c r="F54" s="3">
        <v>102711.39907088465</v>
      </c>
      <c r="G54" s="3">
        <v>391052.21285770141</v>
      </c>
      <c r="H54" s="3">
        <v>513732.1529844256</v>
      </c>
      <c r="I54" s="3">
        <v>557204.58226529451</v>
      </c>
      <c r="J54" s="3">
        <v>645896.93316843279</v>
      </c>
      <c r="K54" s="3">
        <v>657575.39914182923</v>
      </c>
      <c r="L54" s="3">
        <v>657575.39914182923</v>
      </c>
      <c r="M54" s="1">
        <f t="shared" si="1"/>
        <v>6.5852706576344663E-2</v>
      </c>
    </row>
    <row r="55" spans="1:13" x14ac:dyDescent="0.25">
      <c r="A55">
        <v>2005</v>
      </c>
      <c r="B55" s="3"/>
      <c r="C55" s="3"/>
      <c r="D55" s="3"/>
      <c r="E55" s="3">
        <v>1537819.2328411834</v>
      </c>
      <c r="F55" s="3">
        <v>2313505.535160799</v>
      </c>
      <c r="G55" s="3">
        <v>3350103.04593634</v>
      </c>
      <c r="H55" s="3">
        <v>3791694.6009308365</v>
      </c>
      <c r="I55" s="3">
        <v>4074512.1148751341</v>
      </c>
      <c r="J55" s="3">
        <v>4349376.8357896525</v>
      </c>
      <c r="K55" s="3">
        <v>4428017.9248899948</v>
      </c>
      <c r="L55" s="3">
        <v>4428017.9248899948</v>
      </c>
      <c r="M55" s="1">
        <f t="shared" si="1"/>
        <v>0.16048547964867113</v>
      </c>
    </row>
    <row r="56" spans="1:13" x14ac:dyDescent="0.25">
      <c r="A56">
        <v>2006</v>
      </c>
      <c r="B56" s="3"/>
      <c r="C56" s="3"/>
      <c r="D56" s="3">
        <v>1030533.4139868589</v>
      </c>
      <c r="E56" s="3">
        <v>2481787.2432155679</v>
      </c>
      <c r="F56" s="3">
        <v>3526250.7052623313</v>
      </c>
      <c r="G56" s="3">
        <v>4617010.0592641421</v>
      </c>
      <c r="H56" s="3">
        <v>5081984.5760544026</v>
      </c>
      <c r="I56" s="3">
        <v>5450637.9389279289</v>
      </c>
      <c r="J56" s="3">
        <v>5715161.1700518327</v>
      </c>
      <c r="K56" s="3">
        <v>5818497.0025935443</v>
      </c>
      <c r="L56" s="3">
        <v>5818497.0025935443</v>
      </c>
      <c r="M56" s="1">
        <f t="shared" si="1"/>
        <v>0.44710956256059264</v>
      </c>
    </row>
    <row r="57" spans="1:13" x14ac:dyDescent="0.25">
      <c r="A57">
        <v>2007</v>
      </c>
      <c r="B57" s="3"/>
      <c r="C57" s="3">
        <v>10475542.044032028</v>
      </c>
      <c r="D57" s="3">
        <v>34298170.137896888</v>
      </c>
      <c r="E57" s="3">
        <v>57490914.715880737</v>
      </c>
      <c r="F57" s="3">
        <v>79588149.398464382</v>
      </c>
      <c r="G57" s="3">
        <v>98966330.130570218</v>
      </c>
      <c r="H57" s="3">
        <v>107231770.29762228</v>
      </c>
      <c r="I57" s="3">
        <v>114883742.14350843</v>
      </c>
      <c r="J57" s="3">
        <v>119199903.76150344</v>
      </c>
      <c r="K57" s="3">
        <v>121355157.22878498</v>
      </c>
      <c r="L57" s="3">
        <v>121355157.22878498</v>
      </c>
      <c r="M57" s="1">
        <f t="shared" si="1"/>
        <v>5.3398602431946012</v>
      </c>
    </row>
    <row r="58" spans="1:13" x14ac:dyDescent="0.25">
      <c r="A58" t="s">
        <v>7</v>
      </c>
      <c r="B58" s="3"/>
      <c r="C58" s="3">
        <v>10475542.044032028</v>
      </c>
      <c r="D58" s="3">
        <v>38087171.212937362</v>
      </c>
      <c r="E58" s="3">
        <v>73332172.899564251</v>
      </c>
      <c r="F58" s="3">
        <v>103508582.08223769</v>
      </c>
      <c r="G58" s="3">
        <v>136816041.62482503</v>
      </c>
      <c r="H58" s="3">
        <v>152946028.11615762</v>
      </c>
      <c r="I58" s="3">
        <v>164397772.15452212</v>
      </c>
      <c r="J58" s="3">
        <v>177710136.26346037</v>
      </c>
      <c r="K58" s="3">
        <v>180923313.6873022</v>
      </c>
      <c r="L58" s="3">
        <v>180923313.6873022</v>
      </c>
    </row>
    <row r="60" spans="1:13" x14ac:dyDescent="0.25">
      <c r="A60" t="s">
        <v>70</v>
      </c>
    </row>
    <row r="61" spans="1:13" x14ac:dyDescent="0.25">
      <c r="B61">
        <v>12</v>
      </c>
      <c r="C61">
        <v>24</v>
      </c>
      <c r="D61">
        <v>36</v>
      </c>
      <c r="E61">
        <v>48</v>
      </c>
      <c r="F61">
        <v>60</v>
      </c>
      <c r="G61">
        <v>72</v>
      </c>
      <c r="H61">
        <v>84</v>
      </c>
      <c r="I61">
        <v>96</v>
      </c>
      <c r="J61">
        <v>108</v>
      </c>
      <c r="K61">
        <v>120</v>
      </c>
      <c r="L61" t="s">
        <v>6</v>
      </c>
      <c r="M61" s="51" t="s">
        <v>77</v>
      </c>
    </row>
    <row r="62" spans="1:13" x14ac:dyDescent="0.25">
      <c r="A62">
        <v>1998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v>0</v>
      </c>
      <c r="M62" s="1">
        <f>SQRT(L62)/L3</f>
        <v>0</v>
      </c>
    </row>
    <row r="63" spans="1:13" x14ac:dyDescent="0.25">
      <c r="A63">
        <v>1999</v>
      </c>
      <c r="B63" s="3"/>
      <c r="C63" s="3"/>
      <c r="D63" s="3"/>
      <c r="E63" s="3"/>
      <c r="F63" s="3"/>
      <c r="G63" s="3"/>
      <c r="H63" s="3"/>
      <c r="I63" s="3"/>
      <c r="J63" s="3"/>
      <c r="K63" s="3">
        <v>3.5276249919328618E-3</v>
      </c>
      <c r="L63" s="3">
        <v>3.5276249919328618E-3</v>
      </c>
      <c r="M63" s="42">
        <f t="shared" ref="M63:M71" si="2">SQRT(L63)/L4</f>
        <v>3.5556640769377051E-6</v>
      </c>
    </row>
    <row r="64" spans="1:13" x14ac:dyDescent="0.25">
      <c r="A64">
        <v>2000</v>
      </c>
      <c r="B64" s="3"/>
      <c r="C64" s="3"/>
      <c r="D64" s="3"/>
      <c r="E64" s="3"/>
      <c r="F64" s="3"/>
      <c r="G64" s="3"/>
      <c r="H64" s="3"/>
      <c r="I64" s="3"/>
      <c r="J64" s="3">
        <v>251234.89696440948</v>
      </c>
      <c r="K64" s="3">
        <v>255777.48018127889</v>
      </c>
      <c r="L64" s="3">
        <v>255777.48018127889</v>
      </c>
      <c r="M64" s="1">
        <f t="shared" si="2"/>
        <v>2.1552223690358998E-2</v>
      </c>
    </row>
    <row r="65" spans="1:13" x14ac:dyDescent="0.25">
      <c r="A65">
        <v>2001</v>
      </c>
      <c r="B65" s="3"/>
      <c r="C65" s="3"/>
      <c r="D65" s="3"/>
      <c r="E65" s="3"/>
      <c r="F65" s="3"/>
      <c r="G65" s="3"/>
      <c r="H65" s="3"/>
      <c r="I65" s="3">
        <v>67853.147282806312</v>
      </c>
      <c r="J65" s="3">
        <v>428776.25906733121</v>
      </c>
      <c r="K65" s="3">
        <v>436528.968630213</v>
      </c>
      <c r="L65" s="3">
        <v>436528.968630213</v>
      </c>
      <c r="M65" s="1">
        <f t="shared" si="2"/>
        <v>2.4409923127729844E-2</v>
      </c>
    </row>
    <row r="66" spans="1:13" x14ac:dyDescent="0.25">
      <c r="A66">
        <v>2002</v>
      </c>
      <c r="B66" s="3"/>
      <c r="C66" s="3"/>
      <c r="D66" s="3"/>
      <c r="E66" s="3"/>
      <c r="F66" s="3"/>
      <c r="G66" s="3"/>
      <c r="H66" s="3">
        <v>543764.10301236995</v>
      </c>
      <c r="I66" s="3">
        <v>651545.97317071725</v>
      </c>
      <c r="J66" s="3">
        <v>1038735.5011640148</v>
      </c>
      <c r="K66" s="3">
        <v>1057516.8838188928</v>
      </c>
      <c r="L66" s="3">
        <v>1057516.8838188928</v>
      </c>
      <c r="M66" s="1">
        <f t="shared" si="2"/>
        <v>3.9280229152828666E-2</v>
      </c>
    </row>
    <row r="67" spans="1:13" x14ac:dyDescent="0.25">
      <c r="A67">
        <v>2003</v>
      </c>
      <c r="B67" s="3"/>
      <c r="C67" s="3"/>
      <c r="D67" s="3"/>
      <c r="E67" s="3"/>
      <c r="F67" s="3"/>
      <c r="G67" s="3">
        <v>1950208.968622501</v>
      </c>
      <c r="H67" s="3">
        <v>2754537.188841152</v>
      </c>
      <c r="I67" s="3">
        <v>2976011.5036312179</v>
      </c>
      <c r="J67" s="3">
        <v>3252274.8668787219</v>
      </c>
      <c r="K67" s="3">
        <v>3311079.2528259298</v>
      </c>
      <c r="L67" s="3">
        <v>3311079.2528259298</v>
      </c>
      <c r="M67" s="1">
        <f t="shared" si="2"/>
        <v>0.11478911942932465</v>
      </c>
    </row>
    <row r="68" spans="1:13" x14ac:dyDescent="0.25">
      <c r="A68">
        <v>2004</v>
      </c>
      <c r="B68" s="3"/>
      <c r="C68" s="3"/>
      <c r="D68" s="3"/>
      <c r="E68" s="3"/>
      <c r="F68" s="3">
        <v>727565.65140650747</v>
      </c>
      <c r="G68" s="3">
        <v>2696028.4300550809</v>
      </c>
      <c r="H68" s="3">
        <v>3585653.5638852874</v>
      </c>
      <c r="I68" s="3">
        <v>3861258.6617534566</v>
      </c>
      <c r="J68" s="3">
        <v>4143442.5749356793</v>
      </c>
      <c r="K68" s="3">
        <v>4218360.1638563666</v>
      </c>
      <c r="L68" s="3">
        <v>4218360.1638563666</v>
      </c>
      <c r="M68" s="1">
        <f t="shared" si="2"/>
        <v>0.16679102564262371</v>
      </c>
    </row>
    <row r="69" spans="1:13" x14ac:dyDescent="0.25">
      <c r="A69">
        <v>2005</v>
      </c>
      <c r="B69" s="3"/>
      <c r="C69" s="3"/>
      <c r="D69" s="3"/>
      <c r="E69" s="3">
        <v>9974857.9472019784</v>
      </c>
      <c r="F69" s="3">
        <v>14894689.549433356</v>
      </c>
      <c r="G69" s="3">
        <v>20783383.126728076</v>
      </c>
      <c r="H69" s="3">
        <v>23093958.223363873</v>
      </c>
      <c r="I69" s="3">
        <v>24787663.243113536</v>
      </c>
      <c r="J69" s="3">
        <v>25974208.712867379</v>
      </c>
      <c r="K69" s="3">
        <v>26443848.385659542</v>
      </c>
      <c r="L69" s="3">
        <v>26443848.385659542</v>
      </c>
      <c r="M69" s="1">
        <f t="shared" si="2"/>
        <v>0.39218717597559599</v>
      </c>
    </row>
    <row r="70" spans="1:13" x14ac:dyDescent="0.25">
      <c r="A70">
        <v>2006</v>
      </c>
      <c r="B70" s="3"/>
      <c r="C70" s="3"/>
      <c r="D70" s="3">
        <v>7112831.4876650237</v>
      </c>
      <c r="E70" s="3">
        <v>18925769.597715314</v>
      </c>
      <c r="F70" s="3">
        <v>26927962.162875637</v>
      </c>
      <c r="G70" s="3">
        <v>35057635.524012521</v>
      </c>
      <c r="H70" s="3">
        <v>38641028.460474454</v>
      </c>
      <c r="I70" s="3">
        <v>41419542.559700742</v>
      </c>
      <c r="J70" s="3">
        <v>43111241.80761084</v>
      </c>
      <c r="K70" s="3">
        <v>43890736.17437394</v>
      </c>
      <c r="L70" s="3">
        <v>43890736.17437394</v>
      </c>
      <c r="M70" s="1">
        <f t="shared" si="2"/>
        <v>1.2279904338301157</v>
      </c>
    </row>
    <row r="71" spans="1:13" x14ac:dyDescent="0.25">
      <c r="A71">
        <v>2007</v>
      </c>
      <c r="B71" s="3"/>
      <c r="C71" s="3">
        <v>99851522.826705828</v>
      </c>
      <c r="D71" s="3">
        <v>409278536.87208164</v>
      </c>
      <c r="E71" s="3">
        <v>699386917.131073</v>
      </c>
      <c r="F71" s="3">
        <v>969408747.16529465</v>
      </c>
      <c r="G71" s="3">
        <v>1201004555.9634039</v>
      </c>
      <c r="H71" s="3">
        <v>1299648335.3477292</v>
      </c>
      <c r="I71" s="3">
        <v>1392573110.6082275</v>
      </c>
      <c r="J71" s="3">
        <v>1445296904.6244476</v>
      </c>
      <c r="K71" s="3">
        <v>1471429317.9618332</v>
      </c>
      <c r="L71" s="3">
        <v>1471429317.9618332</v>
      </c>
      <c r="M71" s="1">
        <f t="shared" si="2"/>
        <v>18.593899297673545</v>
      </c>
    </row>
    <row r="72" spans="1:13" x14ac:dyDescent="0.25">
      <c r="A72" t="s">
        <v>7</v>
      </c>
      <c r="B72" s="3"/>
      <c r="C72" s="3">
        <v>99851522.826705828</v>
      </c>
      <c r="D72" s="3">
        <v>416391368.35974663</v>
      </c>
      <c r="E72" s="3">
        <v>728287544.67599034</v>
      </c>
      <c r="F72" s="3">
        <v>1011958964.5290102</v>
      </c>
      <c r="G72" s="3">
        <v>1261491812.0128222</v>
      </c>
      <c r="H72" s="3">
        <v>1368267276.8873065</v>
      </c>
      <c r="I72" s="3">
        <v>1466336985.6968799</v>
      </c>
      <c r="J72" s="3">
        <v>1523496819.2439361</v>
      </c>
      <c r="K72" s="3">
        <v>1551043165.2747071</v>
      </c>
      <c r="L72" s="3">
        <v>1551043165.2747071</v>
      </c>
    </row>
    <row r="74" spans="1:13" x14ac:dyDescent="0.25">
      <c r="A74" t="s">
        <v>71</v>
      </c>
    </row>
    <row r="75" spans="1:13" x14ac:dyDescent="0.25">
      <c r="B75">
        <v>12</v>
      </c>
      <c r="C75">
        <v>24</v>
      </c>
      <c r="D75">
        <v>36</v>
      </c>
      <c r="E75">
        <v>48</v>
      </c>
      <c r="F75">
        <v>60</v>
      </c>
      <c r="G75">
        <v>72</v>
      </c>
      <c r="H75">
        <v>84</v>
      </c>
      <c r="I75">
        <v>96</v>
      </c>
      <c r="J75">
        <v>108</v>
      </c>
      <c r="K75">
        <v>120</v>
      </c>
      <c r="L75" t="s">
        <v>6</v>
      </c>
      <c r="M75" s="51" t="s">
        <v>78</v>
      </c>
    </row>
    <row r="76" spans="1:13" x14ac:dyDescent="0.25">
      <c r="A76">
        <v>1998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>
        <v>0</v>
      </c>
      <c r="M76" s="1">
        <f>SQRT(L76)/L3</f>
        <v>0</v>
      </c>
    </row>
    <row r="77" spans="1:13" x14ac:dyDescent="0.25">
      <c r="A77">
        <v>1999</v>
      </c>
      <c r="B77" s="3"/>
      <c r="C77" s="3"/>
      <c r="D77" s="3"/>
      <c r="E77" s="3"/>
      <c r="F77" s="3"/>
      <c r="G77" s="3"/>
      <c r="H77" s="3"/>
      <c r="I77" s="3"/>
      <c r="J77" s="3"/>
      <c r="K77" s="3">
        <v>6.6851347907350553E-3</v>
      </c>
      <c r="L77" s="3">
        <v>6.6851347907350553E-3</v>
      </c>
      <c r="M77" s="42">
        <f t="shared" ref="M77:M85" si="3">SQRT(L77)/L4</f>
        <v>4.8947960715210616E-6</v>
      </c>
    </row>
    <row r="78" spans="1:13" x14ac:dyDescent="0.25">
      <c r="A78">
        <v>2000</v>
      </c>
      <c r="B78" s="3"/>
      <c r="C78" s="3"/>
      <c r="D78" s="3"/>
      <c r="E78" s="3"/>
      <c r="F78" s="3"/>
      <c r="G78" s="3"/>
      <c r="H78" s="3"/>
      <c r="I78" s="3"/>
      <c r="J78" s="3">
        <v>376673.17975640914</v>
      </c>
      <c r="K78" s="3">
        <v>383483.81902355375</v>
      </c>
      <c r="L78" s="3">
        <v>383483.81902355375</v>
      </c>
      <c r="M78" s="1">
        <f t="shared" si="3"/>
        <v>2.6389700144903785E-2</v>
      </c>
    </row>
    <row r="79" spans="1:13" x14ac:dyDescent="0.25">
      <c r="A79">
        <v>2001</v>
      </c>
      <c r="B79" s="3"/>
      <c r="C79" s="3"/>
      <c r="D79" s="3"/>
      <c r="E79" s="3"/>
      <c r="F79" s="3"/>
      <c r="G79" s="3"/>
      <c r="H79" s="3"/>
      <c r="I79" s="3">
        <v>85826.929533675764</v>
      </c>
      <c r="J79" s="3">
        <v>626184.53719902388</v>
      </c>
      <c r="K79" s="3">
        <v>637506.59504469181</v>
      </c>
      <c r="L79" s="3">
        <v>637506.59504469181</v>
      </c>
      <c r="M79" s="1">
        <f t="shared" si="3"/>
        <v>2.9498655229618028E-2</v>
      </c>
    </row>
    <row r="80" spans="1:13" x14ac:dyDescent="0.25">
      <c r="A80">
        <v>2002</v>
      </c>
      <c r="B80" s="3"/>
      <c r="C80" s="3"/>
      <c r="D80" s="3"/>
      <c r="E80" s="3"/>
      <c r="F80" s="3"/>
      <c r="G80" s="3"/>
      <c r="H80" s="3">
        <v>783726.3066717817</v>
      </c>
      <c r="I80" s="3">
        <v>926792.54469431553</v>
      </c>
      <c r="J80" s="3">
        <v>1504942.8563581863</v>
      </c>
      <c r="K80" s="3">
        <v>1532153.7435205278</v>
      </c>
      <c r="L80" s="3">
        <v>1532153.7435205278</v>
      </c>
      <c r="M80" s="1">
        <f t="shared" si="3"/>
        <v>4.7280442350597827E-2</v>
      </c>
    </row>
    <row r="81" spans="1:13" x14ac:dyDescent="0.25">
      <c r="A81">
        <v>2003</v>
      </c>
      <c r="B81" s="3"/>
      <c r="C81" s="3"/>
      <c r="D81" s="3"/>
      <c r="E81" s="3"/>
      <c r="F81" s="3"/>
      <c r="G81" s="3">
        <v>2266989.9519496453</v>
      </c>
      <c r="H81" s="3">
        <v>3206066.4750745539</v>
      </c>
      <c r="I81" s="3">
        <v>3467957.2867303635</v>
      </c>
      <c r="J81" s="3">
        <v>3844214.0862376587</v>
      </c>
      <c r="K81" s="3">
        <v>3913721.329438854</v>
      </c>
      <c r="L81" s="3">
        <v>3913721.329438854</v>
      </c>
      <c r="M81" s="1">
        <f t="shared" si="3"/>
        <v>0.12479893692507975</v>
      </c>
    </row>
    <row r="82" spans="1:13" x14ac:dyDescent="0.25">
      <c r="A82">
        <v>2004</v>
      </c>
      <c r="B82" s="3"/>
      <c r="C82" s="3"/>
      <c r="D82" s="3"/>
      <c r="E82" s="3"/>
      <c r="F82" s="3">
        <v>830277.05047739216</v>
      </c>
      <c r="G82" s="3">
        <v>3087080.6429127823</v>
      </c>
      <c r="H82" s="3">
        <v>4099385.7168697128</v>
      </c>
      <c r="I82" s="3">
        <v>4418463.2440187512</v>
      </c>
      <c r="J82" s="3">
        <v>4789339.508104112</v>
      </c>
      <c r="K82" s="3">
        <v>4875935.5629981961</v>
      </c>
      <c r="L82" s="3">
        <v>4875935.5629981961</v>
      </c>
      <c r="M82" s="1">
        <f t="shared" si="3"/>
        <v>0.17932045393191628</v>
      </c>
    </row>
    <row r="83" spans="1:13" x14ac:dyDescent="0.25">
      <c r="A83">
        <v>2005</v>
      </c>
      <c r="B83" s="3"/>
      <c r="C83" s="3"/>
      <c r="D83" s="3"/>
      <c r="E83" s="3">
        <v>11512677.180043161</v>
      </c>
      <c r="F83" s="3">
        <v>17208195.084594157</v>
      </c>
      <c r="G83" s="3">
        <v>24133486.172664415</v>
      </c>
      <c r="H83" s="3">
        <v>26885652.824294709</v>
      </c>
      <c r="I83" s="3">
        <v>28862175.35798867</v>
      </c>
      <c r="J83" s="3">
        <v>30323585.54865703</v>
      </c>
      <c r="K83" s="3">
        <v>30871866.310549535</v>
      </c>
      <c r="L83" s="3">
        <v>30871866.310549535</v>
      </c>
      <c r="M83" s="1">
        <f t="shared" si="3"/>
        <v>0.42375272291488242</v>
      </c>
    </row>
    <row r="84" spans="1:13" x14ac:dyDescent="0.25">
      <c r="A84">
        <v>2006</v>
      </c>
      <c r="B84" s="3"/>
      <c r="C84" s="3"/>
      <c r="D84" s="3">
        <v>8143364.9016518826</v>
      </c>
      <c r="E84" s="3">
        <v>21407556.840930883</v>
      </c>
      <c r="F84" s="3">
        <v>30454212.868137971</v>
      </c>
      <c r="G84" s="3">
        <v>39674645.583276659</v>
      </c>
      <c r="H84" s="3">
        <v>43723013.036528856</v>
      </c>
      <c r="I84" s="3">
        <v>46870180.498628668</v>
      </c>
      <c r="J84" s="3">
        <v>48826402.977662675</v>
      </c>
      <c r="K84" s="3">
        <v>49709233.176967487</v>
      </c>
      <c r="L84" s="3">
        <v>49709233.176967487</v>
      </c>
      <c r="M84" s="1">
        <f t="shared" si="3"/>
        <v>1.3068540341260002</v>
      </c>
    </row>
    <row r="85" spans="1:13" x14ac:dyDescent="0.25">
      <c r="A85">
        <v>2007</v>
      </c>
      <c r="B85" s="3"/>
      <c r="C85" s="3">
        <v>110327064.87073785</v>
      </c>
      <c r="D85" s="3">
        <v>443576707.00997853</v>
      </c>
      <c r="E85" s="3">
        <v>756877831.84695375</v>
      </c>
      <c r="F85" s="3">
        <v>1048996896.5637591</v>
      </c>
      <c r="G85" s="3">
        <v>1299970886.0939741</v>
      </c>
      <c r="H85" s="3">
        <v>1406880105.6453514</v>
      </c>
      <c r="I85" s="3">
        <v>1507456852.7517359</v>
      </c>
      <c r="J85" s="3">
        <v>1564496808.385951</v>
      </c>
      <c r="K85" s="3">
        <v>1592784475.1906183</v>
      </c>
      <c r="L85" s="3">
        <v>1592784475.1906183</v>
      </c>
      <c r="M85" s="1">
        <f t="shared" si="3"/>
        <v>19.345469715384915</v>
      </c>
    </row>
    <row r="86" spans="1:13" x14ac:dyDescent="0.25">
      <c r="A86" t="s">
        <v>7</v>
      </c>
      <c r="B86" s="3"/>
      <c r="C86" s="3">
        <v>110327064.87073785</v>
      </c>
      <c r="D86" s="3">
        <v>454478539.57268399</v>
      </c>
      <c r="E86" s="3">
        <v>801619717.57555461</v>
      </c>
      <c r="F86" s="3">
        <v>1115467546.6112478</v>
      </c>
      <c r="G86" s="3">
        <v>1398307853.6376472</v>
      </c>
      <c r="H86" s="3">
        <v>1521213305.003464</v>
      </c>
      <c r="I86" s="3">
        <v>1630734757.851402</v>
      </c>
      <c r="J86" s="3">
        <v>1701206955.5073965</v>
      </c>
      <c r="K86" s="3">
        <v>1731966478.9620092</v>
      </c>
      <c r="L86" s="3">
        <v>1731966478.9620092</v>
      </c>
    </row>
    <row r="88" spans="1:13" x14ac:dyDescent="0.25">
      <c r="A88" t="s">
        <v>79</v>
      </c>
    </row>
    <row r="89" spans="1:13" x14ac:dyDescent="0.25">
      <c r="B89">
        <v>12</v>
      </c>
      <c r="C89">
        <v>24</v>
      </c>
      <c r="D89">
        <v>36</v>
      </c>
      <c r="E89">
        <v>48</v>
      </c>
      <c r="F89">
        <v>60</v>
      </c>
      <c r="G89">
        <v>72</v>
      </c>
      <c r="H89">
        <v>84</v>
      </c>
      <c r="I89">
        <v>96</v>
      </c>
      <c r="J89">
        <v>108</v>
      </c>
      <c r="K89">
        <v>120</v>
      </c>
      <c r="L89" t="s">
        <v>6</v>
      </c>
    </row>
    <row r="90" spans="1:13" x14ac:dyDescent="0.25">
      <c r="A90">
        <v>1998</v>
      </c>
      <c r="L90">
        <v>1</v>
      </c>
    </row>
    <row r="91" spans="1:13" x14ac:dyDescent="0.25">
      <c r="A91">
        <v>1999</v>
      </c>
      <c r="K91">
        <v>1</v>
      </c>
      <c r="L91">
        <v>1</v>
      </c>
    </row>
    <row r="92" spans="1:13" x14ac:dyDescent="0.25">
      <c r="A92">
        <v>2000</v>
      </c>
      <c r="J92">
        <v>1</v>
      </c>
      <c r="K92">
        <v>1</v>
      </c>
      <c r="L92">
        <v>1</v>
      </c>
    </row>
    <row r="93" spans="1:13" x14ac:dyDescent="0.25">
      <c r="A93">
        <v>2001</v>
      </c>
      <c r="I93">
        <v>1</v>
      </c>
      <c r="J93">
        <v>1.000259376309053</v>
      </c>
      <c r="K93">
        <v>1</v>
      </c>
      <c r="L93">
        <v>1</v>
      </c>
    </row>
    <row r="94" spans="1:13" x14ac:dyDescent="0.25">
      <c r="A94">
        <v>2002</v>
      </c>
      <c r="H94">
        <v>1</v>
      </c>
      <c r="I94">
        <v>1.0022005225613362</v>
      </c>
      <c r="J94">
        <v>1.0024613856092084</v>
      </c>
      <c r="K94">
        <v>1</v>
      </c>
      <c r="L94">
        <v>1</v>
      </c>
    </row>
    <row r="95" spans="1:13" x14ac:dyDescent="0.25">
      <c r="A95">
        <v>2003</v>
      </c>
      <c r="G95">
        <v>1</v>
      </c>
      <c r="H95">
        <v>1.01</v>
      </c>
      <c r="I95">
        <v>1.0245881307826283</v>
      </c>
      <c r="J95">
        <v>1.0247988065251417</v>
      </c>
      <c r="K95">
        <v>1</v>
      </c>
      <c r="L95">
        <v>1</v>
      </c>
    </row>
    <row r="96" spans="1:13" x14ac:dyDescent="0.25">
      <c r="A96">
        <v>2004</v>
      </c>
      <c r="F96">
        <v>1</v>
      </c>
      <c r="G96">
        <v>1</v>
      </c>
      <c r="H96">
        <v>1.01</v>
      </c>
      <c r="I96">
        <v>1.0384184020202076</v>
      </c>
      <c r="J96">
        <v>1.0386206132742823</v>
      </c>
      <c r="K96">
        <v>1</v>
      </c>
      <c r="L96">
        <v>1</v>
      </c>
    </row>
    <row r="97" spans="1:12" x14ac:dyDescent="0.25">
      <c r="A97">
        <v>2005</v>
      </c>
      <c r="E97">
        <v>1</v>
      </c>
      <c r="F97">
        <v>1.0356901578632418</v>
      </c>
      <c r="G97">
        <v>1</v>
      </c>
      <c r="H97">
        <v>1.05</v>
      </c>
      <c r="I97">
        <v>1.1342484850708161</v>
      </c>
      <c r="J97">
        <v>1.1345135100523562</v>
      </c>
      <c r="K97">
        <v>1</v>
      </c>
      <c r="L97">
        <v>1</v>
      </c>
    </row>
    <row r="98" spans="1:12" x14ac:dyDescent="0.25">
      <c r="A98">
        <v>2006</v>
      </c>
      <c r="D98">
        <v>1</v>
      </c>
      <c r="E98">
        <v>1.0797964414743011</v>
      </c>
      <c r="F98">
        <v>1.1306093246230327</v>
      </c>
      <c r="G98">
        <v>1</v>
      </c>
      <c r="H98">
        <v>1.08</v>
      </c>
      <c r="I98">
        <v>1.4332500090328872</v>
      </c>
      <c r="J98">
        <v>1.4335253545467148</v>
      </c>
      <c r="K98">
        <v>1</v>
      </c>
      <c r="L98">
        <v>1</v>
      </c>
    </row>
    <row r="99" spans="1:12" x14ac:dyDescent="0.25">
      <c r="A99">
        <v>2007</v>
      </c>
      <c r="C99">
        <v>1</v>
      </c>
      <c r="D99">
        <v>6.7456795765293958</v>
      </c>
      <c r="E99">
        <v>3.5633524753843675</v>
      </c>
      <c r="F99">
        <v>3.694551524603011</v>
      </c>
      <c r="G99">
        <v>1</v>
      </c>
      <c r="H99">
        <v>1.08</v>
      </c>
      <c r="I99">
        <v>9.1351227756871811</v>
      </c>
      <c r="J99">
        <v>9.1372107156789788</v>
      </c>
      <c r="K99">
        <v>1</v>
      </c>
      <c r="L99">
        <v>1</v>
      </c>
    </row>
  </sheetData>
  <phoneticPr fontId="31" type="noConversion"/>
  <pageMargins left="0.75" right="0.75" top="1" bottom="1" header="0.5" footer="0.5"/>
  <pageSetup scale="52" fitToHeight="3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30"/>
  <sheetViews>
    <sheetView topLeftCell="A3" workbookViewId="0">
      <selection activeCell="B3" sqref="B3"/>
    </sheetView>
  </sheetViews>
  <sheetFormatPr defaultRowHeight="12.5" x14ac:dyDescent="0.25"/>
  <sheetData>
    <row r="1" spans="1:11" x14ac:dyDescent="0.25">
      <c r="A1" s="56" t="s">
        <v>0</v>
      </c>
    </row>
    <row r="2" spans="1:11" x14ac:dyDescent="0.25">
      <c r="B2" s="56" t="s">
        <v>80</v>
      </c>
      <c r="C2" s="56" t="s">
        <v>81</v>
      </c>
      <c r="D2" s="56" t="s">
        <v>82</v>
      </c>
      <c r="E2" s="56" t="s">
        <v>83</v>
      </c>
      <c r="F2" s="56" t="s">
        <v>84</v>
      </c>
      <c r="G2" s="56" t="s">
        <v>85</v>
      </c>
      <c r="H2" s="56" t="s">
        <v>86</v>
      </c>
      <c r="I2" s="56" t="s">
        <v>87</v>
      </c>
      <c r="J2" s="56" t="s">
        <v>88</v>
      </c>
      <c r="K2" s="56" t="s">
        <v>89</v>
      </c>
    </row>
    <row r="3" spans="1:11" x14ac:dyDescent="0.25">
      <c r="A3" s="56" t="s">
        <v>90</v>
      </c>
      <c r="B3">
        <v>5012</v>
      </c>
      <c r="C3">
        <v>8269</v>
      </c>
      <c r="D3">
        <v>10907</v>
      </c>
      <c r="E3">
        <v>11805</v>
      </c>
      <c r="F3">
        <v>13539</v>
      </c>
      <c r="G3">
        <v>16181</v>
      </c>
      <c r="H3">
        <v>18009</v>
      </c>
      <c r="I3">
        <v>18608</v>
      </c>
      <c r="J3">
        <v>18662</v>
      </c>
      <c r="K3">
        <v>18834</v>
      </c>
    </row>
    <row r="4" spans="1:11" x14ac:dyDescent="0.25">
      <c r="A4" s="56" t="s">
        <v>91</v>
      </c>
      <c r="B4">
        <v>106</v>
      </c>
      <c r="C4">
        <v>4285</v>
      </c>
      <c r="D4">
        <v>5396</v>
      </c>
      <c r="E4">
        <v>10666</v>
      </c>
      <c r="F4">
        <v>13782</v>
      </c>
      <c r="G4">
        <v>15599</v>
      </c>
      <c r="H4">
        <v>15496</v>
      </c>
      <c r="I4">
        <v>16169</v>
      </c>
      <c r="J4">
        <v>16704</v>
      </c>
    </row>
    <row r="5" spans="1:11" x14ac:dyDescent="0.25">
      <c r="A5" s="56" t="s">
        <v>92</v>
      </c>
      <c r="B5">
        <v>3410</v>
      </c>
      <c r="C5">
        <v>8992</v>
      </c>
      <c r="D5">
        <v>13873</v>
      </c>
      <c r="E5">
        <v>16141</v>
      </c>
      <c r="F5">
        <v>18735</v>
      </c>
      <c r="G5">
        <v>22214</v>
      </c>
      <c r="H5">
        <v>22863</v>
      </c>
      <c r="I5">
        <v>23466</v>
      </c>
    </row>
    <row r="6" spans="1:11" x14ac:dyDescent="0.25">
      <c r="A6" s="56" t="s">
        <v>93</v>
      </c>
      <c r="B6">
        <v>5655</v>
      </c>
      <c r="C6">
        <v>11555</v>
      </c>
      <c r="D6">
        <v>15766</v>
      </c>
      <c r="E6">
        <v>21266</v>
      </c>
      <c r="F6">
        <v>23425</v>
      </c>
      <c r="G6">
        <v>26083</v>
      </c>
      <c r="H6">
        <v>27067</v>
      </c>
    </row>
    <row r="7" spans="1:11" x14ac:dyDescent="0.25">
      <c r="A7" s="56" t="s">
        <v>94</v>
      </c>
      <c r="B7">
        <v>1092</v>
      </c>
      <c r="C7">
        <v>9565</v>
      </c>
      <c r="D7">
        <v>15836</v>
      </c>
      <c r="E7">
        <v>22169</v>
      </c>
      <c r="F7">
        <v>25955</v>
      </c>
      <c r="G7">
        <v>26180</v>
      </c>
    </row>
    <row r="8" spans="1:11" x14ac:dyDescent="0.25">
      <c r="A8" s="56" t="s">
        <v>95</v>
      </c>
      <c r="B8">
        <v>1513</v>
      </c>
      <c r="C8">
        <v>6445</v>
      </c>
      <c r="D8">
        <v>11702</v>
      </c>
      <c r="E8">
        <v>12935</v>
      </c>
      <c r="F8">
        <v>15852</v>
      </c>
    </row>
    <row r="9" spans="1:11" x14ac:dyDescent="0.25">
      <c r="A9" s="56" t="s">
        <v>96</v>
      </c>
      <c r="B9">
        <v>557</v>
      </c>
      <c r="C9">
        <v>4020</v>
      </c>
      <c r="D9">
        <v>10946</v>
      </c>
      <c r="E9">
        <v>12314</v>
      </c>
    </row>
    <row r="10" spans="1:11" x14ac:dyDescent="0.25">
      <c r="A10" s="56" t="s">
        <v>97</v>
      </c>
      <c r="B10">
        <v>1351</v>
      </c>
      <c r="C10">
        <v>6947</v>
      </c>
      <c r="D10">
        <v>13112</v>
      </c>
    </row>
    <row r="11" spans="1:11" x14ac:dyDescent="0.25">
      <c r="A11" s="56" t="s">
        <v>98</v>
      </c>
      <c r="B11">
        <v>3133</v>
      </c>
      <c r="C11">
        <v>5395</v>
      </c>
    </row>
    <row r="12" spans="1:11" x14ac:dyDescent="0.25">
      <c r="A12" s="56" t="s">
        <v>99</v>
      </c>
      <c r="B12">
        <v>2063</v>
      </c>
    </row>
    <row r="14" spans="1:11" x14ac:dyDescent="0.25">
      <c r="A14" s="56" t="s">
        <v>1</v>
      </c>
    </row>
    <row r="15" spans="1:11" x14ac:dyDescent="0.25">
      <c r="B15" s="56" t="s">
        <v>100</v>
      </c>
      <c r="C15" s="56" t="s">
        <v>101</v>
      </c>
      <c r="D15" s="56" t="s">
        <v>102</v>
      </c>
      <c r="E15" s="56" t="s">
        <v>103</v>
      </c>
      <c r="F15" s="56" t="s">
        <v>104</v>
      </c>
      <c r="G15" s="56" t="s">
        <v>105</v>
      </c>
      <c r="H15" s="56" t="s">
        <v>106</v>
      </c>
      <c r="I15" s="56" t="s">
        <v>107</v>
      </c>
      <c r="J15" s="56" t="s">
        <v>108</v>
      </c>
    </row>
    <row r="16" spans="1:11" x14ac:dyDescent="0.25">
      <c r="A16" s="56" t="s">
        <v>90</v>
      </c>
      <c r="B16">
        <v>1.6498403830806065</v>
      </c>
      <c r="C16">
        <v>1.3190228564518081</v>
      </c>
      <c r="D16">
        <v>1.0823324470523517</v>
      </c>
      <c r="E16">
        <v>1.1468869123252858</v>
      </c>
      <c r="F16">
        <v>1.1951399660240787</v>
      </c>
      <c r="G16">
        <v>1.1129720042024598</v>
      </c>
      <c r="H16">
        <v>1.0332611472041757</v>
      </c>
      <c r="I16">
        <v>1.002901977644024</v>
      </c>
      <c r="J16">
        <v>1.0092165898617511</v>
      </c>
    </row>
    <row r="17" spans="1:11" x14ac:dyDescent="0.25">
      <c r="A17" s="56" t="s">
        <v>91</v>
      </c>
      <c r="B17">
        <v>40.424528301886795</v>
      </c>
      <c r="C17">
        <v>1.2592765460910151</v>
      </c>
      <c r="D17">
        <v>1.9766493699036323</v>
      </c>
      <c r="E17">
        <v>1.2921432589536845</v>
      </c>
      <c r="F17">
        <v>1.1318386300972283</v>
      </c>
      <c r="G17">
        <v>0.9933970126290147</v>
      </c>
      <c r="H17">
        <v>1.0434305627258647</v>
      </c>
      <c r="I17">
        <v>1.0330880079163831</v>
      </c>
    </row>
    <row r="18" spans="1:11" x14ac:dyDescent="0.25">
      <c r="A18" s="56" t="s">
        <v>92</v>
      </c>
      <c r="B18">
        <v>2.6369501466275658</v>
      </c>
      <c r="C18">
        <v>1.5428158362989324</v>
      </c>
      <c r="D18">
        <v>1.1634830245801198</v>
      </c>
      <c r="E18">
        <v>1.1607087541044545</v>
      </c>
      <c r="F18">
        <v>1.1856952228449427</v>
      </c>
      <c r="G18">
        <v>1.0292158098496444</v>
      </c>
      <c r="H18">
        <v>1.0263744915365438</v>
      </c>
    </row>
    <row r="19" spans="1:11" x14ac:dyDescent="0.25">
      <c r="A19" s="56" t="s">
        <v>93</v>
      </c>
      <c r="B19">
        <v>2.0433244916003535</v>
      </c>
      <c r="C19">
        <v>1.3644309822587624</v>
      </c>
      <c r="D19">
        <v>1.3488519599137385</v>
      </c>
      <c r="E19">
        <v>1.1015235587322487</v>
      </c>
      <c r="F19">
        <v>1.1134685165421558</v>
      </c>
      <c r="G19">
        <v>1.0377257217344631</v>
      </c>
    </row>
    <row r="20" spans="1:11" x14ac:dyDescent="0.25">
      <c r="A20" s="56" t="s">
        <v>94</v>
      </c>
      <c r="B20">
        <v>8.7591575091575091</v>
      </c>
      <c r="C20">
        <v>1.6556194458964977</v>
      </c>
      <c r="D20">
        <v>1.3999115938368274</v>
      </c>
      <c r="E20">
        <v>1.1707790157427038</v>
      </c>
      <c r="F20">
        <v>1.0086688499325756</v>
      </c>
    </row>
    <row r="21" spans="1:11" x14ac:dyDescent="0.25">
      <c r="A21" s="56" t="s">
        <v>95</v>
      </c>
      <c r="B21">
        <v>4.2597488433575679</v>
      </c>
      <c r="C21">
        <v>1.8156710628394104</v>
      </c>
      <c r="D21">
        <v>1.1053666039993164</v>
      </c>
      <c r="E21">
        <v>1.2255121762659451</v>
      </c>
    </row>
    <row r="22" spans="1:11" x14ac:dyDescent="0.25">
      <c r="A22" s="56" t="s">
        <v>96</v>
      </c>
      <c r="B22">
        <v>7.217235188509874</v>
      </c>
      <c r="C22">
        <v>2.7228855721393033</v>
      </c>
      <c r="D22">
        <v>1.1249771606066143</v>
      </c>
    </row>
    <row r="23" spans="1:11" x14ac:dyDescent="0.25">
      <c r="A23" s="56" t="s">
        <v>97</v>
      </c>
      <c r="B23">
        <v>5.1421169504071056</v>
      </c>
      <c r="C23">
        <v>1.8874334244997841</v>
      </c>
    </row>
    <row r="24" spans="1:11" x14ac:dyDescent="0.25">
      <c r="A24" s="56" t="s">
        <v>98</v>
      </c>
      <c r="B24">
        <v>1.7219917012448134</v>
      </c>
    </row>
    <row r="26" spans="1:11" x14ac:dyDescent="0.25">
      <c r="A26" s="56" t="s">
        <v>3</v>
      </c>
    </row>
    <row r="27" spans="1:11" x14ac:dyDescent="0.25">
      <c r="B27" s="56" t="s">
        <v>80</v>
      </c>
      <c r="C27" s="56" t="s">
        <v>81</v>
      </c>
      <c r="D27" s="56" t="s">
        <v>82</v>
      </c>
      <c r="E27" s="56" t="s">
        <v>83</v>
      </c>
      <c r="F27" s="56" t="s">
        <v>84</v>
      </c>
      <c r="G27" s="56" t="s">
        <v>85</v>
      </c>
      <c r="H27" s="56" t="s">
        <v>86</v>
      </c>
      <c r="I27" s="56" t="s">
        <v>87</v>
      </c>
      <c r="J27" s="56" t="s">
        <v>88</v>
      </c>
      <c r="K27" s="56" t="s">
        <v>89</v>
      </c>
    </row>
    <row r="28" spans="1:11" x14ac:dyDescent="0.25">
      <c r="A28" s="56" t="s">
        <v>124</v>
      </c>
      <c r="B28" s="56" t="s">
        <v>100</v>
      </c>
      <c r="C28" s="56" t="s">
        <v>101</v>
      </c>
      <c r="D28" s="56" t="s">
        <v>102</v>
      </c>
      <c r="E28" s="56" t="s">
        <v>103</v>
      </c>
      <c r="F28" s="56" t="s">
        <v>104</v>
      </c>
      <c r="G28" s="56" t="s">
        <v>105</v>
      </c>
      <c r="H28" s="56" t="s">
        <v>106</v>
      </c>
      <c r="I28" s="56" t="s">
        <v>107</v>
      </c>
      <c r="J28" s="56" t="s">
        <v>108</v>
      </c>
      <c r="K28" s="56" t="s">
        <v>125</v>
      </c>
    </row>
    <row r="29" spans="1:11" x14ac:dyDescent="0.25">
      <c r="A29" s="56" t="s">
        <v>126</v>
      </c>
      <c r="B29">
        <v>2.9993590000000001</v>
      </c>
      <c r="C29">
        <v>1.623523</v>
      </c>
      <c r="D29">
        <v>1.270888</v>
      </c>
      <c r="E29">
        <v>1.171675</v>
      </c>
      <c r="F29">
        <v>1.1133850000000001</v>
      </c>
      <c r="G29">
        <v>1.0419350000000001</v>
      </c>
      <c r="H29">
        <v>1.033264</v>
      </c>
      <c r="I29">
        <v>1.0169360000000001</v>
      </c>
      <c r="J29">
        <v>1.009217</v>
      </c>
      <c r="K29">
        <v>1</v>
      </c>
    </row>
    <row r="30" spans="1:11" x14ac:dyDescent="0.25">
      <c r="A30" s="56" t="s">
        <v>127</v>
      </c>
      <c r="B30">
        <v>8.9202340000000007</v>
      </c>
      <c r="C30">
        <v>2.9740470000000001</v>
      </c>
      <c r="D30">
        <v>1.8318479999999999</v>
      </c>
      <c r="E30">
        <v>1.441392</v>
      </c>
      <c r="F30">
        <v>1.2301979999999999</v>
      </c>
      <c r="G30">
        <v>1.1049169999999999</v>
      </c>
      <c r="H30">
        <v>1.0604480000000001</v>
      </c>
      <c r="I30">
        <v>1.0263089999999999</v>
      </c>
      <c r="J30">
        <v>1.009217</v>
      </c>
      <c r="K30">
        <v>1</v>
      </c>
    </row>
    <row r="31" spans="1:11" x14ac:dyDescent="0.25">
      <c r="A31" s="56" t="s">
        <v>116</v>
      </c>
      <c r="B31">
        <v>12</v>
      </c>
      <c r="C31">
        <v>24</v>
      </c>
      <c r="D31">
        <v>36</v>
      </c>
      <c r="E31">
        <v>48</v>
      </c>
      <c r="F31">
        <v>60</v>
      </c>
      <c r="G31">
        <v>72</v>
      </c>
      <c r="H31">
        <v>84</v>
      </c>
      <c r="I31">
        <v>96</v>
      </c>
      <c r="J31">
        <v>108</v>
      </c>
      <c r="K31">
        <v>120</v>
      </c>
    </row>
    <row r="32" spans="1:11" x14ac:dyDescent="0.25">
      <c r="A32" s="56" t="s">
        <v>128</v>
      </c>
      <c r="B32">
        <v>24</v>
      </c>
      <c r="C32">
        <v>36</v>
      </c>
      <c r="D32">
        <v>48</v>
      </c>
      <c r="E32">
        <v>60</v>
      </c>
      <c r="F32">
        <v>72</v>
      </c>
      <c r="G32">
        <v>84</v>
      </c>
      <c r="H32">
        <v>96</v>
      </c>
      <c r="I32">
        <v>108</v>
      </c>
      <c r="J32">
        <v>120</v>
      </c>
      <c r="K32" t="s">
        <v>129</v>
      </c>
    </row>
    <row r="33" spans="1:11" x14ac:dyDescent="0.25">
      <c r="A33" s="56" t="s">
        <v>130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5">
      <c r="A34" s="56" t="s">
        <v>131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10</v>
      </c>
    </row>
    <row r="35" spans="1:11" x14ac:dyDescent="0.25">
      <c r="A35" s="56" t="s">
        <v>132</v>
      </c>
      <c r="B35" s="56" t="s">
        <v>133</v>
      </c>
      <c r="C35" s="56" t="s">
        <v>133</v>
      </c>
      <c r="D35" s="56" t="s">
        <v>133</v>
      </c>
      <c r="E35" s="56" t="s">
        <v>133</v>
      </c>
      <c r="F35" s="56" t="s">
        <v>133</v>
      </c>
      <c r="G35" s="56" t="s">
        <v>133</v>
      </c>
      <c r="H35" s="56" t="s">
        <v>133</v>
      </c>
      <c r="I35" s="56" t="s">
        <v>133</v>
      </c>
      <c r="J35" s="56" t="s">
        <v>133</v>
      </c>
      <c r="K35" s="56" t="s">
        <v>133</v>
      </c>
    </row>
    <row r="36" spans="1:11" x14ac:dyDescent="0.25">
      <c r="A36" s="56" t="s">
        <v>134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</row>
    <row r="37" spans="1:11" x14ac:dyDescent="0.25">
      <c r="A37" s="56" t="s">
        <v>135</v>
      </c>
      <c r="B37">
        <v>2.9993590000000001</v>
      </c>
      <c r="C37">
        <v>1.623523</v>
      </c>
      <c r="D37">
        <v>1.270888</v>
      </c>
      <c r="E37">
        <v>1.171675</v>
      </c>
      <c r="F37">
        <v>1.1133850000000001</v>
      </c>
      <c r="G37">
        <v>1.0419350000000001</v>
      </c>
      <c r="H37">
        <v>1.033264</v>
      </c>
      <c r="I37">
        <v>1.0169360000000001</v>
      </c>
      <c r="J37">
        <v>1.009217</v>
      </c>
      <c r="K37" t="s">
        <v>136</v>
      </c>
    </row>
    <row r="38" spans="1:11" x14ac:dyDescent="0.25">
      <c r="A38" s="56" t="s">
        <v>137</v>
      </c>
      <c r="B38">
        <v>1.1302032769999999</v>
      </c>
      <c r="C38">
        <v>0.13583611900000001</v>
      </c>
      <c r="D38">
        <v>9.0498216000000006E-2</v>
      </c>
      <c r="E38">
        <v>2.5389927E-2</v>
      </c>
      <c r="F38">
        <v>3.5376679000000001E-2</v>
      </c>
      <c r="G38">
        <v>2.2577812999999999E-2</v>
      </c>
      <c r="H38">
        <v>4.8819179999999998E-3</v>
      </c>
      <c r="I38">
        <v>1.5055851E-2</v>
      </c>
      <c r="J38" t="s">
        <v>136</v>
      </c>
      <c r="K38" t="s">
        <v>136</v>
      </c>
    </row>
    <row r="39" spans="1:11" x14ac:dyDescent="0.25">
      <c r="A39" s="56" t="s">
        <v>138</v>
      </c>
      <c r="B39">
        <v>166.98347000000001</v>
      </c>
      <c r="C39">
        <v>33.294538000000003</v>
      </c>
      <c r="D39">
        <v>26.295300000000001</v>
      </c>
      <c r="E39">
        <v>7.8249599999999999</v>
      </c>
      <c r="F39">
        <v>10.928818</v>
      </c>
      <c r="G39">
        <v>6.3890419999999999</v>
      </c>
      <c r="H39">
        <v>1.159062</v>
      </c>
      <c r="I39">
        <v>2.8077040000000002</v>
      </c>
      <c r="J39" t="s">
        <v>136</v>
      </c>
      <c r="K39" t="s">
        <v>136</v>
      </c>
    </row>
    <row r="40" spans="1:11" x14ac:dyDescent="0.25">
      <c r="A40" s="56" t="s">
        <v>123</v>
      </c>
      <c r="B40">
        <v>8</v>
      </c>
      <c r="C40">
        <v>7</v>
      </c>
      <c r="D40">
        <v>6</v>
      </c>
      <c r="E40">
        <v>5</v>
      </c>
      <c r="F40">
        <v>4</v>
      </c>
      <c r="G40">
        <v>3</v>
      </c>
      <c r="H40">
        <v>2</v>
      </c>
      <c r="I40">
        <v>1</v>
      </c>
      <c r="J40">
        <v>0</v>
      </c>
      <c r="K40" t="s">
        <v>136</v>
      </c>
    </row>
    <row r="41" spans="1:11" x14ac:dyDescent="0.25">
      <c r="A41" s="56" t="s">
        <v>139</v>
      </c>
      <c r="B41" s="56" t="s">
        <v>140</v>
      </c>
      <c r="C41" s="56" t="s">
        <v>141</v>
      </c>
      <c r="D41" s="56" t="s">
        <v>142</v>
      </c>
      <c r="E41" s="56" t="s">
        <v>143</v>
      </c>
      <c r="F41" s="56" t="s">
        <v>144</v>
      </c>
      <c r="G41" s="56" t="s">
        <v>145</v>
      </c>
      <c r="H41" s="56" t="s">
        <v>146</v>
      </c>
      <c r="I41" s="56" t="s">
        <v>147</v>
      </c>
      <c r="J41" s="56" t="s">
        <v>148</v>
      </c>
      <c r="K41" s="56" t="s">
        <v>136</v>
      </c>
    </row>
    <row r="42" spans="1:11" x14ac:dyDescent="0.25">
      <c r="A42" s="56" t="s">
        <v>149</v>
      </c>
      <c r="B42">
        <v>1.1302032769999999</v>
      </c>
      <c r="C42">
        <v>0.13583611900000001</v>
      </c>
      <c r="D42">
        <v>9.0498216000000006E-2</v>
      </c>
      <c r="E42">
        <v>2.5389927E-2</v>
      </c>
      <c r="F42">
        <v>3.5376679000000001E-2</v>
      </c>
      <c r="G42">
        <v>2.2577812999999999E-2</v>
      </c>
      <c r="H42">
        <v>4.8819179999999998E-3</v>
      </c>
      <c r="I42">
        <v>1.5055851E-2</v>
      </c>
      <c r="J42">
        <v>8.4845279999999999E-3</v>
      </c>
      <c r="K42" t="s">
        <v>136</v>
      </c>
    </row>
    <row r="43" spans="1:11" x14ac:dyDescent="0.25">
      <c r="A43" s="56" t="s">
        <v>150</v>
      </c>
      <c r="B43">
        <v>166.98347000000001</v>
      </c>
      <c r="C43">
        <v>33.294538000000003</v>
      </c>
      <c r="D43">
        <v>26.295300000000001</v>
      </c>
      <c r="E43">
        <v>7.8249599999999999</v>
      </c>
      <c r="F43">
        <v>10.928818</v>
      </c>
      <c r="G43">
        <v>6.3890419999999999</v>
      </c>
      <c r="H43">
        <v>1.159062</v>
      </c>
      <c r="I43">
        <v>2.8077040000000002</v>
      </c>
      <c r="J43">
        <v>1.159062</v>
      </c>
      <c r="K43" t="s">
        <v>136</v>
      </c>
    </row>
    <row r="44" spans="1:11" x14ac:dyDescent="0.25">
      <c r="A44" s="56" t="s">
        <v>151</v>
      </c>
      <c r="B44">
        <v>1.1302032769999999</v>
      </c>
      <c r="C44">
        <v>0.13583611900000001</v>
      </c>
      <c r="D44">
        <v>9.0498216000000006E-2</v>
      </c>
      <c r="E44">
        <v>2.5389927E-2</v>
      </c>
      <c r="F44">
        <v>3.5376679000000001E-2</v>
      </c>
      <c r="G44">
        <v>2.2577812999999999E-2</v>
      </c>
      <c r="H44">
        <v>4.8819179999999998E-3</v>
      </c>
      <c r="I44">
        <v>1.5055851E-2</v>
      </c>
      <c r="J44">
        <v>8.4845279999999999E-3</v>
      </c>
      <c r="K44">
        <v>0</v>
      </c>
    </row>
    <row r="45" spans="1:11" x14ac:dyDescent="0.25">
      <c r="A45" s="56" t="s">
        <v>152</v>
      </c>
      <c r="B45" s="57">
        <v>1.2773589999999999</v>
      </c>
      <c r="C45" s="57">
        <v>1.8451450000000001E-2</v>
      </c>
      <c r="D45" s="57">
        <v>8.1899269999999996E-3</v>
      </c>
      <c r="E45" s="57">
        <v>6.4464839999999997E-4</v>
      </c>
      <c r="F45" s="57">
        <v>1.251509E-3</v>
      </c>
      <c r="G45" s="57">
        <v>5.0975759999999999E-4</v>
      </c>
      <c r="H45" s="57">
        <v>2.3833119999999999E-5</v>
      </c>
      <c r="I45" s="57">
        <v>2.2667870000000001E-4</v>
      </c>
      <c r="J45" s="57">
        <v>7.1987220000000002E-5</v>
      </c>
      <c r="K45" s="57">
        <v>0</v>
      </c>
    </row>
    <row r="46" spans="1:11" x14ac:dyDescent="0.25">
      <c r="A46" s="56" t="s">
        <v>68</v>
      </c>
      <c r="B46">
        <v>166.98347000000001</v>
      </c>
      <c r="C46">
        <v>33.294538000000003</v>
      </c>
      <c r="D46">
        <v>26.295300000000001</v>
      </c>
      <c r="E46">
        <v>7.8249599999999999</v>
      </c>
      <c r="F46">
        <v>10.928818</v>
      </c>
      <c r="G46">
        <v>6.3890419999999999</v>
      </c>
      <c r="H46">
        <v>1.159062</v>
      </c>
      <c r="I46">
        <v>2.8077040000000002</v>
      </c>
      <c r="J46">
        <v>1.159062</v>
      </c>
      <c r="K46">
        <v>0</v>
      </c>
    </row>
    <row r="47" spans="1:11" x14ac:dyDescent="0.25">
      <c r="A47" s="56" t="s">
        <v>153</v>
      </c>
      <c r="B47">
        <v>27883.479394000002</v>
      </c>
      <c r="C47">
        <v>1108.526286</v>
      </c>
      <c r="D47">
        <v>691.44278499999996</v>
      </c>
      <c r="E47">
        <v>61.229995000000002</v>
      </c>
      <c r="F47">
        <v>119.439054</v>
      </c>
      <c r="G47">
        <v>40.819862999999998</v>
      </c>
      <c r="H47">
        <v>1.3434250000000001</v>
      </c>
      <c r="I47">
        <v>7.8832040000000001</v>
      </c>
      <c r="J47">
        <v>1.3434250000000001</v>
      </c>
      <c r="K47">
        <v>0</v>
      </c>
    </row>
    <row r="49" spans="1:11" x14ac:dyDescent="0.25">
      <c r="A49" s="56" t="s">
        <v>154</v>
      </c>
    </row>
    <row r="50" spans="1:11" x14ac:dyDescent="0.25">
      <c r="B50" s="56" t="s">
        <v>115</v>
      </c>
      <c r="C50" s="56" t="s">
        <v>116</v>
      </c>
      <c r="D50" s="56" t="s">
        <v>155</v>
      </c>
      <c r="E50" s="56" t="s">
        <v>156</v>
      </c>
      <c r="F50" s="56" t="s">
        <v>157</v>
      </c>
      <c r="G50" s="56" t="s">
        <v>158</v>
      </c>
      <c r="H50" s="56" t="s">
        <v>159</v>
      </c>
      <c r="I50" s="56" t="s">
        <v>160</v>
      </c>
    </row>
    <row r="51" spans="1:11" x14ac:dyDescent="0.25">
      <c r="A51" s="56" t="s">
        <v>161</v>
      </c>
      <c r="B51" s="56" t="s">
        <v>90</v>
      </c>
      <c r="C51">
        <v>120</v>
      </c>
      <c r="D51">
        <v>18834</v>
      </c>
      <c r="E51" s="58">
        <v>36160</v>
      </c>
      <c r="F51" s="58">
        <v>35795</v>
      </c>
      <c r="G51" s="58">
        <v>35976</v>
      </c>
      <c r="H51" s="58">
        <v>39447</v>
      </c>
      <c r="I51">
        <v>12</v>
      </c>
    </row>
    <row r="52" spans="1:11" x14ac:dyDescent="0.25">
      <c r="A52" s="56" t="s">
        <v>162</v>
      </c>
      <c r="B52" s="56" t="s">
        <v>91</v>
      </c>
      <c r="C52">
        <v>108</v>
      </c>
      <c r="D52">
        <v>16704</v>
      </c>
      <c r="E52" s="58">
        <v>36525</v>
      </c>
      <c r="F52" s="58">
        <v>36160</v>
      </c>
      <c r="G52" s="58">
        <v>36341</v>
      </c>
      <c r="H52" s="58">
        <v>39447</v>
      </c>
      <c r="I52">
        <v>12</v>
      </c>
    </row>
    <row r="53" spans="1:11" x14ac:dyDescent="0.25">
      <c r="A53" s="56" t="s">
        <v>163</v>
      </c>
      <c r="B53" s="56" t="s">
        <v>92</v>
      </c>
      <c r="C53">
        <v>96</v>
      </c>
      <c r="D53">
        <v>23466</v>
      </c>
      <c r="E53" s="58">
        <v>36891</v>
      </c>
      <c r="F53" s="58">
        <v>36525</v>
      </c>
      <c r="G53" s="58">
        <v>36707</v>
      </c>
      <c r="H53" s="58">
        <v>39447</v>
      </c>
      <c r="I53">
        <v>12</v>
      </c>
    </row>
    <row r="54" spans="1:11" x14ac:dyDescent="0.25">
      <c r="A54" s="56" t="s">
        <v>164</v>
      </c>
      <c r="B54" s="56" t="s">
        <v>93</v>
      </c>
      <c r="C54">
        <v>84</v>
      </c>
      <c r="D54">
        <v>27067</v>
      </c>
      <c r="E54" s="58">
        <v>37256</v>
      </c>
      <c r="F54" s="58">
        <v>36891</v>
      </c>
      <c r="G54" s="58">
        <v>37072</v>
      </c>
      <c r="H54" s="58">
        <v>39447</v>
      </c>
      <c r="I54">
        <v>12</v>
      </c>
    </row>
    <row r="55" spans="1:11" x14ac:dyDescent="0.25">
      <c r="A55" s="56" t="s">
        <v>165</v>
      </c>
      <c r="B55" s="56" t="s">
        <v>94</v>
      </c>
      <c r="C55">
        <v>72</v>
      </c>
      <c r="D55">
        <v>26180</v>
      </c>
      <c r="E55" s="58">
        <v>37621</v>
      </c>
      <c r="F55" s="58">
        <v>37256</v>
      </c>
      <c r="G55" s="58">
        <v>37437</v>
      </c>
      <c r="H55" s="58">
        <v>39447</v>
      </c>
      <c r="I55">
        <v>12</v>
      </c>
    </row>
    <row r="56" spans="1:11" x14ac:dyDescent="0.25">
      <c r="A56" s="56" t="s">
        <v>166</v>
      </c>
      <c r="B56" s="56" t="s">
        <v>95</v>
      </c>
      <c r="C56">
        <v>60</v>
      </c>
      <c r="D56">
        <v>15852</v>
      </c>
      <c r="E56" s="58">
        <v>37986</v>
      </c>
      <c r="F56" s="58">
        <v>37621</v>
      </c>
      <c r="G56" s="58">
        <v>37802</v>
      </c>
      <c r="H56" s="58">
        <v>39447</v>
      </c>
      <c r="I56">
        <v>12</v>
      </c>
    </row>
    <row r="57" spans="1:11" x14ac:dyDescent="0.25">
      <c r="A57" s="56" t="s">
        <v>167</v>
      </c>
      <c r="B57" s="56" t="s">
        <v>96</v>
      </c>
      <c r="C57">
        <v>48</v>
      </c>
      <c r="D57">
        <v>12314</v>
      </c>
      <c r="E57" s="58">
        <v>38352</v>
      </c>
      <c r="F57" s="58">
        <v>37986</v>
      </c>
      <c r="G57" s="58">
        <v>38168</v>
      </c>
      <c r="H57" s="58">
        <v>39447</v>
      </c>
      <c r="I57">
        <v>12</v>
      </c>
    </row>
    <row r="58" spans="1:11" x14ac:dyDescent="0.25">
      <c r="A58" s="56" t="s">
        <v>168</v>
      </c>
      <c r="B58" s="56" t="s">
        <v>97</v>
      </c>
      <c r="C58">
        <v>36</v>
      </c>
      <c r="D58">
        <v>13112</v>
      </c>
      <c r="E58" s="58">
        <v>38717</v>
      </c>
      <c r="F58" s="58">
        <v>38352</v>
      </c>
      <c r="G58" s="58">
        <v>38533</v>
      </c>
      <c r="H58" s="58">
        <v>39447</v>
      </c>
      <c r="I58">
        <v>12</v>
      </c>
    </row>
    <row r="59" spans="1:11" x14ac:dyDescent="0.25">
      <c r="A59" s="56" t="s">
        <v>169</v>
      </c>
      <c r="B59" s="56" t="s">
        <v>98</v>
      </c>
      <c r="C59">
        <v>24</v>
      </c>
      <c r="D59">
        <v>5395</v>
      </c>
      <c r="E59" s="58">
        <v>39082</v>
      </c>
      <c r="F59" s="58">
        <v>38717</v>
      </c>
      <c r="G59" s="58">
        <v>38898</v>
      </c>
      <c r="H59" s="58">
        <v>39447</v>
      </c>
      <c r="I59">
        <v>12</v>
      </c>
    </row>
    <row r="60" spans="1:11" x14ac:dyDescent="0.25">
      <c r="A60" s="56" t="s">
        <v>170</v>
      </c>
      <c r="B60" s="56" t="s">
        <v>99</v>
      </c>
      <c r="C60">
        <v>12</v>
      </c>
      <c r="D60">
        <v>2063</v>
      </c>
      <c r="E60" s="58">
        <v>39447</v>
      </c>
      <c r="F60" s="58">
        <v>39082</v>
      </c>
      <c r="G60" s="58">
        <v>39263</v>
      </c>
      <c r="H60" s="58">
        <v>39447</v>
      </c>
      <c r="I60">
        <v>12</v>
      </c>
    </row>
    <row r="62" spans="1:11" x14ac:dyDescent="0.25">
      <c r="A62" s="56" t="s">
        <v>171</v>
      </c>
    </row>
    <row r="63" spans="1:11" x14ac:dyDescent="0.25">
      <c r="B63" s="56" t="s">
        <v>81</v>
      </c>
      <c r="C63" s="56" t="s">
        <v>82</v>
      </c>
      <c r="D63" s="56" t="s">
        <v>83</v>
      </c>
      <c r="E63" s="56" t="s">
        <v>84</v>
      </c>
      <c r="F63" s="56" t="s">
        <v>85</v>
      </c>
      <c r="G63" s="56" t="s">
        <v>86</v>
      </c>
      <c r="H63" s="56" t="s">
        <v>87</v>
      </c>
      <c r="I63" s="56" t="s">
        <v>88</v>
      </c>
      <c r="J63" s="56" t="s">
        <v>89</v>
      </c>
      <c r="K63" s="56" t="s">
        <v>129</v>
      </c>
    </row>
    <row r="64" spans="1:11" x14ac:dyDescent="0.25">
      <c r="A64" s="56" t="s">
        <v>90</v>
      </c>
      <c r="K64">
        <v>18834</v>
      </c>
    </row>
    <row r="65" spans="1:11" x14ac:dyDescent="0.25">
      <c r="A65" s="56" t="s">
        <v>91</v>
      </c>
      <c r="J65">
        <v>16857.953917050691</v>
      </c>
      <c r="K65">
        <v>16857.953917050691</v>
      </c>
    </row>
    <row r="66" spans="1:11" x14ac:dyDescent="0.25">
      <c r="A66" s="56" t="s">
        <v>92</v>
      </c>
      <c r="I66">
        <v>23863.431463323461</v>
      </c>
      <c r="J66">
        <v>24083.37092381492</v>
      </c>
      <c r="K66">
        <v>24083.37092381492</v>
      </c>
    </row>
    <row r="67" spans="1:11" x14ac:dyDescent="0.25">
      <c r="A67" s="56" t="s">
        <v>93</v>
      </c>
      <c r="H67">
        <v>27967.344610417254</v>
      </c>
      <c r="I67">
        <v>28441.013011243544</v>
      </c>
      <c r="J67">
        <v>28703.142163420904</v>
      </c>
      <c r="K67">
        <v>28703.142163420904</v>
      </c>
    </row>
    <row r="68" spans="1:11" x14ac:dyDescent="0.25">
      <c r="A68" s="56" t="s">
        <v>94</v>
      </c>
      <c r="G68">
        <v>27277.848820510259</v>
      </c>
      <c r="H68">
        <v>28185.207012009985</v>
      </c>
      <c r="I68">
        <v>28662.565235263111</v>
      </c>
      <c r="J68">
        <v>28926.736343422217</v>
      </c>
      <c r="K68">
        <v>28926.736343422217</v>
      </c>
    </row>
    <row r="69" spans="1:11" x14ac:dyDescent="0.25">
      <c r="A69" s="56" t="s">
        <v>95</v>
      </c>
      <c r="F69">
        <v>17649.377216144851</v>
      </c>
      <c r="G69">
        <v>18389.497459058726</v>
      </c>
      <c r="H69">
        <v>19001.197496947865</v>
      </c>
      <c r="I69">
        <v>19323.010917475865</v>
      </c>
      <c r="J69">
        <v>19501.10318399638</v>
      </c>
      <c r="K69">
        <v>19501.10318399638</v>
      </c>
    </row>
    <row r="70" spans="1:11" x14ac:dyDescent="0.25">
      <c r="A70" s="56" t="s">
        <v>96</v>
      </c>
      <c r="E70">
        <v>14428.001431850247</v>
      </c>
      <c r="F70">
        <v>16063.918732387274</v>
      </c>
      <c r="G70">
        <v>16737.553347861834</v>
      </c>
      <c r="H70">
        <v>17294.303853951122</v>
      </c>
      <c r="I70">
        <v>17587.20850271258</v>
      </c>
      <c r="J70">
        <v>17749.302590295185</v>
      </c>
      <c r="K70">
        <v>17749.302590295185</v>
      </c>
    </row>
    <row r="71" spans="1:11" x14ac:dyDescent="0.25">
      <c r="A71" s="56" t="s">
        <v>97</v>
      </c>
      <c r="D71">
        <v>16663.884964347475</v>
      </c>
      <c r="E71">
        <v>19524.651301428712</v>
      </c>
      <c r="F71">
        <v>21738.451667462075</v>
      </c>
      <c r="G71">
        <v>22650.0457668831</v>
      </c>
      <c r="H71">
        <v>23403.466782581825</v>
      </c>
      <c r="I71">
        <v>23799.839153256144</v>
      </c>
      <c r="J71">
        <v>24019.192509507353</v>
      </c>
      <c r="K71">
        <v>24019.192509507353</v>
      </c>
    </row>
    <row r="72" spans="1:11" x14ac:dyDescent="0.25">
      <c r="A72" s="56" t="s">
        <v>98</v>
      </c>
      <c r="C72">
        <v>8758.9052564998838</v>
      </c>
      <c r="D72">
        <v>11131.588591209007</v>
      </c>
      <c r="E72">
        <v>13042.599978295551</v>
      </c>
      <c r="F72">
        <v>14521.433692671009</v>
      </c>
      <c r="G72">
        <v>15130.384756521918</v>
      </c>
      <c r="H72">
        <v>15633.675123724561</v>
      </c>
      <c r="I72">
        <v>15898.454565535923</v>
      </c>
      <c r="J72">
        <v>16044.984100702153</v>
      </c>
      <c r="K72">
        <v>16044.984100702153</v>
      </c>
    </row>
    <row r="73" spans="1:11" x14ac:dyDescent="0.25">
      <c r="A73" s="56" t="s">
        <v>99</v>
      </c>
      <c r="B73">
        <v>6187.6768977048887</v>
      </c>
      <c r="C73">
        <v>10045.834236298469</v>
      </c>
      <c r="D73">
        <v>12767.131336529987</v>
      </c>
      <c r="E73">
        <v>14958.923924319863</v>
      </c>
      <c r="F73">
        <v>16655.039811250008</v>
      </c>
      <c r="G73">
        <v>17353.462875128243</v>
      </c>
      <c r="H73">
        <v>17930.700720907149</v>
      </c>
      <c r="I73">
        <v>18234.383693119082</v>
      </c>
      <c r="J73">
        <v>18402.442529000364</v>
      </c>
      <c r="K73">
        <v>18402.442529000364</v>
      </c>
    </row>
    <row r="74" spans="1:11" x14ac:dyDescent="0.25">
      <c r="A74" s="56" t="s">
        <v>172</v>
      </c>
      <c r="B74">
        <v>6187.6768977048887</v>
      </c>
      <c r="C74">
        <v>18804.739492798355</v>
      </c>
      <c r="D74">
        <v>40562.60489208647</v>
      </c>
      <c r="E74">
        <v>61954.176635894371</v>
      </c>
      <c r="F74">
        <v>86628.221119915223</v>
      </c>
      <c r="G74">
        <v>117538.79302596409</v>
      </c>
      <c r="H74">
        <v>149415.89560053975</v>
      </c>
      <c r="I74">
        <v>175809.9065419297</v>
      </c>
      <c r="J74">
        <v>194288.22826121017</v>
      </c>
      <c r="K74">
        <v>213122.22826121017</v>
      </c>
    </row>
    <row r="76" spans="1:11" x14ac:dyDescent="0.25">
      <c r="A76" s="56" t="s">
        <v>117</v>
      </c>
    </row>
    <row r="77" spans="1:11" x14ac:dyDescent="0.25">
      <c r="B77" s="56" t="s">
        <v>81</v>
      </c>
      <c r="C77" s="56" t="s">
        <v>82</v>
      </c>
      <c r="D77" s="56" t="s">
        <v>83</v>
      </c>
      <c r="E77" s="56" t="s">
        <v>84</v>
      </c>
      <c r="F77" s="56" t="s">
        <v>85</v>
      </c>
      <c r="G77" s="56" t="s">
        <v>86</v>
      </c>
      <c r="H77" s="56" t="s">
        <v>87</v>
      </c>
      <c r="I77" s="56" t="s">
        <v>88</v>
      </c>
      <c r="J77" s="56" t="s">
        <v>89</v>
      </c>
      <c r="K77" s="56" t="s">
        <v>129</v>
      </c>
    </row>
    <row r="78" spans="1:11" x14ac:dyDescent="0.25">
      <c r="A78" s="56" t="s">
        <v>90</v>
      </c>
      <c r="K78">
        <v>0</v>
      </c>
    </row>
    <row r="79" spans="1:11" x14ac:dyDescent="0.25">
      <c r="A79" s="56" t="s">
        <v>91</v>
      </c>
      <c r="J79">
        <v>141.72555846285073</v>
      </c>
      <c r="K79">
        <v>141.72555846285073</v>
      </c>
    </row>
    <row r="80" spans="1:11" x14ac:dyDescent="0.25">
      <c r="A80" s="56" t="s">
        <v>92</v>
      </c>
      <c r="I80">
        <v>353.3006068866672</v>
      </c>
      <c r="J80">
        <v>410.04371036413369</v>
      </c>
      <c r="K80">
        <v>410.04371036413369</v>
      </c>
    </row>
    <row r="81" spans="1:11" x14ac:dyDescent="0.25">
      <c r="A81" s="56" t="s">
        <v>93</v>
      </c>
      <c r="H81">
        <v>132.13887293912734</v>
      </c>
      <c r="I81">
        <v>441.99872817202851</v>
      </c>
      <c r="J81">
        <v>507.1730694280015</v>
      </c>
      <c r="K81">
        <v>507.1730694280015</v>
      </c>
    </row>
    <row r="82" spans="1:11" x14ac:dyDescent="0.25">
      <c r="A82" s="56" t="s">
        <v>94</v>
      </c>
      <c r="G82">
        <v>591.08714548236583</v>
      </c>
      <c r="H82">
        <v>625.1049542799957</v>
      </c>
      <c r="I82">
        <v>764.37412229919937</v>
      </c>
      <c r="J82">
        <v>808.86956465415824</v>
      </c>
      <c r="K82">
        <v>808.86956465415824</v>
      </c>
    </row>
    <row r="83" spans="1:11" x14ac:dyDescent="0.25">
      <c r="A83" s="56" t="s">
        <v>95</v>
      </c>
      <c r="F83">
        <v>560.79111847418187</v>
      </c>
      <c r="G83">
        <v>707.36522266909685</v>
      </c>
      <c r="H83">
        <v>736.39576767820802</v>
      </c>
      <c r="I83">
        <v>801.72757037557426</v>
      </c>
      <c r="J83">
        <v>825.58749223366942</v>
      </c>
      <c r="K83">
        <v>825.58749223366942</v>
      </c>
    </row>
    <row r="84" spans="1:11" x14ac:dyDescent="0.25">
      <c r="A84" s="56" t="s">
        <v>96</v>
      </c>
      <c r="E84">
        <v>312.65156547010997</v>
      </c>
      <c r="F84">
        <v>617.9160585496312</v>
      </c>
      <c r="G84">
        <v>739.08863656724259</v>
      </c>
      <c r="H84">
        <v>768.04085365323135</v>
      </c>
      <c r="I84">
        <v>823.38865226840801</v>
      </c>
      <c r="J84">
        <v>844.29778499338454</v>
      </c>
      <c r="K84">
        <v>844.29778499338454</v>
      </c>
    </row>
    <row r="85" spans="1:11" x14ac:dyDescent="0.25">
      <c r="A85" s="56" t="s">
        <v>97</v>
      </c>
      <c r="D85">
        <v>1186.6126075926547</v>
      </c>
      <c r="E85">
        <v>1453.5877870156919</v>
      </c>
      <c r="F85">
        <v>1760.3868810804097</v>
      </c>
      <c r="G85">
        <v>1899.1551197634078</v>
      </c>
      <c r="H85">
        <v>1965.4625940843518</v>
      </c>
      <c r="I85">
        <v>2029.7873368931903</v>
      </c>
      <c r="J85">
        <v>2058.4956803723799</v>
      </c>
      <c r="K85">
        <v>2058.4956803723799</v>
      </c>
    </row>
    <row r="86" spans="1:11" x14ac:dyDescent="0.25">
      <c r="A86" s="56" t="s">
        <v>98</v>
      </c>
      <c r="C86">
        <v>732.83586181940825</v>
      </c>
      <c r="D86">
        <v>1224.7995481041996</v>
      </c>
      <c r="E86">
        <v>1462.9637515371464</v>
      </c>
      <c r="F86">
        <v>1693.7229634103344</v>
      </c>
      <c r="G86">
        <v>1795.3533561637439</v>
      </c>
      <c r="H86">
        <v>1856.5638798962725</v>
      </c>
      <c r="I86">
        <v>1902.8286122801733</v>
      </c>
      <c r="J86">
        <v>1925.165591191784</v>
      </c>
      <c r="K86">
        <v>1925.165591191784</v>
      </c>
    </row>
    <row r="87" spans="1:11" x14ac:dyDescent="0.25">
      <c r="A87" s="56" t="s">
        <v>99</v>
      </c>
      <c r="B87">
        <v>2331.6093612046311</v>
      </c>
      <c r="C87">
        <v>3890.5240795290756</v>
      </c>
      <c r="D87">
        <v>5039.6209055564923</v>
      </c>
      <c r="E87">
        <v>5915.0710570341589</v>
      </c>
      <c r="F87">
        <v>6610.2912117739634</v>
      </c>
      <c r="G87">
        <v>6899.3632828196778</v>
      </c>
      <c r="H87">
        <v>7129.4435588831902</v>
      </c>
      <c r="I87">
        <v>7256.0095357445489</v>
      </c>
      <c r="J87">
        <v>7324.7780156917306</v>
      </c>
      <c r="K87">
        <v>7324.7780156917306</v>
      </c>
    </row>
    <row r="88" spans="1:11" x14ac:dyDescent="0.25">
      <c r="A88" s="56" t="s">
        <v>172</v>
      </c>
      <c r="B88">
        <v>2331.6093612046311</v>
      </c>
      <c r="C88">
        <v>4111.5857982625294</v>
      </c>
      <c r="D88">
        <v>5982.123150903848</v>
      </c>
      <c r="E88">
        <v>7138.1352362985754</v>
      </c>
      <c r="F88">
        <v>8414.4390561149739</v>
      </c>
      <c r="G88">
        <v>9131.7349385580274</v>
      </c>
      <c r="H88">
        <v>9461.9664236846074</v>
      </c>
      <c r="I88">
        <v>9969.0719406155949</v>
      </c>
      <c r="J88">
        <v>10193.03129853159</v>
      </c>
      <c r="K88">
        <v>10193.03129853159</v>
      </c>
    </row>
    <row r="90" spans="1:11" x14ac:dyDescent="0.25">
      <c r="A90" s="56" t="s">
        <v>118</v>
      </c>
    </row>
    <row r="91" spans="1:11" x14ac:dyDescent="0.25">
      <c r="B91" s="56" t="s">
        <v>81</v>
      </c>
      <c r="C91" s="56" t="s">
        <v>82</v>
      </c>
      <c r="D91" s="56" t="s">
        <v>83</v>
      </c>
      <c r="E91" s="56" t="s">
        <v>84</v>
      </c>
      <c r="F91" s="56" t="s">
        <v>85</v>
      </c>
      <c r="G91" s="56" t="s">
        <v>86</v>
      </c>
      <c r="H91" s="56" t="s">
        <v>87</v>
      </c>
      <c r="I91" s="56" t="s">
        <v>88</v>
      </c>
      <c r="J91" s="56" t="s">
        <v>89</v>
      </c>
      <c r="K91" s="56" t="s">
        <v>129</v>
      </c>
    </row>
    <row r="92" spans="1:11" x14ac:dyDescent="0.25">
      <c r="A92" s="56" t="s">
        <v>90</v>
      </c>
      <c r="K92">
        <v>0</v>
      </c>
    </row>
    <row r="93" spans="1:11" x14ac:dyDescent="0.25">
      <c r="A93" s="56" t="s">
        <v>91</v>
      </c>
      <c r="J93">
        <v>149.80179898049101</v>
      </c>
      <c r="K93">
        <v>149.80179898049101</v>
      </c>
    </row>
    <row r="94" spans="1:11" x14ac:dyDescent="0.25">
      <c r="A94" s="56" t="s">
        <v>92</v>
      </c>
      <c r="I94">
        <v>430.10145124902755</v>
      </c>
      <c r="J94">
        <v>469.54405236571989</v>
      </c>
      <c r="K94">
        <v>469.54405236571989</v>
      </c>
    </row>
    <row r="95" spans="1:11" x14ac:dyDescent="0.25">
      <c r="A95" s="56" t="s">
        <v>93</v>
      </c>
      <c r="H95">
        <v>190.6895305937324</v>
      </c>
      <c r="I95">
        <v>508.01270442638861</v>
      </c>
      <c r="J95">
        <v>548.69334742686362</v>
      </c>
      <c r="K95">
        <v>548.69334742686362</v>
      </c>
    </row>
    <row r="96" spans="1:11" x14ac:dyDescent="0.25">
      <c r="A96" s="56" t="s">
        <v>94</v>
      </c>
      <c r="G96">
        <v>1033.76206406291</v>
      </c>
      <c r="H96">
        <v>1085.1669573582938</v>
      </c>
      <c r="I96">
        <v>1200.0013370881347</v>
      </c>
      <c r="J96">
        <v>1226.8558957141379</v>
      </c>
      <c r="K96">
        <v>1226.8558957141379</v>
      </c>
    </row>
    <row r="97" spans="1:11" x14ac:dyDescent="0.25">
      <c r="A97" s="56" t="s">
        <v>95</v>
      </c>
      <c r="F97">
        <v>1375.989783342761</v>
      </c>
      <c r="G97">
        <v>1666.1081095451748</v>
      </c>
      <c r="H97">
        <v>1728.6891800230844</v>
      </c>
      <c r="I97">
        <v>1800.0662780703879</v>
      </c>
      <c r="J97">
        <v>1823.7874806917234</v>
      </c>
      <c r="K97">
        <v>1823.7874806917234</v>
      </c>
    </row>
    <row r="98" spans="1:11" x14ac:dyDescent="0.25">
      <c r="A98" s="56" t="s">
        <v>96</v>
      </c>
      <c r="E98">
        <v>868.32376636707136</v>
      </c>
      <c r="F98">
        <v>1630.3151909476851</v>
      </c>
      <c r="G98">
        <v>1881.8201417933269</v>
      </c>
      <c r="H98">
        <v>1950.1897054041813</v>
      </c>
      <c r="I98">
        <v>2017.2982788118838</v>
      </c>
      <c r="J98">
        <v>2041.6852887846355</v>
      </c>
      <c r="K98">
        <v>2041.6852887846355</v>
      </c>
    </row>
    <row r="99" spans="1:11" x14ac:dyDescent="0.25">
      <c r="A99" s="56" t="s">
        <v>97</v>
      </c>
      <c r="D99">
        <v>3011.0127517788969</v>
      </c>
      <c r="E99">
        <v>3669.6866841223264</v>
      </c>
      <c r="F99">
        <v>4361.8290357106653</v>
      </c>
      <c r="G99">
        <v>4641.3391558860749</v>
      </c>
      <c r="H99">
        <v>4798.8980172133979</v>
      </c>
      <c r="I99">
        <v>4899.0404243220955</v>
      </c>
      <c r="J99">
        <v>4947.4252346020321</v>
      </c>
      <c r="K99">
        <v>4947.4252346020321</v>
      </c>
    </row>
    <row r="100" spans="1:11" x14ac:dyDescent="0.25">
      <c r="A100" s="56" t="s">
        <v>98</v>
      </c>
      <c r="C100">
        <v>2445.5059422719805</v>
      </c>
      <c r="D100">
        <v>3964.3063433360298</v>
      </c>
      <c r="E100">
        <v>4717.6764554170941</v>
      </c>
      <c r="F100">
        <v>5398.841910615427</v>
      </c>
      <c r="G100">
        <v>5677.6837168837601</v>
      </c>
      <c r="H100">
        <v>5868.2758111311941</v>
      </c>
      <c r="I100">
        <v>5977.9807723113108</v>
      </c>
      <c r="J100">
        <v>6034.8472170039477</v>
      </c>
      <c r="K100">
        <v>6034.8472170039477</v>
      </c>
    </row>
    <row r="101" spans="1:11" x14ac:dyDescent="0.25">
      <c r="A101" s="56" t="s">
        <v>99</v>
      </c>
      <c r="B101">
        <v>7584.4326083044625</v>
      </c>
      <c r="C101">
        <v>12588.941893329324</v>
      </c>
      <c r="D101">
        <v>16214.761564776769</v>
      </c>
      <c r="E101">
        <v>19018.987263812953</v>
      </c>
      <c r="F101">
        <v>21217.598549962269</v>
      </c>
      <c r="G101">
        <v>22122.721771871064</v>
      </c>
      <c r="H101">
        <v>22859.112052964654</v>
      </c>
      <c r="I101">
        <v>23249.305074057596</v>
      </c>
      <c r="J101">
        <v>23464.10638948001</v>
      </c>
      <c r="K101">
        <v>23464.10638948001</v>
      </c>
    </row>
    <row r="102" spans="1:11" x14ac:dyDescent="0.25">
      <c r="A102" s="56" t="s">
        <v>172</v>
      </c>
      <c r="B102">
        <v>7584.4326083044625</v>
      </c>
      <c r="C102">
        <v>12824.272194058798</v>
      </c>
      <c r="D102">
        <v>16961.733849396158</v>
      </c>
      <c r="E102">
        <v>19954.922555648736</v>
      </c>
      <c r="F102">
        <v>22425.673016559518</v>
      </c>
      <c r="G102">
        <v>23464.414917666134</v>
      </c>
      <c r="H102">
        <v>24248.930760256826</v>
      </c>
      <c r="I102">
        <v>24687.240346912979</v>
      </c>
      <c r="J102">
        <v>24919.962231291807</v>
      </c>
      <c r="K102">
        <v>24919.962231291807</v>
      </c>
    </row>
    <row r="104" spans="1:11" x14ac:dyDescent="0.25">
      <c r="A104" s="56" t="s">
        <v>119</v>
      </c>
    </row>
    <row r="105" spans="1:11" x14ac:dyDescent="0.25">
      <c r="B105" s="56" t="s">
        <v>81</v>
      </c>
      <c r="C105" s="56" t="s">
        <v>82</v>
      </c>
      <c r="D105" s="56" t="s">
        <v>83</v>
      </c>
      <c r="E105" s="56" t="s">
        <v>84</v>
      </c>
      <c r="F105" s="56" t="s">
        <v>85</v>
      </c>
      <c r="G105" s="56" t="s">
        <v>86</v>
      </c>
      <c r="H105" s="56" t="s">
        <v>87</v>
      </c>
      <c r="I105" s="56" t="s">
        <v>88</v>
      </c>
      <c r="J105" s="56" t="s">
        <v>89</v>
      </c>
      <c r="K105" s="56" t="s">
        <v>129</v>
      </c>
    </row>
    <row r="106" spans="1:11" x14ac:dyDescent="0.25">
      <c r="A106" s="56" t="s">
        <v>90</v>
      </c>
      <c r="K106">
        <v>0</v>
      </c>
    </row>
    <row r="107" spans="1:11" x14ac:dyDescent="0.25">
      <c r="A107" s="56" t="s">
        <v>91</v>
      </c>
      <c r="J107">
        <v>206.22005940111248</v>
      </c>
      <c r="K107">
        <v>206.22005940111248</v>
      </c>
    </row>
    <row r="108" spans="1:11" x14ac:dyDescent="0.25">
      <c r="A108" s="56" t="s">
        <v>92</v>
      </c>
      <c r="I108">
        <v>556.60450698229795</v>
      </c>
      <c r="J108">
        <v>623.38387974121326</v>
      </c>
      <c r="K108">
        <v>623.38387974121326</v>
      </c>
    </row>
    <row r="109" spans="1:11" x14ac:dyDescent="0.25">
      <c r="A109" s="56" t="s">
        <v>93</v>
      </c>
      <c r="H109">
        <v>231.99823020807906</v>
      </c>
      <c r="I109">
        <v>673.37937566003905</v>
      </c>
      <c r="J109">
        <v>747.18733384842471</v>
      </c>
      <c r="K109">
        <v>747.18733384842471</v>
      </c>
    </row>
    <row r="110" spans="1:11" x14ac:dyDescent="0.25">
      <c r="A110" s="56" t="s">
        <v>94</v>
      </c>
      <c r="G110">
        <v>1190.8182139395162</v>
      </c>
      <c r="H110">
        <v>1252.3352303627221</v>
      </c>
      <c r="I110">
        <v>1422.7687822882474</v>
      </c>
      <c r="J110">
        <v>1469.5051416964648</v>
      </c>
      <c r="K110">
        <v>1469.5051416964648</v>
      </c>
    </row>
    <row r="111" spans="1:11" x14ac:dyDescent="0.25">
      <c r="A111" s="56" t="s">
        <v>95</v>
      </c>
      <c r="F111">
        <v>1485.8783807644495</v>
      </c>
      <c r="G111">
        <v>1810.0502177933897</v>
      </c>
      <c r="H111">
        <v>1879.0010664667705</v>
      </c>
      <c r="I111">
        <v>1970.5343697957924</v>
      </c>
      <c r="J111">
        <v>2001.9479219151888</v>
      </c>
      <c r="K111">
        <v>2001.9479219151888</v>
      </c>
    </row>
    <row r="112" spans="1:11" x14ac:dyDescent="0.25">
      <c r="A112" s="56" t="s">
        <v>96</v>
      </c>
      <c r="E112">
        <v>922.89607466323469</v>
      </c>
      <c r="F112">
        <v>1743.4872747594973</v>
      </c>
      <c r="G112">
        <v>2021.7564291382587</v>
      </c>
      <c r="H112">
        <v>2095.9786830845469</v>
      </c>
      <c r="I112">
        <v>2178.8669574762416</v>
      </c>
      <c r="J112">
        <v>2209.3704008572977</v>
      </c>
      <c r="K112">
        <v>2209.3704008572977</v>
      </c>
    </row>
    <row r="113" spans="1:14" x14ac:dyDescent="0.25">
      <c r="A113" s="56" t="s">
        <v>97</v>
      </c>
      <c r="D113">
        <v>3236.3941774562882</v>
      </c>
      <c r="E113">
        <v>3947.08979048943</v>
      </c>
      <c r="F113">
        <v>4703.6703230401517</v>
      </c>
      <c r="G113">
        <v>5014.8598513702082</v>
      </c>
      <c r="H113">
        <v>5185.794576374914</v>
      </c>
      <c r="I113">
        <v>5302.8891853549012</v>
      </c>
      <c r="J113">
        <v>5358.5838537890504</v>
      </c>
      <c r="K113">
        <v>5358.5838537890513</v>
      </c>
    </row>
    <row r="114" spans="1:14" x14ac:dyDescent="0.25">
      <c r="A114" s="56" t="s">
        <v>98</v>
      </c>
      <c r="C114">
        <v>2552.9488271518803</v>
      </c>
      <c r="D114">
        <v>4149.1997682505644</v>
      </c>
      <c r="E114">
        <v>4939.3050195658543</v>
      </c>
      <c r="F114">
        <v>5658.2852042470531</v>
      </c>
      <c r="G114">
        <v>5954.7784226161939</v>
      </c>
      <c r="H114">
        <v>6154.956574635029</v>
      </c>
      <c r="I114">
        <v>6273.5166248154483</v>
      </c>
      <c r="J114">
        <v>6334.4805221966781</v>
      </c>
      <c r="K114">
        <v>6334.4805221966781</v>
      </c>
    </row>
    <row r="115" spans="1:14" x14ac:dyDescent="0.25">
      <c r="A115" s="56" t="s">
        <v>99</v>
      </c>
      <c r="B115">
        <v>7934.7350430350916</v>
      </c>
      <c r="C115">
        <v>13176.40450225393</v>
      </c>
      <c r="D115">
        <v>16979.878429314034</v>
      </c>
      <c r="E115">
        <v>19917.578722094775</v>
      </c>
      <c r="F115">
        <v>22223.46593427355</v>
      </c>
      <c r="G115">
        <v>23173.606372421582</v>
      </c>
      <c r="H115">
        <v>23945.10324281971</v>
      </c>
      <c r="I115">
        <v>24355.284042881049</v>
      </c>
      <c r="J115">
        <v>24580.81897813817</v>
      </c>
      <c r="K115">
        <v>24580.81897813817</v>
      </c>
    </row>
    <row r="116" spans="1:14" x14ac:dyDescent="0.25">
      <c r="A116" s="56" t="s">
        <v>172</v>
      </c>
      <c r="B116">
        <v>7934.7350430350916</v>
      </c>
      <c r="C116">
        <v>13467.260117922418</v>
      </c>
      <c r="D116">
        <v>17985.72246450865</v>
      </c>
      <c r="E116">
        <v>21193.204308306613</v>
      </c>
      <c r="F116">
        <v>23952.319196159664</v>
      </c>
      <c r="G116">
        <v>25178.708275375731</v>
      </c>
      <c r="H116">
        <v>26029.588003244779</v>
      </c>
      <c r="I116">
        <v>26624.09118267546</v>
      </c>
      <c r="J116">
        <v>26924.011674745925</v>
      </c>
      <c r="K116">
        <v>26924.011674745925</v>
      </c>
    </row>
    <row r="118" spans="1:14" x14ac:dyDescent="0.25">
      <c r="A118" s="56" t="s">
        <v>173</v>
      </c>
    </row>
    <row r="119" spans="1:14" x14ac:dyDescent="0.25">
      <c r="A119" s="56" t="s">
        <v>115</v>
      </c>
      <c r="B119" s="56" t="s">
        <v>116</v>
      </c>
      <c r="C119" s="56" t="s">
        <v>174</v>
      </c>
      <c r="D119" s="56" t="s">
        <v>175</v>
      </c>
      <c r="E119" s="56" t="s">
        <v>112</v>
      </c>
      <c r="F119" s="56" t="s">
        <v>113</v>
      </c>
      <c r="G119" s="56" t="s">
        <v>176</v>
      </c>
      <c r="H119" s="56" t="s">
        <v>177</v>
      </c>
      <c r="I119" s="56" t="s">
        <v>178</v>
      </c>
      <c r="J119" s="56" t="s">
        <v>179</v>
      </c>
      <c r="K119" s="56" t="s">
        <v>180</v>
      </c>
      <c r="L119" s="56" t="s">
        <v>181</v>
      </c>
      <c r="M119" s="56" t="s">
        <v>182</v>
      </c>
      <c r="N119" s="56" t="s">
        <v>183</v>
      </c>
    </row>
    <row r="120" spans="1:14" x14ac:dyDescent="0.25">
      <c r="A120" s="56" t="s">
        <v>184</v>
      </c>
      <c r="B120">
        <v>120</v>
      </c>
      <c r="C120">
        <v>18834</v>
      </c>
      <c r="D120">
        <v>18834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s="56" t="s">
        <v>185</v>
      </c>
      <c r="B121">
        <v>108</v>
      </c>
      <c r="C121">
        <v>16704</v>
      </c>
      <c r="D121">
        <v>16857.95</v>
      </c>
      <c r="E121">
        <v>141.72559999999999</v>
      </c>
      <c r="F121">
        <v>149.80179999999999</v>
      </c>
      <c r="G121">
        <v>206.2201</v>
      </c>
      <c r="H121">
        <v>1.009217</v>
      </c>
      <c r="I121">
        <v>8.4845279999999999E-3</v>
      </c>
      <c r="J121">
        <v>8.9680200000000002E-3</v>
      </c>
      <c r="K121">
        <v>1.234555E-2</v>
      </c>
      <c r="L121">
        <v>8.4070440000000007E-3</v>
      </c>
      <c r="M121">
        <v>8.8861200000000008E-3</v>
      </c>
      <c r="N121">
        <v>1.22328E-2</v>
      </c>
    </row>
    <row r="122" spans="1:14" x14ac:dyDescent="0.25">
      <c r="A122" s="56" t="s">
        <v>186</v>
      </c>
      <c r="B122">
        <v>96</v>
      </c>
      <c r="C122">
        <v>23466</v>
      </c>
      <c r="D122">
        <v>24083.37</v>
      </c>
      <c r="E122">
        <v>410.0437</v>
      </c>
      <c r="F122">
        <v>469.54410000000001</v>
      </c>
      <c r="G122">
        <v>623.38390000000004</v>
      </c>
      <c r="H122">
        <v>1.0263089999999999</v>
      </c>
      <c r="I122">
        <v>1.7473949999999999E-2</v>
      </c>
      <c r="J122">
        <v>2.0009550000000001E-2</v>
      </c>
      <c r="K122">
        <v>2.6565410000000001E-2</v>
      </c>
      <c r="L122">
        <v>1.7026010000000001E-2</v>
      </c>
      <c r="M122">
        <v>1.9496610000000001E-2</v>
      </c>
      <c r="N122">
        <v>2.588441E-2</v>
      </c>
    </row>
    <row r="123" spans="1:14" x14ac:dyDescent="0.25">
      <c r="A123" s="56" t="s">
        <v>187</v>
      </c>
      <c r="B123">
        <v>84</v>
      </c>
      <c r="C123">
        <v>27067</v>
      </c>
      <c r="D123">
        <v>28703.14</v>
      </c>
      <c r="E123">
        <v>507.17309999999998</v>
      </c>
      <c r="F123">
        <v>548.69330000000002</v>
      </c>
      <c r="G123">
        <v>747.18730000000005</v>
      </c>
      <c r="H123">
        <v>1.0604480000000001</v>
      </c>
      <c r="I123">
        <v>1.8737691000000001E-2</v>
      </c>
      <c r="J123">
        <v>2.0271669999999999E-2</v>
      </c>
      <c r="K123">
        <v>2.76051E-2</v>
      </c>
      <c r="L123">
        <v>1.7669601E-2</v>
      </c>
      <c r="M123">
        <v>1.911614E-2</v>
      </c>
      <c r="N123">
        <v>2.6031550000000001E-2</v>
      </c>
    </row>
    <row r="124" spans="1:14" x14ac:dyDescent="0.25">
      <c r="A124" s="56" t="s">
        <v>188</v>
      </c>
      <c r="B124">
        <v>72</v>
      </c>
      <c r="C124">
        <v>26180</v>
      </c>
      <c r="D124">
        <v>28926.74</v>
      </c>
      <c r="E124">
        <v>808.86959999999999</v>
      </c>
      <c r="F124">
        <v>1226.8559</v>
      </c>
      <c r="G124">
        <v>1469.5051000000001</v>
      </c>
      <c r="H124">
        <v>1.1049169999999999</v>
      </c>
      <c r="I124">
        <v>3.0896468999999999E-2</v>
      </c>
      <c r="J124">
        <v>4.6862330000000001E-2</v>
      </c>
      <c r="K124">
        <v>5.613083E-2</v>
      </c>
      <c r="L124">
        <v>2.7962697000000002E-2</v>
      </c>
      <c r="M124">
        <v>4.2412520000000002E-2</v>
      </c>
      <c r="N124">
        <v>5.0800930000000001E-2</v>
      </c>
    </row>
    <row r="125" spans="1:14" x14ac:dyDescent="0.25">
      <c r="A125" s="56" t="s">
        <v>189</v>
      </c>
      <c r="B125">
        <v>60</v>
      </c>
      <c r="C125">
        <v>15852</v>
      </c>
      <c r="D125">
        <v>19501.099999999999</v>
      </c>
      <c r="E125">
        <v>825.58749999999998</v>
      </c>
      <c r="F125">
        <v>1823.7874999999999</v>
      </c>
      <c r="G125">
        <v>2001.9478999999999</v>
      </c>
      <c r="H125">
        <v>1.2301979999999999</v>
      </c>
      <c r="I125">
        <v>5.2080966999999999E-2</v>
      </c>
      <c r="J125">
        <v>0.11505094</v>
      </c>
      <c r="K125">
        <v>0.12628992999999999</v>
      </c>
      <c r="L125">
        <v>4.2335425000000003E-2</v>
      </c>
      <c r="M125">
        <v>9.3522270000000005E-2</v>
      </c>
      <c r="N125">
        <v>0.10265819</v>
      </c>
    </row>
    <row r="126" spans="1:14" x14ac:dyDescent="0.25">
      <c r="A126" s="56" t="s">
        <v>190</v>
      </c>
      <c r="B126">
        <v>48</v>
      </c>
      <c r="C126">
        <v>12314</v>
      </c>
      <c r="D126">
        <v>17749.3</v>
      </c>
      <c r="E126">
        <v>844.29780000000005</v>
      </c>
      <c r="F126">
        <v>2041.6853000000001</v>
      </c>
      <c r="G126">
        <v>2209.3703999999998</v>
      </c>
      <c r="H126">
        <v>1.441392</v>
      </c>
      <c r="I126">
        <v>6.8564055999999998E-2</v>
      </c>
      <c r="J126">
        <v>0.16580196</v>
      </c>
      <c r="K126">
        <v>0.17941939000000001</v>
      </c>
      <c r="L126">
        <v>4.7567941000000002E-2</v>
      </c>
      <c r="M126">
        <v>0.11502904</v>
      </c>
      <c r="N126">
        <v>0.12447646</v>
      </c>
    </row>
    <row r="127" spans="1:14" x14ac:dyDescent="0.25">
      <c r="A127" s="56" t="s">
        <v>191</v>
      </c>
      <c r="B127">
        <v>36</v>
      </c>
      <c r="C127">
        <v>13112</v>
      </c>
      <c r="D127">
        <v>24019.19</v>
      </c>
      <c r="E127">
        <v>2058.4956999999999</v>
      </c>
      <c r="F127">
        <v>4947.4251999999997</v>
      </c>
      <c r="G127">
        <v>5358.5838999999996</v>
      </c>
      <c r="H127">
        <v>1.8318479999999999</v>
      </c>
      <c r="I127">
        <v>0.15699326399999999</v>
      </c>
      <c r="J127">
        <v>0.37732040999999999</v>
      </c>
      <c r="K127">
        <v>0.40867784000000001</v>
      </c>
      <c r="L127">
        <v>8.5702117999999994E-2</v>
      </c>
      <c r="M127">
        <v>0.20597799999999999</v>
      </c>
      <c r="N127">
        <v>0.22309592</v>
      </c>
    </row>
    <row r="128" spans="1:14" x14ac:dyDescent="0.25">
      <c r="A128" s="56" t="s">
        <v>192</v>
      </c>
      <c r="B128">
        <v>24</v>
      </c>
      <c r="C128">
        <v>5395</v>
      </c>
      <c r="D128">
        <v>16044.98</v>
      </c>
      <c r="E128">
        <v>1925.1656</v>
      </c>
      <c r="F128">
        <v>6034.8472000000002</v>
      </c>
      <c r="G128">
        <v>6334.4804999999997</v>
      </c>
      <c r="H128">
        <v>2.9740470000000001</v>
      </c>
      <c r="I128">
        <v>0.35684255599999998</v>
      </c>
      <c r="J128">
        <v>1.11860004</v>
      </c>
      <c r="K128">
        <v>1.17413911</v>
      </c>
      <c r="L128">
        <v>0.119985509</v>
      </c>
      <c r="M128">
        <v>0.37612048999999997</v>
      </c>
      <c r="N128">
        <v>0.39479505999999998</v>
      </c>
    </row>
    <row r="129" spans="1:14" x14ac:dyDescent="0.25">
      <c r="A129" s="56" t="s">
        <v>193</v>
      </c>
      <c r="B129">
        <v>12</v>
      </c>
      <c r="C129">
        <v>2063</v>
      </c>
      <c r="D129">
        <v>18402.439999999999</v>
      </c>
      <c r="E129">
        <v>7324.7780000000002</v>
      </c>
      <c r="F129">
        <v>23464.106400000001</v>
      </c>
      <c r="G129">
        <v>24580.819</v>
      </c>
      <c r="H129">
        <v>8.9202340000000007</v>
      </c>
      <c r="I129">
        <v>3.5505467839999998</v>
      </c>
      <c r="J129">
        <v>11.373779150000001</v>
      </c>
      <c r="K129">
        <v>11.915084329999999</v>
      </c>
      <c r="L129">
        <v>0.39803292400000001</v>
      </c>
      <c r="M129">
        <v>1.27505391</v>
      </c>
      <c r="N129">
        <v>1.3357367600000001</v>
      </c>
    </row>
    <row r="130" spans="1:14" x14ac:dyDescent="0.25">
      <c r="A130" s="56" t="s">
        <v>172</v>
      </c>
      <c r="B130">
        <v>66</v>
      </c>
      <c r="C130">
        <v>160987</v>
      </c>
      <c r="D130">
        <v>213122.23</v>
      </c>
      <c r="E130">
        <v>10193.031300000001</v>
      </c>
      <c r="F130">
        <v>24919.962200000002</v>
      </c>
      <c r="G130">
        <v>26924.011699999999</v>
      </c>
      <c r="H130">
        <v>1.323847</v>
      </c>
      <c r="I130">
        <v>6.3315865999999998E-2</v>
      </c>
      <c r="J130">
        <v>0.15479487</v>
      </c>
      <c r="K130">
        <v>0.16724338999999999</v>
      </c>
      <c r="L130">
        <v>4.7827161999999999E-2</v>
      </c>
      <c r="M130">
        <v>0.11692803</v>
      </c>
      <c r="N130">
        <v>0.12633132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42"/>
  <sheetViews>
    <sheetView workbookViewId="0">
      <selection activeCell="C53" sqref="C53"/>
    </sheetView>
  </sheetViews>
  <sheetFormatPr defaultRowHeight="12.5" x14ac:dyDescent="0.25"/>
  <cols>
    <col min="3" max="3" width="11.84375" bestFit="1" customWidth="1"/>
    <col min="12" max="14" width="10.3828125" bestFit="1" customWidth="1"/>
    <col min="15" max="15" width="8" customWidth="1"/>
    <col min="16" max="16" width="9.3828125" bestFit="1" customWidth="1"/>
  </cols>
  <sheetData>
    <row r="1" spans="1:11" x14ac:dyDescent="0.25">
      <c r="A1" s="56" t="s">
        <v>0</v>
      </c>
    </row>
    <row r="2" spans="1:11" x14ac:dyDescent="0.25">
      <c r="B2" s="56" t="s">
        <v>80</v>
      </c>
      <c r="C2" s="56" t="s">
        <v>81</v>
      </c>
      <c r="D2" s="56" t="s">
        <v>82</v>
      </c>
      <c r="E2" s="56" t="s">
        <v>83</v>
      </c>
      <c r="F2" s="56" t="s">
        <v>84</v>
      </c>
      <c r="G2" s="56" t="s">
        <v>85</v>
      </c>
      <c r="H2" s="56" t="s">
        <v>86</v>
      </c>
      <c r="I2" s="56" t="s">
        <v>87</v>
      </c>
      <c r="J2" s="56" t="s">
        <v>88</v>
      </c>
      <c r="K2" s="56" t="s">
        <v>89</v>
      </c>
    </row>
    <row r="3" spans="1:11" x14ac:dyDescent="0.25">
      <c r="A3" s="56" t="s">
        <v>90</v>
      </c>
      <c r="B3">
        <v>5012</v>
      </c>
      <c r="C3">
        <v>8269</v>
      </c>
      <c r="D3">
        <v>10907</v>
      </c>
      <c r="E3">
        <v>11805</v>
      </c>
      <c r="F3">
        <v>13539</v>
      </c>
      <c r="G3">
        <v>16181</v>
      </c>
      <c r="H3">
        <v>18009</v>
      </c>
      <c r="I3">
        <v>18608</v>
      </c>
      <c r="J3">
        <v>18662</v>
      </c>
      <c r="K3">
        <v>18834</v>
      </c>
    </row>
    <row r="4" spans="1:11" x14ac:dyDescent="0.25">
      <c r="A4" s="56" t="s">
        <v>91</v>
      </c>
      <c r="B4">
        <v>106</v>
      </c>
      <c r="C4">
        <v>4285</v>
      </c>
      <c r="D4">
        <v>5396</v>
      </c>
      <c r="E4">
        <v>10666</v>
      </c>
      <c r="F4">
        <v>13782</v>
      </c>
      <c r="G4">
        <v>15599</v>
      </c>
      <c r="H4">
        <v>15496</v>
      </c>
      <c r="I4">
        <v>16169</v>
      </c>
      <c r="J4">
        <v>16704</v>
      </c>
    </row>
    <row r="5" spans="1:11" x14ac:dyDescent="0.25">
      <c r="A5" s="56" t="s">
        <v>92</v>
      </c>
      <c r="B5">
        <v>3410</v>
      </c>
      <c r="C5">
        <v>8992</v>
      </c>
      <c r="D5">
        <v>13873</v>
      </c>
      <c r="E5">
        <v>16141</v>
      </c>
      <c r="F5">
        <v>18735</v>
      </c>
      <c r="G5">
        <v>22214</v>
      </c>
      <c r="H5">
        <v>22863</v>
      </c>
      <c r="I5">
        <v>23466</v>
      </c>
    </row>
    <row r="6" spans="1:11" x14ac:dyDescent="0.25">
      <c r="A6" s="56" t="s">
        <v>93</v>
      </c>
      <c r="B6">
        <v>5655</v>
      </c>
      <c r="C6">
        <v>11555</v>
      </c>
      <c r="D6">
        <v>15766</v>
      </c>
      <c r="E6">
        <v>21266</v>
      </c>
      <c r="F6">
        <v>23425</v>
      </c>
      <c r="G6">
        <v>26083</v>
      </c>
      <c r="H6">
        <v>27067</v>
      </c>
    </row>
    <row r="7" spans="1:11" x14ac:dyDescent="0.25">
      <c r="A7" s="56" t="s">
        <v>94</v>
      </c>
      <c r="B7">
        <v>1092</v>
      </c>
      <c r="C7">
        <v>9565</v>
      </c>
      <c r="D7">
        <v>15836</v>
      </c>
      <c r="E7">
        <v>22169</v>
      </c>
      <c r="F7">
        <v>25955</v>
      </c>
      <c r="G7">
        <v>26180</v>
      </c>
    </row>
    <row r="8" spans="1:11" x14ac:dyDescent="0.25">
      <c r="A8" s="56" t="s">
        <v>95</v>
      </c>
      <c r="B8">
        <v>1513</v>
      </c>
      <c r="C8">
        <v>6445</v>
      </c>
      <c r="D8">
        <v>11702</v>
      </c>
      <c r="E8">
        <v>12935</v>
      </c>
      <c r="F8">
        <v>15852</v>
      </c>
    </row>
    <row r="9" spans="1:11" x14ac:dyDescent="0.25">
      <c r="A9" s="56" t="s">
        <v>96</v>
      </c>
      <c r="B9">
        <v>557</v>
      </c>
      <c r="C9">
        <v>4020</v>
      </c>
      <c r="D9">
        <v>10946</v>
      </c>
      <c r="E9">
        <v>12314</v>
      </c>
    </row>
    <row r="10" spans="1:11" x14ac:dyDescent="0.25">
      <c r="A10" s="56" t="s">
        <v>97</v>
      </c>
      <c r="B10">
        <v>1351</v>
      </c>
      <c r="C10">
        <v>6947</v>
      </c>
      <c r="D10">
        <v>13112</v>
      </c>
    </row>
    <row r="11" spans="1:11" x14ac:dyDescent="0.25">
      <c r="A11" s="56" t="s">
        <v>98</v>
      </c>
      <c r="B11">
        <v>3133</v>
      </c>
      <c r="C11">
        <v>5395</v>
      </c>
    </row>
    <row r="12" spans="1:11" x14ac:dyDescent="0.25">
      <c r="A12" s="56" t="s">
        <v>99</v>
      </c>
      <c r="B12">
        <v>2063</v>
      </c>
    </row>
    <row r="14" spans="1:11" x14ac:dyDescent="0.25">
      <c r="A14" s="56" t="s">
        <v>1</v>
      </c>
    </row>
    <row r="15" spans="1:11" x14ac:dyDescent="0.25">
      <c r="B15" s="56" t="s">
        <v>100</v>
      </c>
      <c r="C15" s="56" t="s">
        <v>101</v>
      </c>
      <c r="D15" s="56" t="s">
        <v>102</v>
      </c>
      <c r="E15" s="56" t="s">
        <v>103</v>
      </c>
      <c r="F15" s="56" t="s">
        <v>104</v>
      </c>
      <c r="G15" s="56" t="s">
        <v>105</v>
      </c>
      <c r="H15" s="56" t="s">
        <v>106</v>
      </c>
      <c r="I15" s="56" t="s">
        <v>107</v>
      </c>
      <c r="J15" s="56" t="s">
        <v>108</v>
      </c>
    </row>
    <row r="16" spans="1:11" x14ac:dyDescent="0.25">
      <c r="A16" s="56" t="s">
        <v>90</v>
      </c>
      <c r="B16">
        <v>1.6498403830806065</v>
      </c>
      <c r="C16">
        <v>1.3190228564518081</v>
      </c>
      <c r="D16">
        <v>1.0823324470523517</v>
      </c>
      <c r="E16">
        <v>1.1468869123252858</v>
      </c>
      <c r="F16">
        <v>1.1951399660240787</v>
      </c>
      <c r="G16">
        <v>1.1129720042024598</v>
      </c>
      <c r="H16">
        <v>1.0332611472041757</v>
      </c>
      <c r="I16">
        <v>1.002901977644024</v>
      </c>
      <c r="J16">
        <v>1.0092165898617511</v>
      </c>
    </row>
    <row r="17" spans="1:11" x14ac:dyDescent="0.25">
      <c r="A17" s="56" t="s">
        <v>91</v>
      </c>
      <c r="B17">
        <v>40.424528301886795</v>
      </c>
      <c r="C17">
        <v>1.2592765460910151</v>
      </c>
      <c r="D17">
        <v>1.9766493699036323</v>
      </c>
      <c r="E17">
        <v>1.2921432589536845</v>
      </c>
      <c r="F17">
        <v>1.1318386300972283</v>
      </c>
      <c r="G17">
        <v>0.9933970126290147</v>
      </c>
      <c r="H17">
        <v>1.0434305627258647</v>
      </c>
      <c r="I17">
        <v>1.0330880079163831</v>
      </c>
    </row>
    <row r="18" spans="1:11" x14ac:dyDescent="0.25">
      <c r="A18" s="56" t="s">
        <v>92</v>
      </c>
      <c r="B18">
        <v>2.6369501466275658</v>
      </c>
      <c r="C18">
        <v>1.5428158362989324</v>
      </c>
      <c r="D18">
        <v>1.1634830245801198</v>
      </c>
      <c r="E18">
        <v>1.1607087541044545</v>
      </c>
      <c r="F18">
        <v>1.1856952228449427</v>
      </c>
      <c r="G18">
        <v>1.0292158098496444</v>
      </c>
      <c r="H18">
        <v>1.0263744915365438</v>
      </c>
    </row>
    <row r="19" spans="1:11" x14ac:dyDescent="0.25">
      <c r="A19" s="56" t="s">
        <v>93</v>
      </c>
      <c r="B19">
        <v>2.0433244916003535</v>
      </c>
      <c r="C19">
        <v>1.3644309822587624</v>
      </c>
      <c r="D19">
        <v>1.3488519599137385</v>
      </c>
      <c r="E19">
        <v>1.1015235587322487</v>
      </c>
      <c r="F19">
        <v>1.1134685165421558</v>
      </c>
      <c r="G19">
        <v>1.0377257217344631</v>
      </c>
    </row>
    <row r="20" spans="1:11" x14ac:dyDescent="0.25">
      <c r="A20" s="56" t="s">
        <v>94</v>
      </c>
      <c r="B20">
        <v>8.7591575091575091</v>
      </c>
      <c r="C20">
        <v>1.6556194458964977</v>
      </c>
      <c r="D20">
        <v>1.3999115938368274</v>
      </c>
      <c r="E20">
        <v>1.1707790157427038</v>
      </c>
      <c r="F20">
        <v>1.0086688499325756</v>
      </c>
    </row>
    <row r="21" spans="1:11" x14ac:dyDescent="0.25">
      <c r="A21" s="56" t="s">
        <v>95</v>
      </c>
      <c r="B21">
        <v>4.2597488433575679</v>
      </c>
      <c r="C21">
        <v>1.8156710628394104</v>
      </c>
      <c r="D21">
        <v>1.1053666039993164</v>
      </c>
      <c r="E21">
        <v>1.2255121762659451</v>
      </c>
    </row>
    <row r="22" spans="1:11" x14ac:dyDescent="0.25">
      <c r="A22" s="56" t="s">
        <v>96</v>
      </c>
      <c r="B22">
        <v>7.217235188509874</v>
      </c>
      <c r="C22">
        <v>2.7228855721393033</v>
      </c>
      <c r="D22">
        <v>1.1249771606066143</v>
      </c>
    </row>
    <row r="23" spans="1:11" x14ac:dyDescent="0.25">
      <c r="A23" s="56" t="s">
        <v>97</v>
      </c>
      <c r="B23">
        <v>5.1421169504071056</v>
      </c>
      <c r="C23">
        <v>1.8874334244997841</v>
      </c>
    </row>
    <row r="24" spans="1:11" x14ac:dyDescent="0.25">
      <c r="A24" s="56" t="s">
        <v>98</v>
      </c>
      <c r="B24">
        <v>1.7219917012448134</v>
      </c>
    </row>
    <row r="26" spans="1:11" x14ac:dyDescent="0.25">
      <c r="A26" s="56" t="s">
        <v>3</v>
      </c>
    </row>
    <row r="27" spans="1:11" x14ac:dyDescent="0.25">
      <c r="B27" s="56" t="s">
        <v>80</v>
      </c>
      <c r="C27" s="56" t="s">
        <v>81</v>
      </c>
      <c r="D27" s="56" t="s">
        <v>82</v>
      </c>
      <c r="E27" s="56" t="s">
        <v>83</v>
      </c>
      <c r="F27" s="56" t="s">
        <v>84</v>
      </c>
      <c r="G27" s="56" t="s">
        <v>85</v>
      </c>
      <c r="H27" s="56" t="s">
        <v>86</v>
      </c>
      <c r="I27" s="56" t="s">
        <v>87</v>
      </c>
      <c r="J27" s="56" t="s">
        <v>88</v>
      </c>
      <c r="K27" s="56" t="s">
        <v>89</v>
      </c>
    </row>
    <row r="28" spans="1:11" x14ac:dyDescent="0.25">
      <c r="A28" s="56" t="s">
        <v>124</v>
      </c>
      <c r="B28" s="56" t="s">
        <v>100</v>
      </c>
      <c r="C28" s="56" t="s">
        <v>101</v>
      </c>
      <c r="D28" s="56" t="s">
        <v>102</v>
      </c>
      <c r="E28" s="56" t="s">
        <v>103</v>
      </c>
      <c r="F28" s="56" t="s">
        <v>104</v>
      </c>
      <c r="G28" s="56" t="s">
        <v>105</v>
      </c>
      <c r="H28" s="56" t="s">
        <v>106</v>
      </c>
      <c r="I28" s="56" t="s">
        <v>107</v>
      </c>
      <c r="J28" s="56" t="s">
        <v>108</v>
      </c>
      <c r="K28" s="56" t="s">
        <v>125</v>
      </c>
    </row>
    <row r="29" spans="1:11" x14ac:dyDescent="0.25">
      <c r="A29" s="56" t="s">
        <v>126</v>
      </c>
      <c r="B29">
        <v>2.9993590000000001</v>
      </c>
      <c r="C29">
        <v>1.623523</v>
      </c>
      <c r="D29">
        <v>1.270888</v>
      </c>
      <c r="E29">
        <v>1.171675</v>
      </c>
      <c r="F29">
        <v>1.1133850000000001</v>
      </c>
      <c r="G29">
        <v>1.0419350000000001</v>
      </c>
      <c r="H29">
        <v>1.033264</v>
      </c>
      <c r="I29">
        <v>1.0169360000000001</v>
      </c>
      <c r="J29">
        <v>1.009217</v>
      </c>
      <c r="K29">
        <v>1</v>
      </c>
    </row>
    <row r="30" spans="1:11" x14ac:dyDescent="0.25">
      <c r="A30" s="56" t="s">
        <v>127</v>
      </c>
      <c r="B30">
        <v>8.9202340000000007</v>
      </c>
      <c r="C30">
        <v>2.9740470000000001</v>
      </c>
      <c r="D30">
        <v>1.8318479999999999</v>
      </c>
      <c r="E30">
        <v>1.441392</v>
      </c>
      <c r="F30">
        <v>1.2301979999999999</v>
      </c>
      <c r="G30">
        <v>1.1049169999999999</v>
      </c>
      <c r="H30">
        <v>1.0604480000000001</v>
      </c>
      <c r="I30">
        <v>1.0263089999999999</v>
      </c>
      <c r="J30">
        <v>1.009217</v>
      </c>
      <c r="K30">
        <v>1</v>
      </c>
    </row>
    <row r="31" spans="1:11" x14ac:dyDescent="0.25">
      <c r="A31" s="56" t="s">
        <v>116</v>
      </c>
      <c r="B31">
        <v>12</v>
      </c>
      <c r="C31">
        <v>24</v>
      </c>
      <c r="D31">
        <v>36</v>
      </c>
      <c r="E31">
        <v>48</v>
      </c>
      <c r="F31">
        <v>60</v>
      </c>
      <c r="G31">
        <v>72</v>
      </c>
      <c r="H31">
        <v>84</v>
      </c>
      <c r="I31">
        <v>96</v>
      </c>
      <c r="J31">
        <v>108</v>
      </c>
      <c r="K31">
        <v>120</v>
      </c>
    </row>
    <row r="32" spans="1:11" x14ac:dyDescent="0.25">
      <c r="A32" s="56" t="s">
        <v>128</v>
      </c>
      <c r="B32">
        <v>24</v>
      </c>
      <c r="C32">
        <v>36</v>
      </c>
      <c r="D32">
        <v>48</v>
      </c>
      <c r="E32">
        <v>60</v>
      </c>
      <c r="F32">
        <v>72</v>
      </c>
      <c r="G32">
        <v>84</v>
      </c>
      <c r="H32">
        <v>96</v>
      </c>
      <c r="I32">
        <v>108</v>
      </c>
      <c r="J32">
        <v>120</v>
      </c>
      <c r="K32" t="s">
        <v>129</v>
      </c>
    </row>
    <row r="33" spans="1:11" x14ac:dyDescent="0.25">
      <c r="A33" s="56" t="s">
        <v>130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5">
      <c r="A34" s="56" t="s">
        <v>131</v>
      </c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10</v>
      </c>
    </row>
    <row r="35" spans="1:11" x14ac:dyDescent="0.25">
      <c r="A35" s="56" t="s">
        <v>134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</row>
    <row r="36" spans="1:11" x14ac:dyDescent="0.25">
      <c r="A36" s="56" t="s">
        <v>135</v>
      </c>
      <c r="B36">
        <v>2.9993590000000001</v>
      </c>
      <c r="C36">
        <v>1.623523</v>
      </c>
      <c r="D36">
        <v>1.270888</v>
      </c>
      <c r="E36">
        <v>1.171675</v>
      </c>
      <c r="F36">
        <v>1.1133850000000001</v>
      </c>
      <c r="G36">
        <v>1.0419350000000001</v>
      </c>
      <c r="H36">
        <v>1.033264</v>
      </c>
      <c r="I36">
        <v>1.0169360000000001</v>
      </c>
      <c r="J36">
        <v>1.009217</v>
      </c>
      <c r="K36" t="s">
        <v>136</v>
      </c>
    </row>
    <row r="37" spans="1:11" x14ac:dyDescent="0.25">
      <c r="A37" s="56" t="s">
        <v>137</v>
      </c>
      <c r="B37">
        <v>1.1302032769999999</v>
      </c>
      <c r="C37">
        <v>0.13583611900000001</v>
      </c>
      <c r="D37">
        <v>9.0498216000000006E-2</v>
      </c>
      <c r="E37">
        <v>2.5389927E-2</v>
      </c>
      <c r="F37">
        <v>3.5376679000000001E-2</v>
      </c>
      <c r="G37">
        <v>2.2577812999999999E-2</v>
      </c>
      <c r="H37">
        <v>4.8819179999999998E-3</v>
      </c>
      <c r="I37">
        <v>1.5055851E-2</v>
      </c>
      <c r="J37" t="s">
        <v>136</v>
      </c>
      <c r="K37" t="s">
        <v>136</v>
      </c>
    </row>
    <row r="38" spans="1:11" x14ac:dyDescent="0.25">
      <c r="A38" s="56" t="s">
        <v>138</v>
      </c>
      <c r="B38">
        <v>166.98347000000001</v>
      </c>
      <c r="C38">
        <v>33.294538000000003</v>
      </c>
      <c r="D38">
        <v>26.295300000000001</v>
      </c>
      <c r="E38">
        <v>7.8249599999999999</v>
      </c>
      <c r="F38">
        <v>10.928818</v>
      </c>
      <c r="G38">
        <v>6.3890419999999999</v>
      </c>
      <c r="H38">
        <v>1.159062</v>
      </c>
      <c r="I38">
        <v>2.8077040000000002</v>
      </c>
      <c r="J38" t="s">
        <v>136</v>
      </c>
      <c r="K38" t="s">
        <v>136</v>
      </c>
    </row>
    <row r="39" spans="1:11" x14ac:dyDescent="0.25">
      <c r="A39" s="56" t="s">
        <v>123</v>
      </c>
      <c r="B39">
        <v>8</v>
      </c>
      <c r="C39">
        <v>7</v>
      </c>
      <c r="D39">
        <v>6</v>
      </c>
      <c r="E39">
        <v>5</v>
      </c>
      <c r="F39">
        <v>4</v>
      </c>
      <c r="G39">
        <v>3</v>
      </c>
      <c r="H39">
        <v>2</v>
      </c>
      <c r="I39">
        <v>1</v>
      </c>
      <c r="J39">
        <v>0</v>
      </c>
      <c r="K39" t="s">
        <v>136</v>
      </c>
    </row>
    <row r="40" spans="1:11" x14ac:dyDescent="0.25">
      <c r="A40" s="56" t="s">
        <v>139</v>
      </c>
      <c r="B40" s="56" t="s">
        <v>140</v>
      </c>
      <c r="C40" s="56" t="s">
        <v>141</v>
      </c>
      <c r="D40" s="56" t="s">
        <v>142</v>
      </c>
      <c r="E40" s="56" t="s">
        <v>143</v>
      </c>
      <c r="F40" s="56" t="s">
        <v>144</v>
      </c>
      <c r="G40" s="56" t="s">
        <v>145</v>
      </c>
      <c r="H40" s="56" t="s">
        <v>146</v>
      </c>
      <c r="I40" s="56" t="s">
        <v>147</v>
      </c>
      <c r="J40" s="56" t="s">
        <v>148</v>
      </c>
      <c r="K40" s="56" t="s">
        <v>136</v>
      </c>
    </row>
    <row r="41" spans="1:11" x14ac:dyDescent="0.25">
      <c r="A41" s="56" t="s">
        <v>149</v>
      </c>
      <c r="B41">
        <v>1.1302032769999999</v>
      </c>
      <c r="C41">
        <v>0.13583611900000001</v>
      </c>
      <c r="D41">
        <v>9.0498216000000006E-2</v>
      </c>
      <c r="E41">
        <v>2.5389927E-2</v>
      </c>
      <c r="F41">
        <v>3.5376679000000001E-2</v>
      </c>
      <c r="G41">
        <v>2.2577812999999999E-2</v>
      </c>
      <c r="H41">
        <v>4.8819179999999998E-3</v>
      </c>
      <c r="I41">
        <v>1.5055851E-2</v>
      </c>
      <c r="J41">
        <v>8.4845279999999999E-3</v>
      </c>
      <c r="K41" t="s">
        <v>136</v>
      </c>
    </row>
    <row r="42" spans="1:11" x14ac:dyDescent="0.25">
      <c r="A42" s="56" t="s">
        <v>150</v>
      </c>
      <c r="B42">
        <v>166.98347000000001</v>
      </c>
      <c r="C42">
        <v>33.294538000000003</v>
      </c>
      <c r="D42">
        <v>26.295300000000001</v>
      </c>
      <c r="E42">
        <v>7.8249599999999999</v>
      </c>
      <c r="F42">
        <v>10.928818</v>
      </c>
      <c r="G42">
        <v>6.3890419999999999</v>
      </c>
      <c r="H42">
        <v>1.159062</v>
      </c>
      <c r="I42">
        <v>2.8077040000000002</v>
      </c>
      <c r="J42">
        <v>1.159062</v>
      </c>
      <c r="K42" t="s">
        <v>136</v>
      </c>
    </row>
    <row r="43" spans="1:11" x14ac:dyDescent="0.25">
      <c r="A43" s="56" t="s">
        <v>151</v>
      </c>
      <c r="B43">
        <v>1.1302032769999999</v>
      </c>
      <c r="C43">
        <v>0.13583611900000001</v>
      </c>
      <c r="D43">
        <v>9.0498216000000006E-2</v>
      </c>
      <c r="E43">
        <v>2.5389927E-2</v>
      </c>
      <c r="F43">
        <v>3.5376679000000001E-2</v>
      </c>
      <c r="G43">
        <v>2.2577812999999999E-2</v>
      </c>
      <c r="H43">
        <v>4.8819179999999998E-3</v>
      </c>
      <c r="I43">
        <v>1.5055851E-2</v>
      </c>
      <c r="J43">
        <v>8.4845279999999999E-3</v>
      </c>
      <c r="K43">
        <v>0</v>
      </c>
    </row>
    <row r="44" spans="1:11" x14ac:dyDescent="0.25">
      <c r="A44" s="56" t="s">
        <v>152</v>
      </c>
      <c r="B44" s="57">
        <v>1.2773589999999999</v>
      </c>
      <c r="C44" s="57">
        <v>1.8451450000000001E-2</v>
      </c>
      <c r="D44" s="57">
        <v>8.1899269999999996E-3</v>
      </c>
      <c r="E44" s="57">
        <v>6.4464839999999997E-4</v>
      </c>
      <c r="F44" s="57">
        <v>1.251509E-3</v>
      </c>
      <c r="G44" s="57">
        <v>5.0975759999999999E-4</v>
      </c>
      <c r="H44" s="57">
        <v>2.3833119999999999E-5</v>
      </c>
      <c r="I44" s="57">
        <v>2.2667870000000001E-4</v>
      </c>
      <c r="J44" s="57">
        <v>7.1987220000000002E-5</v>
      </c>
      <c r="K44" s="57">
        <v>0</v>
      </c>
    </row>
    <row r="45" spans="1:11" x14ac:dyDescent="0.25">
      <c r="A45" s="56" t="s">
        <v>68</v>
      </c>
      <c r="B45">
        <v>166.98347000000001</v>
      </c>
      <c r="C45">
        <v>33.294538000000003</v>
      </c>
      <c r="D45">
        <v>26.295300000000001</v>
      </c>
      <c r="E45">
        <v>7.8249599999999999</v>
      </c>
      <c r="F45">
        <v>10.928818</v>
      </c>
      <c r="G45">
        <v>6.3890419999999999</v>
      </c>
      <c r="H45">
        <v>1.159062</v>
      </c>
      <c r="I45">
        <v>2.8077040000000002</v>
      </c>
      <c r="J45">
        <v>1.159062</v>
      </c>
      <c r="K45">
        <v>0</v>
      </c>
    </row>
    <row r="46" spans="1:11" x14ac:dyDescent="0.25">
      <c r="A46" s="56" t="s">
        <v>153</v>
      </c>
      <c r="B46">
        <v>27883.479394000002</v>
      </c>
      <c r="C46">
        <v>1108.526286</v>
      </c>
      <c r="D46">
        <v>691.44278499999996</v>
      </c>
      <c r="E46">
        <v>61.229995000000002</v>
      </c>
      <c r="F46">
        <v>119.439054</v>
      </c>
      <c r="G46">
        <v>40.819862999999998</v>
      </c>
      <c r="H46">
        <v>1.3434250000000001</v>
      </c>
      <c r="I46">
        <v>7.8832040000000001</v>
      </c>
      <c r="J46">
        <v>1.3434250000000001</v>
      </c>
      <c r="K46">
        <v>0</v>
      </c>
    </row>
    <row r="48" spans="1:11" x14ac:dyDescent="0.25">
      <c r="A48" s="56" t="s">
        <v>224</v>
      </c>
    </row>
    <row r="49" spans="1:19" x14ac:dyDescent="0.25">
      <c r="B49" s="56" t="s">
        <v>157</v>
      </c>
      <c r="C49" s="56" t="s">
        <v>156</v>
      </c>
    </row>
    <row r="50" spans="1:19" x14ac:dyDescent="0.25">
      <c r="A50" s="56" t="s">
        <v>225</v>
      </c>
      <c r="B50" s="58">
        <v>35796</v>
      </c>
      <c r="C50" s="58">
        <v>36160</v>
      </c>
    </row>
    <row r="51" spans="1:19" x14ac:dyDescent="0.25">
      <c r="A51" s="56" t="s">
        <v>226</v>
      </c>
      <c r="B51" s="58">
        <v>36161</v>
      </c>
      <c r="C51" s="58">
        <v>36525</v>
      </c>
    </row>
    <row r="52" spans="1:19" x14ac:dyDescent="0.25">
      <c r="A52" s="56" t="s">
        <v>227</v>
      </c>
      <c r="B52" s="58">
        <v>36526</v>
      </c>
      <c r="C52" s="58">
        <v>36891</v>
      </c>
    </row>
    <row r="53" spans="1:19" x14ac:dyDescent="0.25">
      <c r="A53" s="56" t="s">
        <v>228</v>
      </c>
      <c r="B53" s="58">
        <v>36892</v>
      </c>
      <c r="C53" s="58">
        <v>37256</v>
      </c>
    </row>
    <row r="54" spans="1:19" x14ac:dyDescent="0.25">
      <c r="A54" s="56" t="s">
        <v>229</v>
      </c>
      <c r="B54" s="58">
        <v>37257</v>
      </c>
      <c r="C54" s="58">
        <v>37621</v>
      </c>
    </row>
    <row r="55" spans="1:19" x14ac:dyDescent="0.25">
      <c r="A55" s="56" t="s">
        <v>230</v>
      </c>
      <c r="B55" s="58">
        <v>37622</v>
      </c>
      <c r="C55" s="58">
        <v>37986</v>
      </c>
    </row>
    <row r="56" spans="1:19" x14ac:dyDescent="0.25">
      <c r="A56" s="56" t="s">
        <v>231</v>
      </c>
      <c r="B56" s="58">
        <v>37987</v>
      </c>
      <c r="C56" s="58">
        <v>38352</v>
      </c>
    </row>
    <row r="57" spans="1:19" x14ac:dyDescent="0.25">
      <c r="A57" s="56" t="s">
        <v>232</v>
      </c>
      <c r="B57" s="58">
        <v>38353</v>
      </c>
      <c r="C57" s="58">
        <v>38717</v>
      </c>
    </row>
    <row r="58" spans="1:19" x14ac:dyDescent="0.25">
      <c r="A58" s="56" t="s">
        <v>233</v>
      </c>
      <c r="B58" s="58">
        <v>38718</v>
      </c>
      <c r="C58" s="58">
        <v>39082</v>
      </c>
    </row>
    <row r="59" spans="1:19" x14ac:dyDescent="0.25">
      <c r="A59" s="56" t="s">
        <v>234</v>
      </c>
      <c r="B59" s="58">
        <v>39083</v>
      </c>
      <c r="C59" s="58">
        <v>39447</v>
      </c>
    </row>
    <row r="61" spans="1:19" x14ac:dyDescent="0.25">
      <c r="A61" s="56" t="s">
        <v>154</v>
      </c>
    </row>
    <row r="62" spans="1:19" x14ac:dyDescent="0.25">
      <c r="B62" s="56" t="s">
        <v>115</v>
      </c>
      <c r="C62" s="56" t="s">
        <v>116</v>
      </c>
      <c r="D62" s="56" t="s">
        <v>155</v>
      </c>
      <c r="E62" s="56" t="s">
        <v>203</v>
      </c>
      <c r="F62" s="56" t="s">
        <v>204</v>
      </c>
      <c r="G62" s="56" t="s">
        <v>205</v>
      </c>
      <c r="H62" s="56" t="s">
        <v>206</v>
      </c>
      <c r="I62" s="56" t="s">
        <v>207</v>
      </c>
      <c r="J62" s="56" t="s">
        <v>126</v>
      </c>
      <c r="K62" s="56" t="s">
        <v>208</v>
      </c>
      <c r="L62" s="56" t="s">
        <v>209</v>
      </c>
      <c r="M62" s="56" t="s">
        <v>159</v>
      </c>
      <c r="N62" s="56" t="s">
        <v>210</v>
      </c>
      <c r="O62" s="56" t="s">
        <v>160</v>
      </c>
      <c r="P62" s="56" t="s">
        <v>158</v>
      </c>
      <c r="Q62" s="56" t="s">
        <v>211</v>
      </c>
      <c r="R62" s="56" t="s">
        <v>212</v>
      </c>
      <c r="S62" s="56" t="s">
        <v>213</v>
      </c>
    </row>
    <row r="63" spans="1:19" x14ac:dyDescent="0.25">
      <c r="A63" s="56" t="s">
        <v>161</v>
      </c>
      <c r="B63" s="56" t="s">
        <v>90</v>
      </c>
      <c r="C63">
        <v>120</v>
      </c>
      <c r="D63">
        <v>18834</v>
      </c>
      <c r="E63">
        <v>108</v>
      </c>
      <c r="F63">
        <v>18662</v>
      </c>
      <c r="G63">
        <v>172</v>
      </c>
      <c r="H63" t="s">
        <v>136</v>
      </c>
      <c r="I63" t="s">
        <v>136</v>
      </c>
      <c r="J63" t="s">
        <v>136</v>
      </c>
      <c r="K63" s="56" t="s">
        <v>214</v>
      </c>
      <c r="L63" s="58">
        <v>35795</v>
      </c>
      <c r="M63" s="58">
        <v>39447</v>
      </c>
      <c r="N63" s="58">
        <v>36160</v>
      </c>
      <c r="O63">
        <v>12</v>
      </c>
      <c r="P63" s="58">
        <v>35976</v>
      </c>
      <c r="Q63">
        <v>18834</v>
      </c>
      <c r="R63" t="b">
        <v>0</v>
      </c>
      <c r="S63" t="s">
        <v>136</v>
      </c>
    </row>
    <row r="64" spans="1:19" x14ac:dyDescent="0.25">
      <c r="A64" s="56" t="s">
        <v>162</v>
      </c>
      <c r="B64" s="56" t="s">
        <v>91</v>
      </c>
      <c r="C64">
        <v>108</v>
      </c>
      <c r="D64">
        <v>16704</v>
      </c>
      <c r="E64">
        <v>96</v>
      </c>
      <c r="F64">
        <v>16169</v>
      </c>
      <c r="G64">
        <v>535</v>
      </c>
      <c r="H64" t="s">
        <v>136</v>
      </c>
      <c r="I64" t="s">
        <v>136</v>
      </c>
      <c r="J64" t="s">
        <v>136</v>
      </c>
      <c r="K64" s="56" t="s">
        <v>215</v>
      </c>
      <c r="L64" s="58">
        <v>36160</v>
      </c>
      <c r="M64" s="58">
        <v>39447</v>
      </c>
      <c r="N64" s="58">
        <v>36525</v>
      </c>
      <c r="O64">
        <v>12</v>
      </c>
      <c r="P64" s="58">
        <v>36341</v>
      </c>
      <c r="Q64">
        <v>16704</v>
      </c>
      <c r="R64" t="b">
        <v>0</v>
      </c>
      <c r="S64" t="s">
        <v>136</v>
      </c>
    </row>
    <row r="65" spans="1:19" x14ac:dyDescent="0.25">
      <c r="A65" s="56" t="s">
        <v>163</v>
      </c>
      <c r="B65" s="56" t="s">
        <v>92</v>
      </c>
      <c r="C65">
        <v>96</v>
      </c>
      <c r="D65">
        <v>23466</v>
      </c>
      <c r="E65">
        <v>84</v>
      </c>
      <c r="F65">
        <v>22863</v>
      </c>
      <c r="G65">
        <v>603</v>
      </c>
      <c r="H65" t="s">
        <v>136</v>
      </c>
      <c r="I65" t="s">
        <v>136</v>
      </c>
      <c r="J65" t="s">
        <v>136</v>
      </c>
      <c r="K65" s="56" t="s">
        <v>216</v>
      </c>
      <c r="L65" s="58">
        <v>36525</v>
      </c>
      <c r="M65" s="58">
        <v>39447</v>
      </c>
      <c r="N65" s="58">
        <v>36891</v>
      </c>
      <c r="O65">
        <v>12</v>
      </c>
      <c r="P65" s="58">
        <v>36707</v>
      </c>
      <c r="Q65">
        <v>23466</v>
      </c>
      <c r="R65" t="b">
        <v>0</v>
      </c>
      <c r="S65" t="s">
        <v>136</v>
      </c>
    </row>
    <row r="66" spans="1:19" x14ac:dyDescent="0.25">
      <c r="A66" s="56" t="s">
        <v>164</v>
      </c>
      <c r="B66" s="56" t="s">
        <v>93</v>
      </c>
      <c r="C66">
        <v>84</v>
      </c>
      <c r="D66">
        <v>27067</v>
      </c>
      <c r="E66">
        <v>72</v>
      </c>
      <c r="F66">
        <v>26083</v>
      </c>
      <c r="G66">
        <v>984</v>
      </c>
      <c r="H66" t="s">
        <v>136</v>
      </c>
      <c r="I66" t="s">
        <v>136</v>
      </c>
      <c r="J66" t="s">
        <v>136</v>
      </c>
      <c r="K66" s="56" t="s">
        <v>217</v>
      </c>
      <c r="L66" s="58">
        <v>36891</v>
      </c>
      <c r="M66" s="58">
        <v>39447</v>
      </c>
      <c r="N66" s="58">
        <v>37256</v>
      </c>
      <c r="O66">
        <v>12</v>
      </c>
      <c r="P66" s="58">
        <v>37072</v>
      </c>
      <c r="Q66">
        <v>27067</v>
      </c>
      <c r="R66" t="b">
        <v>0</v>
      </c>
      <c r="S66" t="s">
        <v>136</v>
      </c>
    </row>
    <row r="67" spans="1:19" x14ac:dyDescent="0.25">
      <c r="A67" s="56" t="s">
        <v>165</v>
      </c>
      <c r="B67" s="56" t="s">
        <v>94</v>
      </c>
      <c r="C67">
        <v>72</v>
      </c>
      <c r="D67">
        <v>26180</v>
      </c>
      <c r="E67">
        <v>60</v>
      </c>
      <c r="F67">
        <v>25955</v>
      </c>
      <c r="G67">
        <v>225</v>
      </c>
      <c r="H67" t="s">
        <v>136</v>
      </c>
      <c r="I67" t="s">
        <v>136</v>
      </c>
      <c r="J67" t="s">
        <v>136</v>
      </c>
      <c r="K67" s="56" t="s">
        <v>218</v>
      </c>
      <c r="L67" s="58">
        <v>37256</v>
      </c>
      <c r="M67" s="58">
        <v>39447</v>
      </c>
      <c r="N67" s="58">
        <v>37621</v>
      </c>
      <c r="O67">
        <v>12</v>
      </c>
      <c r="P67" s="58">
        <v>37437</v>
      </c>
      <c r="Q67">
        <v>26180</v>
      </c>
      <c r="R67" t="b">
        <v>0</v>
      </c>
      <c r="S67" t="s">
        <v>136</v>
      </c>
    </row>
    <row r="68" spans="1:19" x14ac:dyDescent="0.25">
      <c r="A68" s="56" t="s">
        <v>166</v>
      </c>
      <c r="B68" s="56" t="s">
        <v>95</v>
      </c>
      <c r="C68">
        <v>60</v>
      </c>
      <c r="D68">
        <v>15852</v>
      </c>
      <c r="E68">
        <v>48</v>
      </c>
      <c r="F68">
        <v>12935</v>
      </c>
      <c r="G68">
        <v>2917</v>
      </c>
      <c r="H68" t="s">
        <v>136</v>
      </c>
      <c r="I68" t="s">
        <v>136</v>
      </c>
      <c r="J68" t="s">
        <v>136</v>
      </c>
      <c r="K68" s="56" t="s">
        <v>219</v>
      </c>
      <c r="L68" s="58">
        <v>37621</v>
      </c>
      <c r="M68" s="58">
        <v>39447</v>
      </c>
      <c r="N68" s="58">
        <v>37986</v>
      </c>
      <c r="O68">
        <v>12</v>
      </c>
      <c r="P68" s="58">
        <v>37802</v>
      </c>
      <c r="Q68">
        <v>15852</v>
      </c>
      <c r="R68" t="b">
        <v>0</v>
      </c>
      <c r="S68" t="s">
        <v>136</v>
      </c>
    </row>
    <row r="69" spans="1:19" x14ac:dyDescent="0.25">
      <c r="A69" s="56" t="s">
        <v>167</v>
      </c>
      <c r="B69" s="56" t="s">
        <v>96</v>
      </c>
      <c r="C69">
        <v>48</v>
      </c>
      <c r="D69">
        <v>12314</v>
      </c>
      <c r="E69">
        <v>36</v>
      </c>
      <c r="F69">
        <v>10946</v>
      </c>
      <c r="G69">
        <v>1368</v>
      </c>
      <c r="H69" t="s">
        <v>136</v>
      </c>
      <c r="I69" t="s">
        <v>136</v>
      </c>
      <c r="J69" t="s">
        <v>136</v>
      </c>
      <c r="K69" s="56" t="s">
        <v>220</v>
      </c>
      <c r="L69" s="58">
        <v>37986</v>
      </c>
      <c r="M69" s="58">
        <v>39447</v>
      </c>
      <c r="N69" s="58">
        <v>38352</v>
      </c>
      <c r="O69">
        <v>12</v>
      </c>
      <c r="P69" s="58">
        <v>38168</v>
      </c>
      <c r="Q69">
        <v>12314</v>
      </c>
      <c r="R69" t="b">
        <v>0</v>
      </c>
      <c r="S69" t="s">
        <v>136</v>
      </c>
    </row>
    <row r="70" spans="1:19" x14ac:dyDescent="0.25">
      <c r="A70" s="56" t="s">
        <v>168</v>
      </c>
      <c r="B70" s="56" t="s">
        <v>97</v>
      </c>
      <c r="C70">
        <v>36</v>
      </c>
      <c r="D70">
        <v>13112</v>
      </c>
      <c r="E70">
        <v>24</v>
      </c>
      <c r="F70">
        <v>6947</v>
      </c>
      <c r="G70">
        <v>6165</v>
      </c>
      <c r="H70" t="s">
        <v>136</v>
      </c>
      <c r="I70" t="s">
        <v>136</v>
      </c>
      <c r="J70" t="s">
        <v>136</v>
      </c>
      <c r="K70" s="56" t="s">
        <v>221</v>
      </c>
      <c r="L70" s="58">
        <v>38352</v>
      </c>
      <c r="M70" s="58">
        <v>39447</v>
      </c>
      <c r="N70" s="58">
        <v>38717</v>
      </c>
      <c r="O70">
        <v>12</v>
      </c>
      <c r="P70" s="58">
        <v>38533</v>
      </c>
      <c r="Q70">
        <v>13112</v>
      </c>
      <c r="R70" t="b">
        <v>0</v>
      </c>
      <c r="S70" t="s">
        <v>136</v>
      </c>
    </row>
    <row r="71" spans="1:19" x14ac:dyDescent="0.25">
      <c r="A71" s="56" t="s">
        <v>169</v>
      </c>
      <c r="B71" s="56" t="s">
        <v>98</v>
      </c>
      <c r="C71">
        <v>24</v>
      </c>
      <c r="D71">
        <v>5395</v>
      </c>
      <c r="E71">
        <v>12</v>
      </c>
      <c r="F71">
        <v>3133</v>
      </c>
      <c r="G71">
        <v>2262</v>
      </c>
      <c r="H71" t="s">
        <v>136</v>
      </c>
      <c r="I71" t="s">
        <v>136</v>
      </c>
      <c r="J71" t="s">
        <v>136</v>
      </c>
      <c r="K71" s="56" t="s">
        <v>222</v>
      </c>
      <c r="L71" s="58">
        <v>38717</v>
      </c>
      <c r="M71" s="58">
        <v>39447</v>
      </c>
      <c r="N71" s="58">
        <v>39082</v>
      </c>
      <c r="O71">
        <v>12</v>
      </c>
      <c r="P71" s="58">
        <v>38898</v>
      </c>
      <c r="Q71">
        <v>5395</v>
      </c>
      <c r="R71" t="b">
        <v>0</v>
      </c>
      <c r="S71" t="s">
        <v>136</v>
      </c>
    </row>
    <row r="72" spans="1:19" x14ac:dyDescent="0.25">
      <c r="A72" s="56" t="s">
        <v>170</v>
      </c>
      <c r="B72" s="56" t="s">
        <v>99</v>
      </c>
      <c r="C72">
        <v>12</v>
      </c>
      <c r="D72">
        <v>2063</v>
      </c>
      <c r="E72">
        <v>0</v>
      </c>
      <c r="F72" t="s">
        <v>136</v>
      </c>
      <c r="G72">
        <v>2063</v>
      </c>
      <c r="H72" t="s">
        <v>136</v>
      </c>
      <c r="I72" t="s">
        <v>136</v>
      </c>
      <c r="J72" t="s">
        <v>136</v>
      </c>
      <c r="K72" s="56" t="s">
        <v>223</v>
      </c>
      <c r="L72" s="58">
        <v>39082</v>
      </c>
      <c r="M72" s="58">
        <v>39447</v>
      </c>
      <c r="N72" s="58">
        <v>39447</v>
      </c>
      <c r="O72">
        <v>12</v>
      </c>
      <c r="P72" s="58">
        <v>39263</v>
      </c>
      <c r="Q72">
        <v>2063</v>
      </c>
      <c r="R72" t="b">
        <v>0</v>
      </c>
      <c r="S72" t="s">
        <v>136</v>
      </c>
    </row>
    <row r="74" spans="1:19" x14ac:dyDescent="0.25">
      <c r="A74" s="56" t="s">
        <v>171</v>
      </c>
    </row>
    <row r="75" spans="1:19" x14ac:dyDescent="0.25">
      <c r="B75" s="56" t="s">
        <v>81</v>
      </c>
      <c r="C75" s="56" t="s">
        <v>82</v>
      </c>
      <c r="D75" s="56" t="s">
        <v>83</v>
      </c>
      <c r="E75" s="56" t="s">
        <v>84</v>
      </c>
      <c r="F75" s="56" t="s">
        <v>85</v>
      </c>
      <c r="G75" s="56" t="s">
        <v>86</v>
      </c>
      <c r="H75" s="56" t="s">
        <v>87</v>
      </c>
      <c r="I75" s="56" t="s">
        <v>88</v>
      </c>
      <c r="J75" s="56" t="s">
        <v>89</v>
      </c>
      <c r="K75" s="56" t="s">
        <v>129</v>
      </c>
    </row>
    <row r="76" spans="1:19" x14ac:dyDescent="0.25">
      <c r="A76" s="56" t="s">
        <v>90</v>
      </c>
      <c r="K76">
        <v>18834</v>
      </c>
    </row>
    <row r="77" spans="1:19" x14ac:dyDescent="0.25">
      <c r="A77" s="56" t="s">
        <v>91</v>
      </c>
      <c r="J77">
        <v>16857.953917050691</v>
      </c>
      <c r="K77">
        <v>16857.953917050691</v>
      </c>
    </row>
    <row r="78" spans="1:19" x14ac:dyDescent="0.25">
      <c r="A78" s="56" t="s">
        <v>92</v>
      </c>
      <c r="I78">
        <v>23863.431463323461</v>
      </c>
      <c r="J78">
        <v>24083.37092381492</v>
      </c>
      <c r="K78">
        <v>24083.37092381492</v>
      </c>
    </row>
    <row r="79" spans="1:19" x14ac:dyDescent="0.25">
      <c r="A79" s="56" t="s">
        <v>93</v>
      </c>
      <c r="H79">
        <v>27967.344610417254</v>
      </c>
      <c r="I79">
        <v>28441.013011243544</v>
      </c>
      <c r="J79">
        <v>28703.142163420904</v>
      </c>
      <c r="K79">
        <v>28703.142163420904</v>
      </c>
    </row>
    <row r="80" spans="1:19" x14ac:dyDescent="0.25">
      <c r="A80" s="56" t="s">
        <v>94</v>
      </c>
      <c r="G80">
        <v>27277.848820510259</v>
      </c>
      <c r="H80">
        <v>28185.207012009985</v>
      </c>
      <c r="I80">
        <v>28662.565235263111</v>
      </c>
      <c r="J80">
        <v>28926.736343422217</v>
      </c>
      <c r="K80">
        <v>28926.736343422217</v>
      </c>
    </row>
    <row r="81" spans="1:11" x14ac:dyDescent="0.25">
      <c r="A81" s="56" t="s">
        <v>95</v>
      </c>
      <c r="F81">
        <v>17649.377216144851</v>
      </c>
      <c r="G81">
        <v>18389.497459058726</v>
      </c>
      <c r="H81">
        <v>19001.197496947865</v>
      </c>
      <c r="I81">
        <v>19323.010917475865</v>
      </c>
      <c r="J81">
        <v>19501.10318399638</v>
      </c>
      <c r="K81">
        <v>19501.10318399638</v>
      </c>
    </row>
    <row r="82" spans="1:11" x14ac:dyDescent="0.25">
      <c r="A82" s="56" t="s">
        <v>96</v>
      </c>
      <c r="E82">
        <v>14428.001431850247</v>
      </c>
      <c r="F82">
        <v>16063.918732387274</v>
      </c>
      <c r="G82">
        <v>16737.553347861834</v>
      </c>
      <c r="H82">
        <v>17294.303853951122</v>
      </c>
      <c r="I82">
        <v>17587.20850271258</v>
      </c>
      <c r="J82">
        <v>17749.302590295185</v>
      </c>
      <c r="K82">
        <v>17749.302590295185</v>
      </c>
    </row>
    <row r="83" spans="1:11" x14ac:dyDescent="0.25">
      <c r="A83" s="56" t="s">
        <v>97</v>
      </c>
      <c r="D83">
        <v>16663.884964347475</v>
      </c>
      <c r="E83">
        <v>19524.651301428712</v>
      </c>
      <c r="F83">
        <v>21738.451667462075</v>
      </c>
      <c r="G83">
        <v>22650.0457668831</v>
      </c>
      <c r="H83">
        <v>23403.466782581825</v>
      </c>
      <c r="I83">
        <v>23799.839153256144</v>
      </c>
      <c r="J83">
        <v>24019.192509507353</v>
      </c>
      <c r="K83">
        <v>24019.192509507353</v>
      </c>
    </row>
    <row r="84" spans="1:11" x14ac:dyDescent="0.25">
      <c r="A84" s="56" t="s">
        <v>98</v>
      </c>
      <c r="C84">
        <v>8758.9052564998838</v>
      </c>
      <c r="D84">
        <v>11131.588591209007</v>
      </c>
      <c r="E84">
        <v>13042.599978295551</v>
      </c>
      <c r="F84">
        <v>14521.433692671009</v>
      </c>
      <c r="G84">
        <v>15130.384756521918</v>
      </c>
      <c r="H84">
        <v>15633.675123724561</v>
      </c>
      <c r="I84">
        <v>15898.454565535923</v>
      </c>
      <c r="J84">
        <v>16044.984100702153</v>
      </c>
      <c r="K84">
        <v>16044.984100702153</v>
      </c>
    </row>
    <row r="85" spans="1:11" x14ac:dyDescent="0.25">
      <c r="A85" s="56" t="s">
        <v>99</v>
      </c>
      <c r="B85">
        <v>6187.6768977048887</v>
      </c>
      <c r="C85">
        <v>10045.834236298469</v>
      </c>
      <c r="D85">
        <v>12767.131336529987</v>
      </c>
      <c r="E85">
        <v>14958.923924319863</v>
      </c>
      <c r="F85">
        <v>16655.039811250008</v>
      </c>
      <c r="G85">
        <v>17353.462875128243</v>
      </c>
      <c r="H85">
        <v>17930.700720907149</v>
      </c>
      <c r="I85">
        <v>18234.383693119082</v>
      </c>
      <c r="J85">
        <v>18402.442529000364</v>
      </c>
      <c r="K85">
        <v>18402.442529000364</v>
      </c>
    </row>
    <row r="86" spans="1:11" x14ac:dyDescent="0.25">
      <c r="A86" s="56" t="s">
        <v>172</v>
      </c>
      <c r="B86">
        <v>6187.6768977048887</v>
      </c>
      <c r="C86">
        <v>18804.739492798355</v>
      </c>
      <c r="D86">
        <v>40562.60489208647</v>
      </c>
      <c r="E86">
        <v>61954.176635894371</v>
      </c>
      <c r="F86">
        <v>86628.221119915223</v>
      </c>
      <c r="G86">
        <v>117538.79302596409</v>
      </c>
      <c r="H86">
        <v>149415.89560053975</v>
      </c>
      <c r="I86">
        <v>175809.9065419297</v>
      </c>
      <c r="J86">
        <v>194288.22826121017</v>
      </c>
      <c r="K86">
        <v>213122.22826121017</v>
      </c>
    </row>
    <row r="88" spans="1:11" x14ac:dyDescent="0.25">
      <c r="A88" s="56" t="s">
        <v>117</v>
      </c>
    </row>
    <row r="89" spans="1:11" x14ac:dyDescent="0.25">
      <c r="B89" s="56" t="s">
        <v>81</v>
      </c>
      <c r="C89" s="56" t="s">
        <v>82</v>
      </c>
      <c r="D89" s="56" t="s">
        <v>83</v>
      </c>
      <c r="E89" s="56" t="s">
        <v>84</v>
      </c>
      <c r="F89" s="56" t="s">
        <v>85</v>
      </c>
      <c r="G89" s="56" t="s">
        <v>86</v>
      </c>
      <c r="H89" s="56" t="s">
        <v>87</v>
      </c>
      <c r="I89" s="56" t="s">
        <v>88</v>
      </c>
      <c r="J89" s="56" t="s">
        <v>89</v>
      </c>
      <c r="K89" s="56" t="s">
        <v>129</v>
      </c>
    </row>
    <row r="90" spans="1:11" x14ac:dyDescent="0.25">
      <c r="A90" s="56" t="s">
        <v>90</v>
      </c>
      <c r="K90">
        <v>0</v>
      </c>
    </row>
    <row r="91" spans="1:11" x14ac:dyDescent="0.25">
      <c r="A91" s="56" t="s">
        <v>91</v>
      </c>
      <c r="J91">
        <v>141.72555846285073</v>
      </c>
      <c r="K91">
        <v>141.72555846285073</v>
      </c>
    </row>
    <row r="92" spans="1:11" x14ac:dyDescent="0.25">
      <c r="A92" s="56" t="s">
        <v>92</v>
      </c>
      <c r="I92">
        <v>353.3006068866672</v>
      </c>
      <c r="J92">
        <v>410.04371036413369</v>
      </c>
      <c r="K92">
        <v>410.04371036413369</v>
      </c>
    </row>
    <row r="93" spans="1:11" x14ac:dyDescent="0.25">
      <c r="A93" s="56" t="s">
        <v>93</v>
      </c>
      <c r="H93">
        <v>132.13887293912734</v>
      </c>
      <c r="I93">
        <v>441.99872817202851</v>
      </c>
      <c r="J93">
        <v>507.1730694280015</v>
      </c>
      <c r="K93">
        <v>507.1730694280015</v>
      </c>
    </row>
    <row r="94" spans="1:11" x14ac:dyDescent="0.25">
      <c r="A94" s="56" t="s">
        <v>94</v>
      </c>
      <c r="G94">
        <v>591.08714548236583</v>
      </c>
      <c r="H94">
        <v>625.1049542799957</v>
      </c>
      <c r="I94">
        <v>764.37412229919937</v>
      </c>
      <c r="J94">
        <v>808.86956465415824</v>
      </c>
      <c r="K94">
        <v>808.86956465415824</v>
      </c>
    </row>
    <row r="95" spans="1:11" x14ac:dyDescent="0.25">
      <c r="A95" s="56" t="s">
        <v>95</v>
      </c>
      <c r="F95">
        <v>560.79111847418187</v>
      </c>
      <c r="G95">
        <v>707.36522266909685</v>
      </c>
      <c r="H95">
        <v>736.39576767820802</v>
      </c>
      <c r="I95">
        <v>801.72757037557426</v>
      </c>
      <c r="J95">
        <v>825.58749223366942</v>
      </c>
      <c r="K95">
        <v>825.58749223366942</v>
      </c>
    </row>
    <row r="96" spans="1:11" x14ac:dyDescent="0.25">
      <c r="A96" s="56" t="s">
        <v>96</v>
      </c>
      <c r="E96">
        <v>312.65156547010997</v>
      </c>
      <c r="F96">
        <v>617.9160585496312</v>
      </c>
      <c r="G96">
        <v>739.08863656724259</v>
      </c>
      <c r="H96">
        <v>768.04085365323135</v>
      </c>
      <c r="I96">
        <v>823.38865226840801</v>
      </c>
      <c r="J96">
        <v>844.29778499338454</v>
      </c>
      <c r="K96">
        <v>844.29778499338454</v>
      </c>
    </row>
    <row r="97" spans="1:11" x14ac:dyDescent="0.25">
      <c r="A97" s="56" t="s">
        <v>97</v>
      </c>
      <c r="D97">
        <v>1186.6126075926547</v>
      </c>
      <c r="E97">
        <v>1453.5877870156919</v>
      </c>
      <c r="F97">
        <v>1760.3868810804097</v>
      </c>
      <c r="G97">
        <v>1899.1551197634078</v>
      </c>
      <c r="H97">
        <v>1965.4625940843518</v>
      </c>
      <c r="I97">
        <v>2029.7873368931903</v>
      </c>
      <c r="J97">
        <v>2058.4956803723799</v>
      </c>
      <c r="K97">
        <v>2058.4956803723799</v>
      </c>
    </row>
    <row r="98" spans="1:11" x14ac:dyDescent="0.25">
      <c r="A98" s="56" t="s">
        <v>98</v>
      </c>
      <c r="C98">
        <v>732.83586181940825</v>
      </c>
      <c r="D98">
        <v>1224.7995481041996</v>
      </c>
      <c r="E98">
        <v>1462.9637515371464</v>
      </c>
      <c r="F98">
        <v>1693.7229634103344</v>
      </c>
      <c r="G98">
        <v>1795.3533561637439</v>
      </c>
      <c r="H98">
        <v>1856.5638798962725</v>
      </c>
      <c r="I98">
        <v>1902.8286122801733</v>
      </c>
      <c r="J98">
        <v>1925.165591191784</v>
      </c>
      <c r="K98">
        <v>1925.165591191784</v>
      </c>
    </row>
    <row r="99" spans="1:11" x14ac:dyDescent="0.25">
      <c r="A99" s="56" t="s">
        <v>99</v>
      </c>
      <c r="B99">
        <v>2331.6093612046311</v>
      </c>
      <c r="C99">
        <v>3890.5240795290756</v>
      </c>
      <c r="D99">
        <v>5039.6209055564923</v>
      </c>
      <c r="E99">
        <v>5915.0710570341589</v>
      </c>
      <c r="F99">
        <v>6610.2912117739634</v>
      </c>
      <c r="G99">
        <v>6899.3632828196778</v>
      </c>
      <c r="H99">
        <v>7129.4435588831902</v>
      </c>
      <c r="I99">
        <v>7256.0095357445489</v>
      </c>
      <c r="J99">
        <v>7324.7780156917306</v>
      </c>
      <c r="K99">
        <v>7324.7780156917306</v>
      </c>
    </row>
    <row r="100" spans="1:11" x14ac:dyDescent="0.25">
      <c r="A100" s="56" t="s">
        <v>172</v>
      </c>
      <c r="B100">
        <v>2331.6093612046311</v>
      </c>
      <c r="C100">
        <v>4111.5857982625294</v>
      </c>
      <c r="D100">
        <v>5982.123150903848</v>
      </c>
      <c r="E100">
        <v>7138.1352362985754</v>
      </c>
      <c r="F100">
        <v>8414.4390561149739</v>
      </c>
      <c r="G100">
        <v>9131.7349385580274</v>
      </c>
      <c r="H100">
        <v>9461.9664236846074</v>
      </c>
      <c r="I100">
        <v>9969.0719406155949</v>
      </c>
      <c r="J100">
        <v>10193.03129853159</v>
      </c>
      <c r="K100">
        <v>10193.03129853159</v>
      </c>
    </row>
    <row r="102" spans="1:11" x14ac:dyDescent="0.25">
      <c r="A102" s="56" t="s">
        <v>118</v>
      </c>
    </row>
    <row r="103" spans="1:11" x14ac:dyDescent="0.25">
      <c r="B103" s="56" t="s">
        <v>81</v>
      </c>
      <c r="C103" s="56" t="s">
        <v>82</v>
      </c>
      <c r="D103" s="56" t="s">
        <v>83</v>
      </c>
      <c r="E103" s="56" t="s">
        <v>84</v>
      </c>
      <c r="F103" s="56" t="s">
        <v>85</v>
      </c>
      <c r="G103" s="56" t="s">
        <v>86</v>
      </c>
      <c r="H103" s="56" t="s">
        <v>87</v>
      </c>
      <c r="I103" s="56" t="s">
        <v>88</v>
      </c>
      <c r="J103" s="56" t="s">
        <v>89</v>
      </c>
      <c r="K103" s="56" t="s">
        <v>129</v>
      </c>
    </row>
    <row r="104" spans="1:11" x14ac:dyDescent="0.25">
      <c r="A104" s="56" t="s">
        <v>90</v>
      </c>
      <c r="K104">
        <v>0</v>
      </c>
    </row>
    <row r="105" spans="1:11" x14ac:dyDescent="0.25">
      <c r="A105" s="56" t="s">
        <v>91</v>
      </c>
      <c r="J105">
        <v>149.80179898049101</v>
      </c>
      <c r="K105">
        <v>149.80179898049101</v>
      </c>
    </row>
    <row r="106" spans="1:11" x14ac:dyDescent="0.25">
      <c r="A106" s="56" t="s">
        <v>92</v>
      </c>
      <c r="I106">
        <v>430.10145124902755</v>
      </c>
      <c r="J106">
        <v>469.54405236571989</v>
      </c>
      <c r="K106">
        <v>469.54405236571989</v>
      </c>
    </row>
    <row r="107" spans="1:11" x14ac:dyDescent="0.25">
      <c r="A107" s="56" t="s">
        <v>93</v>
      </c>
      <c r="H107">
        <v>190.6895305937324</v>
      </c>
      <c r="I107">
        <v>508.01270442638861</v>
      </c>
      <c r="J107">
        <v>548.69334742686362</v>
      </c>
      <c r="K107">
        <v>548.69334742686362</v>
      </c>
    </row>
    <row r="108" spans="1:11" x14ac:dyDescent="0.25">
      <c r="A108" s="56" t="s">
        <v>94</v>
      </c>
      <c r="G108">
        <v>1033.76206406291</v>
      </c>
      <c r="H108">
        <v>1085.1669573582938</v>
      </c>
      <c r="I108">
        <v>1200.0013370881347</v>
      </c>
      <c r="J108">
        <v>1226.8558957141379</v>
      </c>
      <c r="K108">
        <v>1226.8558957141379</v>
      </c>
    </row>
    <row r="109" spans="1:11" x14ac:dyDescent="0.25">
      <c r="A109" s="56" t="s">
        <v>95</v>
      </c>
      <c r="F109">
        <v>1375.989783342761</v>
      </c>
      <c r="G109">
        <v>1666.1081095451748</v>
      </c>
      <c r="H109">
        <v>1728.6891800230844</v>
      </c>
      <c r="I109">
        <v>1800.0662780703879</v>
      </c>
      <c r="J109">
        <v>1823.7874806917234</v>
      </c>
      <c r="K109">
        <v>1823.7874806917234</v>
      </c>
    </row>
    <row r="110" spans="1:11" x14ac:dyDescent="0.25">
      <c r="A110" s="56" t="s">
        <v>96</v>
      </c>
      <c r="E110">
        <v>868.32376636707136</v>
      </c>
      <c r="F110">
        <v>1630.3151909476851</v>
      </c>
      <c r="G110">
        <v>1881.8201417933269</v>
      </c>
      <c r="H110">
        <v>1950.1897054041813</v>
      </c>
      <c r="I110">
        <v>2017.2982788118838</v>
      </c>
      <c r="J110">
        <v>2041.6852887846355</v>
      </c>
      <c r="K110">
        <v>2041.6852887846355</v>
      </c>
    </row>
    <row r="111" spans="1:11" x14ac:dyDescent="0.25">
      <c r="A111" s="56" t="s">
        <v>97</v>
      </c>
      <c r="D111">
        <v>3011.0127517788969</v>
      </c>
      <c r="E111">
        <v>3669.6866841223264</v>
      </c>
      <c r="F111">
        <v>4361.8290357106653</v>
      </c>
      <c r="G111">
        <v>4641.3391558860749</v>
      </c>
      <c r="H111">
        <v>4798.8980172133979</v>
      </c>
      <c r="I111">
        <v>4899.0404243220955</v>
      </c>
      <c r="J111">
        <v>4947.4252346020321</v>
      </c>
      <c r="K111">
        <v>4947.4252346020321</v>
      </c>
    </row>
    <row r="112" spans="1:11" x14ac:dyDescent="0.25">
      <c r="A112" s="56" t="s">
        <v>98</v>
      </c>
      <c r="C112">
        <v>2445.5059422719805</v>
      </c>
      <c r="D112">
        <v>3964.3063433360298</v>
      </c>
      <c r="E112">
        <v>4717.6764554170941</v>
      </c>
      <c r="F112">
        <v>5398.841910615427</v>
      </c>
      <c r="G112">
        <v>5677.6837168837601</v>
      </c>
      <c r="H112">
        <v>5868.2758111311941</v>
      </c>
      <c r="I112">
        <v>5977.9807723113108</v>
      </c>
      <c r="J112">
        <v>6034.8472170039477</v>
      </c>
      <c r="K112">
        <v>6034.8472170039477</v>
      </c>
    </row>
    <row r="113" spans="1:11" x14ac:dyDescent="0.25">
      <c r="A113" s="56" t="s">
        <v>99</v>
      </c>
      <c r="B113">
        <v>7584.4326083044625</v>
      </c>
      <c r="C113">
        <v>12588.941893329324</v>
      </c>
      <c r="D113">
        <v>16214.761564776769</v>
      </c>
      <c r="E113">
        <v>19018.987263812953</v>
      </c>
      <c r="F113">
        <v>21217.598549962269</v>
      </c>
      <c r="G113">
        <v>22122.721771871064</v>
      </c>
      <c r="H113">
        <v>22859.112052964654</v>
      </c>
      <c r="I113">
        <v>23249.305074057596</v>
      </c>
      <c r="J113">
        <v>23464.10638948001</v>
      </c>
      <c r="K113">
        <v>23464.10638948001</v>
      </c>
    </row>
    <row r="114" spans="1:11" x14ac:dyDescent="0.25">
      <c r="A114" s="56" t="s">
        <v>172</v>
      </c>
      <c r="B114">
        <v>7584.4326083044625</v>
      </c>
      <c r="C114">
        <v>12824.272194058798</v>
      </c>
      <c r="D114">
        <v>16961.733849396158</v>
      </c>
      <c r="E114">
        <v>19954.922555648736</v>
      </c>
      <c r="F114">
        <v>22425.673016559518</v>
      </c>
      <c r="G114">
        <v>23464.414917666134</v>
      </c>
      <c r="H114">
        <v>24248.930760256826</v>
      </c>
      <c r="I114">
        <v>24687.240346912979</v>
      </c>
      <c r="J114">
        <v>24919.962231291807</v>
      </c>
      <c r="K114">
        <v>24919.962231291807</v>
      </c>
    </row>
    <row r="116" spans="1:11" x14ac:dyDescent="0.25">
      <c r="A116" s="56" t="s">
        <v>119</v>
      </c>
    </row>
    <row r="117" spans="1:11" x14ac:dyDescent="0.25">
      <c r="B117" s="56" t="s">
        <v>81</v>
      </c>
      <c r="C117" s="56" t="s">
        <v>82</v>
      </c>
      <c r="D117" s="56" t="s">
        <v>83</v>
      </c>
      <c r="E117" s="56" t="s">
        <v>84</v>
      </c>
      <c r="F117" s="56" t="s">
        <v>85</v>
      </c>
      <c r="G117" s="56" t="s">
        <v>86</v>
      </c>
      <c r="H117" s="56" t="s">
        <v>87</v>
      </c>
      <c r="I117" s="56" t="s">
        <v>88</v>
      </c>
      <c r="J117" s="56" t="s">
        <v>89</v>
      </c>
      <c r="K117" s="56" t="s">
        <v>129</v>
      </c>
    </row>
    <row r="118" spans="1:11" x14ac:dyDescent="0.25">
      <c r="A118" s="56" t="s">
        <v>90</v>
      </c>
      <c r="K118">
        <v>0</v>
      </c>
    </row>
    <row r="119" spans="1:11" x14ac:dyDescent="0.25">
      <c r="A119" s="56" t="s">
        <v>91</v>
      </c>
      <c r="J119">
        <v>206.22005940111248</v>
      </c>
      <c r="K119">
        <v>206.22005940111248</v>
      </c>
    </row>
    <row r="120" spans="1:11" x14ac:dyDescent="0.25">
      <c r="A120" s="56" t="s">
        <v>92</v>
      </c>
      <c r="I120">
        <v>556.60450698229795</v>
      </c>
      <c r="J120">
        <v>623.38387974121326</v>
      </c>
      <c r="K120">
        <v>623.38387974121326</v>
      </c>
    </row>
    <row r="121" spans="1:11" x14ac:dyDescent="0.25">
      <c r="A121" s="56" t="s">
        <v>93</v>
      </c>
      <c r="H121">
        <v>231.99823020807906</v>
      </c>
      <c r="I121">
        <v>673.37937566003905</v>
      </c>
      <c r="J121">
        <v>747.18733384842471</v>
      </c>
      <c r="K121">
        <v>747.18733384842471</v>
      </c>
    </row>
    <row r="122" spans="1:11" x14ac:dyDescent="0.25">
      <c r="A122" s="56" t="s">
        <v>94</v>
      </c>
      <c r="G122">
        <v>1190.8182139395162</v>
      </c>
      <c r="H122">
        <v>1252.3352303627221</v>
      </c>
      <c r="I122">
        <v>1422.7687822882474</v>
      </c>
      <c r="J122">
        <v>1469.5051416964648</v>
      </c>
      <c r="K122">
        <v>1469.5051416964648</v>
      </c>
    </row>
    <row r="123" spans="1:11" x14ac:dyDescent="0.25">
      <c r="A123" s="56" t="s">
        <v>95</v>
      </c>
      <c r="F123">
        <v>1485.8783807644495</v>
      </c>
      <c r="G123">
        <v>1810.0502177933897</v>
      </c>
      <c r="H123">
        <v>1879.0010664667705</v>
      </c>
      <c r="I123">
        <v>1970.5343697957924</v>
      </c>
      <c r="J123">
        <v>2001.9479219151888</v>
      </c>
      <c r="K123">
        <v>2001.9479219151888</v>
      </c>
    </row>
    <row r="124" spans="1:11" x14ac:dyDescent="0.25">
      <c r="A124" s="56" t="s">
        <v>96</v>
      </c>
      <c r="E124">
        <v>922.89607466323469</v>
      </c>
      <c r="F124">
        <v>1743.4872747594973</v>
      </c>
      <c r="G124">
        <v>2021.7564291382587</v>
      </c>
      <c r="H124">
        <v>2095.9786830845469</v>
      </c>
      <c r="I124">
        <v>2178.8669574762416</v>
      </c>
      <c r="J124">
        <v>2209.3704008572977</v>
      </c>
      <c r="K124">
        <v>2209.3704008572977</v>
      </c>
    </row>
    <row r="125" spans="1:11" x14ac:dyDescent="0.25">
      <c r="A125" s="56" t="s">
        <v>97</v>
      </c>
      <c r="D125">
        <v>3236.3941774562882</v>
      </c>
      <c r="E125">
        <v>3947.08979048943</v>
      </c>
      <c r="F125">
        <v>4703.6703230401517</v>
      </c>
      <c r="G125">
        <v>5014.8598513702082</v>
      </c>
      <c r="H125">
        <v>5185.794576374914</v>
      </c>
      <c r="I125">
        <v>5302.8891853549012</v>
      </c>
      <c r="J125">
        <v>5358.5838537890504</v>
      </c>
      <c r="K125">
        <v>5358.5838537890513</v>
      </c>
    </row>
    <row r="126" spans="1:11" x14ac:dyDescent="0.25">
      <c r="A126" s="56" t="s">
        <v>98</v>
      </c>
      <c r="C126">
        <v>2552.9488271518803</v>
      </c>
      <c r="D126">
        <v>4149.1997682505644</v>
      </c>
      <c r="E126">
        <v>4939.3050195658543</v>
      </c>
      <c r="F126">
        <v>5658.2852042470531</v>
      </c>
      <c r="G126">
        <v>5954.7784226161939</v>
      </c>
      <c r="H126">
        <v>6154.956574635029</v>
      </c>
      <c r="I126">
        <v>6273.5166248154483</v>
      </c>
      <c r="J126">
        <v>6334.4805221966781</v>
      </c>
      <c r="K126">
        <v>6334.4805221966781</v>
      </c>
    </row>
    <row r="127" spans="1:11" x14ac:dyDescent="0.25">
      <c r="A127" s="56" t="s">
        <v>99</v>
      </c>
      <c r="B127">
        <v>7934.7350430350916</v>
      </c>
      <c r="C127">
        <v>13176.40450225393</v>
      </c>
      <c r="D127">
        <v>16979.878429314034</v>
      </c>
      <c r="E127">
        <v>19917.578722094775</v>
      </c>
      <c r="F127">
        <v>22223.46593427355</v>
      </c>
      <c r="G127">
        <v>23173.606372421582</v>
      </c>
      <c r="H127">
        <v>23945.10324281971</v>
      </c>
      <c r="I127">
        <v>24355.284042881049</v>
      </c>
      <c r="J127">
        <v>24580.81897813817</v>
      </c>
      <c r="K127">
        <v>24580.81897813817</v>
      </c>
    </row>
    <row r="128" spans="1:11" x14ac:dyDescent="0.25">
      <c r="A128" s="56" t="s">
        <v>172</v>
      </c>
      <c r="B128">
        <v>7934.7350430350916</v>
      </c>
      <c r="C128">
        <v>13467.260117922418</v>
      </c>
      <c r="D128">
        <v>17985.72246450865</v>
      </c>
      <c r="E128">
        <v>21193.204308306613</v>
      </c>
      <c r="F128">
        <v>23952.319196159664</v>
      </c>
      <c r="G128">
        <v>25178.708275375731</v>
      </c>
      <c r="H128">
        <v>26029.588003244779</v>
      </c>
      <c r="I128">
        <v>26624.09118267546</v>
      </c>
      <c r="J128">
        <v>26924.011674745925</v>
      </c>
      <c r="K128">
        <v>26924.011674745925</v>
      </c>
    </row>
    <row r="130" spans="1:14" x14ac:dyDescent="0.25">
      <c r="A130" s="56" t="s">
        <v>173</v>
      </c>
    </row>
    <row r="131" spans="1:14" x14ac:dyDescent="0.25">
      <c r="A131" s="56" t="s">
        <v>115</v>
      </c>
      <c r="B131" s="56" t="s">
        <v>116</v>
      </c>
      <c r="C131" s="56" t="s">
        <v>174</v>
      </c>
      <c r="D131" s="56" t="s">
        <v>175</v>
      </c>
      <c r="E131" s="56" t="s">
        <v>112</v>
      </c>
      <c r="F131" s="56" t="s">
        <v>113</v>
      </c>
      <c r="G131" s="56" t="s">
        <v>176</v>
      </c>
      <c r="H131" s="56" t="s">
        <v>177</v>
      </c>
      <c r="I131" s="56" t="s">
        <v>178</v>
      </c>
      <c r="J131" s="56" t="s">
        <v>179</v>
      </c>
      <c r="K131" s="56" t="s">
        <v>180</v>
      </c>
      <c r="L131" s="56" t="s">
        <v>181</v>
      </c>
      <c r="M131" s="56" t="s">
        <v>182</v>
      </c>
      <c r="N131" s="56" t="s">
        <v>183</v>
      </c>
    </row>
    <row r="132" spans="1:14" x14ac:dyDescent="0.25">
      <c r="A132" s="56" t="s">
        <v>184</v>
      </c>
      <c r="B132">
        <v>120</v>
      </c>
      <c r="C132">
        <v>18834</v>
      </c>
      <c r="D132">
        <v>18834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56" t="s">
        <v>185</v>
      </c>
      <c r="B133">
        <v>108</v>
      </c>
      <c r="C133">
        <v>16704</v>
      </c>
      <c r="D133">
        <v>16857.95</v>
      </c>
      <c r="E133">
        <v>141.72559999999999</v>
      </c>
      <c r="F133">
        <v>149.80179999999999</v>
      </c>
      <c r="G133">
        <v>206.2201</v>
      </c>
      <c r="H133">
        <v>1.009217</v>
      </c>
      <c r="I133">
        <v>8.4845279999999999E-3</v>
      </c>
      <c r="J133">
        <v>8.9680200000000002E-3</v>
      </c>
      <c r="K133">
        <v>1.234555E-2</v>
      </c>
      <c r="L133">
        <v>8.4070440000000007E-3</v>
      </c>
      <c r="M133">
        <v>8.8861200000000008E-3</v>
      </c>
      <c r="N133">
        <v>1.22328E-2</v>
      </c>
    </row>
    <row r="134" spans="1:14" x14ac:dyDescent="0.25">
      <c r="A134" s="56" t="s">
        <v>186</v>
      </c>
      <c r="B134">
        <v>96</v>
      </c>
      <c r="C134">
        <v>23466</v>
      </c>
      <c r="D134">
        <v>24083.37</v>
      </c>
      <c r="E134">
        <v>410.0437</v>
      </c>
      <c r="F134">
        <v>469.54410000000001</v>
      </c>
      <c r="G134">
        <v>623.38390000000004</v>
      </c>
      <c r="H134">
        <v>1.0263089999999999</v>
      </c>
      <c r="I134">
        <v>1.7473949999999999E-2</v>
      </c>
      <c r="J134">
        <v>2.0009550000000001E-2</v>
      </c>
      <c r="K134">
        <v>2.6565410000000001E-2</v>
      </c>
      <c r="L134">
        <v>1.7026010000000001E-2</v>
      </c>
      <c r="M134">
        <v>1.9496610000000001E-2</v>
      </c>
      <c r="N134">
        <v>2.588441E-2</v>
      </c>
    </row>
    <row r="135" spans="1:14" x14ac:dyDescent="0.25">
      <c r="A135" s="56" t="s">
        <v>187</v>
      </c>
      <c r="B135">
        <v>84</v>
      </c>
      <c r="C135">
        <v>27067</v>
      </c>
      <c r="D135">
        <v>28703.14</v>
      </c>
      <c r="E135">
        <v>507.17309999999998</v>
      </c>
      <c r="F135">
        <v>548.69330000000002</v>
      </c>
      <c r="G135">
        <v>747.18730000000005</v>
      </c>
      <c r="H135">
        <v>1.0604480000000001</v>
      </c>
      <c r="I135">
        <v>1.8737691000000001E-2</v>
      </c>
      <c r="J135">
        <v>2.0271669999999999E-2</v>
      </c>
      <c r="K135">
        <v>2.76051E-2</v>
      </c>
      <c r="L135">
        <v>1.7669601E-2</v>
      </c>
      <c r="M135">
        <v>1.911614E-2</v>
      </c>
      <c r="N135">
        <v>2.6031550000000001E-2</v>
      </c>
    </row>
    <row r="136" spans="1:14" x14ac:dyDescent="0.25">
      <c r="A136" s="56" t="s">
        <v>188</v>
      </c>
      <c r="B136">
        <v>72</v>
      </c>
      <c r="C136">
        <v>26180</v>
      </c>
      <c r="D136">
        <v>28926.74</v>
      </c>
      <c r="E136">
        <v>808.86959999999999</v>
      </c>
      <c r="F136">
        <v>1226.8559</v>
      </c>
      <c r="G136">
        <v>1469.5051000000001</v>
      </c>
      <c r="H136">
        <v>1.1049169999999999</v>
      </c>
      <c r="I136">
        <v>3.0896468999999999E-2</v>
      </c>
      <c r="J136">
        <v>4.6862330000000001E-2</v>
      </c>
      <c r="K136">
        <v>5.613083E-2</v>
      </c>
      <c r="L136">
        <v>2.7962697000000002E-2</v>
      </c>
      <c r="M136">
        <v>4.2412520000000002E-2</v>
      </c>
      <c r="N136">
        <v>5.0800930000000001E-2</v>
      </c>
    </row>
    <row r="137" spans="1:14" x14ac:dyDescent="0.25">
      <c r="A137" s="56" t="s">
        <v>189</v>
      </c>
      <c r="B137">
        <v>60</v>
      </c>
      <c r="C137">
        <v>15852</v>
      </c>
      <c r="D137">
        <v>19501.099999999999</v>
      </c>
      <c r="E137">
        <v>825.58749999999998</v>
      </c>
      <c r="F137">
        <v>1823.7874999999999</v>
      </c>
      <c r="G137">
        <v>2001.9478999999999</v>
      </c>
      <c r="H137">
        <v>1.2301979999999999</v>
      </c>
      <c r="I137">
        <v>5.2080966999999999E-2</v>
      </c>
      <c r="J137">
        <v>0.11505094</v>
      </c>
      <c r="K137">
        <v>0.12628992999999999</v>
      </c>
      <c r="L137">
        <v>4.2335425000000003E-2</v>
      </c>
      <c r="M137">
        <v>9.3522270000000005E-2</v>
      </c>
      <c r="N137">
        <v>0.10265819</v>
      </c>
    </row>
    <row r="138" spans="1:14" x14ac:dyDescent="0.25">
      <c r="A138" s="56" t="s">
        <v>190</v>
      </c>
      <c r="B138">
        <v>48</v>
      </c>
      <c r="C138">
        <v>12314</v>
      </c>
      <c r="D138">
        <v>17749.3</v>
      </c>
      <c r="E138">
        <v>844.29780000000005</v>
      </c>
      <c r="F138">
        <v>2041.6853000000001</v>
      </c>
      <c r="G138">
        <v>2209.3703999999998</v>
      </c>
      <c r="H138">
        <v>1.441392</v>
      </c>
      <c r="I138">
        <v>6.8564055999999998E-2</v>
      </c>
      <c r="J138">
        <v>0.16580196</v>
      </c>
      <c r="K138">
        <v>0.17941939000000001</v>
      </c>
      <c r="L138">
        <v>4.7567941000000002E-2</v>
      </c>
      <c r="M138">
        <v>0.11502904</v>
      </c>
      <c r="N138">
        <v>0.12447646</v>
      </c>
    </row>
    <row r="139" spans="1:14" x14ac:dyDescent="0.25">
      <c r="A139" s="56" t="s">
        <v>191</v>
      </c>
      <c r="B139">
        <v>36</v>
      </c>
      <c r="C139">
        <v>13112</v>
      </c>
      <c r="D139">
        <v>24019.19</v>
      </c>
      <c r="E139">
        <v>2058.4956999999999</v>
      </c>
      <c r="F139">
        <v>4947.4251999999997</v>
      </c>
      <c r="G139">
        <v>5358.5838999999996</v>
      </c>
      <c r="H139">
        <v>1.8318479999999999</v>
      </c>
      <c r="I139">
        <v>0.15699326399999999</v>
      </c>
      <c r="J139">
        <v>0.37732040999999999</v>
      </c>
      <c r="K139">
        <v>0.40867784000000001</v>
      </c>
      <c r="L139">
        <v>8.5702117999999994E-2</v>
      </c>
      <c r="M139">
        <v>0.20597799999999999</v>
      </c>
      <c r="N139">
        <v>0.22309592</v>
      </c>
    </row>
    <row r="140" spans="1:14" x14ac:dyDescent="0.25">
      <c r="A140" s="56" t="s">
        <v>192</v>
      </c>
      <c r="B140">
        <v>24</v>
      </c>
      <c r="C140">
        <v>5395</v>
      </c>
      <c r="D140">
        <v>16044.98</v>
      </c>
      <c r="E140">
        <v>1925.1656</v>
      </c>
      <c r="F140">
        <v>6034.8472000000002</v>
      </c>
      <c r="G140">
        <v>6334.4804999999997</v>
      </c>
      <c r="H140">
        <v>2.9740470000000001</v>
      </c>
      <c r="I140">
        <v>0.35684255599999998</v>
      </c>
      <c r="J140">
        <v>1.11860004</v>
      </c>
      <c r="K140">
        <v>1.17413911</v>
      </c>
      <c r="L140">
        <v>0.119985509</v>
      </c>
      <c r="M140">
        <v>0.37612048999999997</v>
      </c>
      <c r="N140">
        <v>0.39479505999999998</v>
      </c>
    </row>
    <row r="141" spans="1:14" x14ac:dyDescent="0.25">
      <c r="A141" s="56" t="s">
        <v>193</v>
      </c>
      <c r="B141">
        <v>12</v>
      </c>
      <c r="C141">
        <v>2063</v>
      </c>
      <c r="D141">
        <v>18402.439999999999</v>
      </c>
      <c r="E141">
        <v>7324.7780000000002</v>
      </c>
      <c r="F141">
        <v>23464.106400000001</v>
      </c>
      <c r="G141">
        <v>24580.819</v>
      </c>
      <c r="H141">
        <v>8.9202340000000007</v>
      </c>
      <c r="I141">
        <v>3.5505467839999998</v>
      </c>
      <c r="J141">
        <v>11.373779150000001</v>
      </c>
      <c r="K141">
        <v>11.915084329999999</v>
      </c>
      <c r="L141">
        <v>0.39803292400000001</v>
      </c>
      <c r="M141">
        <v>1.27505391</v>
      </c>
      <c r="N141">
        <v>1.3357367600000001</v>
      </c>
    </row>
    <row r="142" spans="1:14" x14ac:dyDescent="0.25">
      <c r="A142" s="56" t="s">
        <v>172</v>
      </c>
      <c r="B142">
        <v>66</v>
      </c>
      <c r="C142">
        <v>160987</v>
      </c>
      <c r="D142">
        <v>213122.23</v>
      </c>
      <c r="E142">
        <v>10193.031300000001</v>
      </c>
      <c r="F142">
        <v>24919.962200000002</v>
      </c>
      <c r="G142">
        <v>26924.011699999999</v>
      </c>
      <c r="H142">
        <v>1.323847</v>
      </c>
      <c r="I142">
        <v>6.3315865999999998E-2</v>
      </c>
      <c r="J142">
        <v>0.15479487</v>
      </c>
      <c r="K142">
        <v>0.16724338999999999</v>
      </c>
      <c r="L142">
        <v>4.7827161999999999E-2</v>
      </c>
      <c r="M142">
        <v>0.11692803</v>
      </c>
      <c r="N142">
        <v>0.12633132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17</vt:i4>
      </vt:variant>
    </vt:vector>
  </HeadingPairs>
  <TitlesOfParts>
    <vt:vector size="37" baseType="lpstr">
      <vt:lpstr>M_triangle</vt:lpstr>
      <vt:lpstr>Triangle</vt:lpstr>
      <vt:lpstr>Selected</vt:lpstr>
      <vt:lpstr>MBffmVariance</vt:lpstr>
      <vt:lpstr>MBDataManipulations</vt:lpstr>
      <vt:lpstr>troAllYrWtdAg</vt:lpstr>
      <vt:lpstr>ffmMBSelections</vt:lpstr>
      <vt:lpstr>Current Model 4-23-09</vt:lpstr>
      <vt:lpstr>Current Model 04-28-2009</vt:lpstr>
      <vt:lpstr>Model 5-5-09</vt:lpstr>
      <vt:lpstr>Model 05-11-09</vt:lpstr>
      <vt:lpstr>Model 05-27-09</vt:lpstr>
      <vt:lpstr>Model 05-30-09</vt:lpstr>
      <vt:lpstr>M6-1-09 2acps off diag wtd avg</vt:lpstr>
      <vt:lpstr>M6-1-09 2acps off diag smpl avg</vt:lpstr>
      <vt:lpstr>Model 6-18-09 min.df=3</vt:lpstr>
      <vt:lpstr>wtd avg t.adjmnt</vt:lpstr>
      <vt:lpstr>loglinear ata.err.method</vt:lpstr>
      <vt:lpstr>Corrected Dates 8-1-09</vt:lpstr>
      <vt:lpstr>MinDF3 2010</vt:lpstr>
      <vt:lpstr>acpbegindt</vt:lpstr>
      <vt:lpstr>acpenddt</vt:lpstr>
      <vt:lpstr>acpTable</vt:lpstr>
      <vt:lpstr>age</vt:lpstr>
      <vt:lpstr>beginday</vt:lpstr>
      <vt:lpstr>beginmonth</vt:lpstr>
      <vt:lpstr>beginyear</vt:lpstr>
      <vt:lpstr>currdiag</vt:lpstr>
      <vt:lpstr>endday</vt:lpstr>
      <vt:lpstr>endmonth</vt:lpstr>
      <vt:lpstr>endyear</vt:lpstr>
      <vt:lpstr>longoffdiagonal</vt:lpstr>
      <vt:lpstr>offdiagonal</vt:lpstr>
      <vt:lpstr>Selected</vt:lpstr>
      <vt:lpstr>tail</vt:lpstr>
      <vt:lpstr>timeunits</vt:lpstr>
      <vt:lpstr>Triangle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Dan Murphy</cp:lastModifiedBy>
  <cp:lastPrinted>2008-12-07T19:03:38Z</cp:lastPrinted>
  <dcterms:created xsi:type="dcterms:W3CDTF">2008-11-25T18:47:51Z</dcterms:created>
  <dcterms:modified xsi:type="dcterms:W3CDTF">2016-09-11T14:12:32Z</dcterms:modified>
</cp:coreProperties>
</file>