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Chieh\大三下\Principles of Naval Architecture\HW\CH2\"/>
    </mc:Choice>
  </mc:AlternateContent>
  <bookViews>
    <workbookView xWindow="0" yWindow="0" windowWidth="28800" windowHeight="1264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6" i="1"/>
  <c r="D6" i="1"/>
  <c r="E6" i="1"/>
  <c r="F6" i="1"/>
  <c r="G6" i="1"/>
  <c r="H6" i="1"/>
  <c r="J6" i="1"/>
  <c r="C16" i="1"/>
  <c r="D16" i="1"/>
  <c r="E16" i="1"/>
  <c r="F16" i="1"/>
  <c r="F17" i="1" s="1"/>
  <c r="G16" i="1"/>
  <c r="H16" i="1"/>
  <c r="J16" i="1"/>
  <c r="C15" i="1"/>
  <c r="D15" i="1"/>
  <c r="E15" i="1"/>
  <c r="F15" i="1"/>
  <c r="F7" i="1" s="1"/>
  <c r="F9" i="1" s="1"/>
  <c r="G15" i="1"/>
  <c r="H15" i="1"/>
  <c r="J15" i="1"/>
  <c r="C14" i="1"/>
  <c r="D14" i="1"/>
  <c r="E14" i="1"/>
  <c r="F14" i="1"/>
  <c r="F4" i="1" s="1"/>
  <c r="G14" i="1"/>
  <c r="H14" i="1"/>
  <c r="J14" i="1"/>
  <c r="D9" i="1"/>
  <c r="H9" i="1"/>
  <c r="D11" i="1"/>
  <c r="E11" i="1"/>
  <c r="F11" i="1"/>
  <c r="G11" i="1"/>
  <c r="H11" i="1"/>
  <c r="C11" i="1"/>
  <c r="J19" i="1"/>
  <c r="E17" i="1"/>
  <c r="G17" i="1"/>
  <c r="C4" i="1"/>
  <c r="C7" i="1"/>
  <c r="C9" i="1" s="1"/>
  <c r="D7" i="1"/>
  <c r="H7" i="1"/>
  <c r="C17" i="1"/>
  <c r="D17" i="1"/>
  <c r="E4" i="1"/>
  <c r="G4" i="1"/>
  <c r="H17" i="1"/>
  <c r="D19" i="1"/>
  <c r="E19" i="1"/>
  <c r="F19" i="1"/>
  <c r="G19" i="1"/>
  <c r="H19" i="1"/>
  <c r="C19" i="1"/>
  <c r="G7" i="1"/>
  <c r="G9" i="1" s="1"/>
  <c r="E7" i="1"/>
  <c r="E9" i="1" s="1"/>
  <c r="J17" i="1" l="1"/>
  <c r="H4" i="1"/>
  <c r="D4" i="1"/>
</calcChain>
</file>

<file path=xl/sharedStrings.xml><?xml version="1.0" encoding="utf-8"?>
<sst xmlns="http://schemas.openxmlformats.org/spreadsheetml/2006/main" count="31" uniqueCount="27">
  <si>
    <t>Data</t>
    <phoneticPr fontId="1" type="noConversion"/>
  </si>
  <si>
    <t>Units</t>
    <phoneticPr fontId="1" type="noConversion"/>
  </si>
  <si>
    <t>m</t>
    <phoneticPr fontId="1" type="noConversion"/>
  </si>
  <si>
    <t>Draught</t>
    <phoneticPr fontId="1" type="noConversion"/>
  </si>
  <si>
    <t>Trim difference</t>
    <phoneticPr fontId="1" type="noConversion"/>
  </si>
  <si>
    <t>m</t>
    <phoneticPr fontId="1" type="noConversion"/>
  </si>
  <si>
    <t>Volume of displacement</t>
    <phoneticPr fontId="1" type="noConversion"/>
  </si>
  <si>
    <t>m^3</t>
    <phoneticPr fontId="1" type="noConversion"/>
  </si>
  <si>
    <t>KB</t>
    <phoneticPr fontId="1" type="noConversion"/>
  </si>
  <si>
    <t>Waterline area</t>
    <phoneticPr fontId="1" type="noConversion"/>
  </si>
  <si>
    <t>LCF</t>
    <phoneticPr fontId="1" type="noConversion"/>
  </si>
  <si>
    <t>Long mom of inertia</t>
    <phoneticPr fontId="1" type="noConversion"/>
  </si>
  <si>
    <t>Moment to change trim</t>
    <phoneticPr fontId="1" type="noConversion"/>
  </si>
  <si>
    <t>Transverse mom of inertia</t>
    <phoneticPr fontId="1" type="noConversion"/>
  </si>
  <si>
    <t>Longitudinal,KM</t>
    <phoneticPr fontId="1" type="noConversion"/>
  </si>
  <si>
    <t>Transverse,KM</t>
    <phoneticPr fontId="1" type="noConversion"/>
  </si>
  <si>
    <t>Waterline coefficient,CW</t>
    <phoneticPr fontId="1" type="noConversion"/>
  </si>
  <si>
    <t>Block coefficient,CB</t>
    <phoneticPr fontId="1" type="noConversion"/>
  </si>
  <si>
    <t>Midship coefficient,CM</t>
    <phoneticPr fontId="1" type="noConversion"/>
  </si>
  <si>
    <t>Prismatic coefficient,CP</t>
    <phoneticPr fontId="1" type="noConversion"/>
  </si>
  <si>
    <t>m^2</t>
    <phoneticPr fontId="1" type="noConversion"/>
  </si>
  <si>
    <t>m^4/m</t>
    <phoneticPr fontId="1" type="noConversion"/>
  </si>
  <si>
    <t>m^4</t>
    <phoneticPr fontId="1" type="noConversion"/>
  </si>
  <si>
    <t>m^4</t>
    <phoneticPr fontId="1" type="noConversion"/>
  </si>
  <si>
    <t>m</t>
    <phoneticPr fontId="1" type="noConversion"/>
  </si>
  <si>
    <t>BWL</t>
    <phoneticPr fontId="1" type="noConversion"/>
  </si>
  <si>
    <t>LCB fwd of midship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</si>
</sst>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工作表1!$C$14:$H$14</c:f>
              <c:numCache>
                <c:formatCode>General</c:formatCode>
                <c:ptCount val="6"/>
                <c:pt idx="0">
                  <c:v>6.4902998236331569E-2</c:v>
                </c:pt>
                <c:pt idx="1">
                  <c:v>0.13303099017384731</c:v>
                </c:pt>
                <c:pt idx="2">
                  <c:v>0.20512820512820512</c:v>
                </c:pt>
                <c:pt idx="3">
                  <c:v>0.2821869488536155</c:v>
                </c:pt>
                <c:pt idx="4">
                  <c:v>0.36556036556036559</c:v>
                </c:pt>
                <c:pt idx="5">
                  <c:v>0.45714285714285707</c:v>
                </c:pt>
              </c:numCache>
            </c:numRef>
          </c:xVal>
          <c:yVal>
            <c:numRef>
              <c:f>工作表1!$C$2:$H$2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v>CW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工作表1!$C$15:$H$15</c:f>
              <c:numCache>
                <c:formatCode>General</c:formatCode>
                <c:ptCount val="6"/>
                <c:pt idx="0">
                  <c:v>0.76190476190476186</c:v>
                </c:pt>
                <c:pt idx="1">
                  <c:v>0.76190476190476186</c:v>
                </c:pt>
                <c:pt idx="2">
                  <c:v>0.76190476190476186</c:v>
                </c:pt>
                <c:pt idx="3">
                  <c:v>0.76190476190476186</c:v>
                </c:pt>
                <c:pt idx="4">
                  <c:v>0.76190476190476186</c:v>
                </c:pt>
                <c:pt idx="5">
                  <c:v>0.76190476190476186</c:v>
                </c:pt>
              </c:numCache>
            </c:numRef>
          </c:xVal>
          <c:yVal>
            <c:numRef>
              <c:f>工作表1!$C$2:$H$2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ser>
          <c:idx val="3"/>
          <c:order val="2"/>
          <c:tx>
            <c:v>CM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工作表1!$C$16:$H$16</c:f>
              <c:numCache>
                <c:formatCode>General</c:formatCode>
                <c:ptCount val="6"/>
                <c:pt idx="0">
                  <c:v>8.5185185185185183E-2</c:v>
                </c:pt>
                <c:pt idx="1">
                  <c:v>0.17460317460317459</c:v>
                </c:pt>
                <c:pt idx="2">
                  <c:v>0.26923076923076922</c:v>
                </c:pt>
                <c:pt idx="3">
                  <c:v>0.37037037037037035</c:v>
                </c:pt>
                <c:pt idx="4">
                  <c:v>0.47979797979797983</c:v>
                </c:pt>
                <c:pt idx="5">
                  <c:v>0.6</c:v>
                </c:pt>
              </c:numCache>
            </c:numRef>
          </c:xVal>
          <c:yVal>
            <c:numRef>
              <c:f>工作表1!$C$2:$H$2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ser>
          <c:idx val="4"/>
          <c:order val="3"/>
          <c:tx>
            <c:v>CP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工作表1!$C$17:$H$17</c:f>
              <c:numCache>
                <c:formatCode>General</c:formatCode>
                <c:ptCount val="6"/>
                <c:pt idx="0">
                  <c:v>0.76190476190476186</c:v>
                </c:pt>
                <c:pt idx="1">
                  <c:v>0.76190476190476197</c:v>
                </c:pt>
                <c:pt idx="2">
                  <c:v>0.76190476190476186</c:v>
                </c:pt>
                <c:pt idx="3">
                  <c:v>0.76190476190476186</c:v>
                </c:pt>
                <c:pt idx="4">
                  <c:v>0.76190476190476186</c:v>
                </c:pt>
                <c:pt idx="5">
                  <c:v>0.76190476190476186</c:v>
                </c:pt>
              </c:numCache>
            </c:numRef>
          </c:xVal>
          <c:yVal>
            <c:numRef>
              <c:f>工作表1!$C$2:$H$2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3584"/>
        <c:axId val="128803192"/>
      </c:scatterChart>
      <c:valAx>
        <c:axId val="12880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803192"/>
        <c:crosses val="autoZero"/>
        <c:crossBetween val="midCat"/>
      </c:valAx>
      <c:valAx>
        <c:axId val="128803192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80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Waterline area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工作表1!$C$7:$H$7</c:f>
              <c:numCache>
                <c:formatCode>General</c:formatCode>
                <c:ptCount val="6"/>
                <c:pt idx="0">
                  <c:v>285.71428571428567</c:v>
                </c:pt>
                <c:pt idx="1">
                  <c:v>533.33333333333326</c:v>
                </c:pt>
                <c:pt idx="2">
                  <c:v>742.85714285714278</c:v>
                </c:pt>
                <c:pt idx="3">
                  <c:v>914.28571428571422</c:v>
                </c:pt>
                <c:pt idx="4">
                  <c:v>1047.6190476190477</c:v>
                </c:pt>
                <c:pt idx="5">
                  <c:v>1142.8571428571427</c:v>
                </c:pt>
              </c:numCache>
            </c:numRef>
          </c:xVal>
          <c:yVal>
            <c:numRef>
              <c:f>工作表1!$C$2:$H$2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工作表1!$A$9</c:f>
              <c:strCache>
                <c:ptCount val="1"/>
                <c:pt idx="0">
                  <c:v>Long mom of inertia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工作表1!$C$9:$H$9</c:f>
              <c:numCache>
                <c:formatCode>General</c:formatCode>
                <c:ptCount val="6"/>
                <c:pt idx="0">
                  <c:v>3332.8125</c:v>
                </c:pt>
                <c:pt idx="1">
                  <c:v>6221.25</c:v>
                </c:pt>
                <c:pt idx="2">
                  <c:v>8665.3125</c:v>
                </c:pt>
                <c:pt idx="3">
                  <c:v>10665</c:v>
                </c:pt>
                <c:pt idx="4">
                  <c:v>12220.3125</c:v>
                </c:pt>
                <c:pt idx="5">
                  <c:v>13331.25</c:v>
                </c:pt>
              </c:numCache>
            </c:numRef>
          </c:xVal>
          <c:yVal>
            <c:numRef>
              <c:f>工作表1!$C$2:$H$2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工作表1!$A$11</c:f>
              <c:strCache>
                <c:ptCount val="1"/>
                <c:pt idx="0">
                  <c:v>Transverse mom of inertia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工作表1!$C$11:$H$11</c:f>
              <c:numCache>
                <c:formatCode>General</c:formatCode>
                <c:ptCount val="6"/>
                <c:pt idx="0">
                  <c:v>3332.8125</c:v>
                </c:pt>
                <c:pt idx="1">
                  <c:v>6221.25</c:v>
                </c:pt>
                <c:pt idx="2">
                  <c:v>8665.3125</c:v>
                </c:pt>
                <c:pt idx="3">
                  <c:v>10665</c:v>
                </c:pt>
                <c:pt idx="4">
                  <c:v>12220.3125</c:v>
                </c:pt>
                <c:pt idx="5">
                  <c:v>13331.25</c:v>
                </c:pt>
              </c:numCache>
            </c:numRef>
          </c:xVal>
          <c:yVal>
            <c:numRef>
              <c:f>工作表1!$C$2:$H$2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工作表1!$A$4</c:f>
              <c:strCache>
                <c:ptCount val="1"/>
                <c:pt idx="0">
                  <c:v>Volume of displacement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工作表1!$C$4:$H$4</c:f>
              <c:numCache>
                <c:formatCode>General</c:formatCode>
                <c:ptCount val="6"/>
                <c:pt idx="0">
                  <c:v>24.338624338624339</c:v>
                </c:pt>
                <c:pt idx="1">
                  <c:v>186.24338624338623</c:v>
                </c:pt>
                <c:pt idx="2">
                  <c:v>600</c:v>
                </c:pt>
                <c:pt idx="3">
                  <c:v>1354.4973544973545</c:v>
                </c:pt>
                <c:pt idx="4">
                  <c:v>2513.2275132275136</c:v>
                </c:pt>
                <c:pt idx="5">
                  <c:v>4114.2857142857138</c:v>
                </c:pt>
              </c:numCache>
            </c:numRef>
          </c:xVal>
          <c:yVal>
            <c:numRef>
              <c:f>工作表1!$C$2:$H$2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91672"/>
        <c:axId val="590090104"/>
      </c:scatterChart>
      <c:valAx>
        <c:axId val="59009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090104"/>
        <c:crosses val="autoZero"/>
        <c:crossBetween val="midCat"/>
      </c:valAx>
      <c:valAx>
        <c:axId val="59009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0091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工作表1!$A$6</c:f>
              <c:strCache>
                <c:ptCount val="1"/>
                <c:pt idx="0">
                  <c:v>KB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工作表1!$C$6:$H$6</c:f>
              <c:numCache>
                <c:formatCode>General</c:formatCode>
                <c:ptCount val="6"/>
                <c:pt idx="0">
                  <c:v>0.37296195652173914</c:v>
                </c:pt>
                <c:pt idx="1">
                  <c:v>0.37073863636363641</c:v>
                </c:pt>
                <c:pt idx="2">
                  <c:v>0.36830357142857145</c:v>
                </c:pt>
                <c:pt idx="3">
                  <c:v>0.36562499999999998</c:v>
                </c:pt>
                <c:pt idx="4">
                  <c:v>0.36266447368421045</c:v>
                </c:pt>
                <c:pt idx="5">
                  <c:v>0.35937500000000006</c:v>
                </c:pt>
              </c:numCache>
            </c:numRef>
          </c:xVal>
          <c:yVal>
            <c:numRef>
              <c:f>工作表1!$C$2:$H$2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421352"/>
        <c:axId val="592422920"/>
      </c:scatterChart>
      <c:valAx>
        <c:axId val="5924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422920"/>
        <c:crosses val="autoZero"/>
        <c:crossBetween val="midCat"/>
      </c:valAx>
      <c:valAx>
        <c:axId val="59242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2421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190500</xdr:colOff>
      <xdr:row>16</xdr:row>
      <xdr:rowOff>71437</xdr:rowOff>
    </xdr:from>
    <xdr:ext cx="65" cy="172227"/>
    <xdr:sp macro="" textlink="">
      <xdr:nvSpPr>
        <xdr:cNvPr id="2" name="文字方塊 1"/>
        <xdr:cNvSpPr txBox="1"/>
      </xdr:nvSpPr>
      <xdr:spPr>
        <a:xfrm>
          <a:off x="8582025" y="34242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0</xdr:col>
      <xdr:colOff>1171575</xdr:colOff>
      <xdr:row>20</xdr:row>
      <xdr:rowOff>185737</xdr:rowOff>
    </xdr:from>
    <xdr:to>
      <xdr:col>6</xdr:col>
      <xdr:colOff>428625</xdr:colOff>
      <xdr:row>33</xdr:row>
      <xdr:rowOff>204787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12</xdr:row>
      <xdr:rowOff>138112</xdr:rowOff>
    </xdr:from>
    <xdr:to>
      <xdr:col>14</xdr:col>
      <xdr:colOff>457200</xdr:colOff>
      <xdr:row>25</xdr:row>
      <xdr:rowOff>157162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542925</xdr:colOff>
      <xdr:row>15</xdr:row>
      <xdr:rowOff>42862</xdr:rowOff>
    </xdr:from>
    <xdr:to>
      <xdr:col>19</xdr:col>
      <xdr:colOff>314325</xdr:colOff>
      <xdr:row>28</xdr:row>
      <xdr:rowOff>61912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P28" sqref="P28"/>
    </sheetView>
  </sheetViews>
  <sheetFormatPr defaultRowHeight="16.5" x14ac:dyDescent="0.25"/>
  <cols>
    <col min="1" max="1" width="24.75" customWidth="1"/>
  </cols>
  <sheetData>
    <row r="1" spans="1:10" x14ac:dyDescent="0.25">
      <c r="A1" t="s">
        <v>0</v>
      </c>
      <c r="B1" t="s">
        <v>1</v>
      </c>
      <c r="C1" s="1" t="s">
        <v>3</v>
      </c>
      <c r="D1" s="1"/>
      <c r="E1" s="1"/>
      <c r="F1" s="1"/>
      <c r="G1" s="1"/>
      <c r="H1" s="1"/>
    </row>
    <row r="2" spans="1:10" x14ac:dyDescent="0.25">
      <c r="B2" t="s">
        <v>2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J2">
        <v>8</v>
      </c>
    </row>
    <row r="3" spans="1:10" x14ac:dyDescent="0.25">
      <c r="A3" t="s">
        <v>4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10" x14ac:dyDescent="0.25">
      <c r="A4" t="s">
        <v>6</v>
      </c>
      <c r="B4" t="s">
        <v>7</v>
      </c>
      <c r="C4">
        <f>C14*C19*100*C2</f>
        <v>24.338624338624339</v>
      </c>
      <c r="D4">
        <f>D14*D19*100*D2</f>
        <v>186.24338624338623</v>
      </c>
      <c r="E4">
        <f>E14*E19*100*E2</f>
        <v>600</v>
      </c>
      <c r="F4">
        <f>F14*F19*100*F2</f>
        <v>1354.4973544973545</v>
      </c>
      <c r="G4">
        <f>G14*G19*100*G2</f>
        <v>2513.2275132275136</v>
      </c>
      <c r="H4">
        <f>H14*H19*100*H2</f>
        <v>4114.2857142857138</v>
      </c>
      <c r="J4">
        <f t="shared" ref="I4:J4" si="0">J14*J19*100*J2</f>
        <v>8668.7830687830701</v>
      </c>
    </row>
    <row r="5" spans="1:10" x14ac:dyDescent="0.25">
      <c r="A5" t="s">
        <v>26</v>
      </c>
      <c r="B5" t="s">
        <v>2</v>
      </c>
    </row>
    <row r="6" spans="1:10" x14ac:dyDescent="0.25">
      <c r="A6" t="s">
        <v>8</v>
      </c>
      <c r="B6" t="s">
        <v>24</v>
      </c>
      <c r="C6">
        <f t="shared" ref="C6:I6" si="1">256*200/7*(2*(C2/8)^3/3-(C2/8)^4/4)/C4</f>
        <v>0.37296195652173914</v>
      </c>
      <c r="D6">
        <f t="shared" si="1"/>
        <v>0.37073863636363641</v>
      </c>
      <c r="E6">
        <f t="shared" si="1"/>
        <v>0.36830357142857145</v>
      </c>
      <c r="F6">
        <f t="shared" si="1"/>
        <v>0.36562499999999998</v>
      </c>
      <c r="G6">
        <f t="shared" si="1"/>
        <v>0.36266447368421045</v>
      </c>
      <c r="H6">
        <f t="shared" si="1"/>
        <v>0.35937500000000006</v>
      </c>
      <c r="J6">
        <f>256*200/7*(2*(J2/8)^3/3-(J2/8)^4/4)/J4</f>
        <v>0.35156249999999994</v>
      </c>
    </row>
    <row r="7" spans="1:10" x14ac:dyDescent="0.25">
      <c r="A7" t="s">
        <v>9</v>
      </c>
      <c r="B7" t="s">
        <v>20</v>
      </c>
      <c r="C7">
        <f t="shared" ref="C7:G7" si="2">C15*C19*100</f>
        <v>285.71428571428567</v>
      </c>
      <c r="D7">
        <f t="shared" si="2"/>
        <v>533.33333333333326</v>
      </c>
      <c r="E7">
        <f t="shared" si="2"/>
        <v>742.85714285714278</v>
      </c>
      <c r="F7">
        <f t="shared" si="2"/>
        <v>914.28571428571422</v>
      </c>
      <c r="G7">
        <f t="shared" si="2"/>
        <v>1047.6190476190477</v>
      </c>
      <c r="H7">
        <f>H15*H19*100</f>
        <v>1142.8571428571427</v>
      </c>
    </row>
    <row r="8" spans="1:10" x14ac:dyDescent="0.25">
      <c r="A8" t="s">
        <v>10</v>
      </c>
      <c r="B8" t="s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10" x14ac:dyDescent="0.25">
      <c r="A9" t="s">
        <v>11</v>
      </c>
      <c r="B9" t="s">
        <v>23</v>
      </c>
      <c r="C9">
        <f>C11-C8^2*C7</f>
        <v>3332.8125</v>
      </c>
      <c r="D9">
        <f t="shared" ref="D9:H9" si="3">D11-D8^2*D7</f>
        <v>6221.25</v>
      </c>
      <c r="E9">
        <f t="shared" si="3"/>
        <v>8665.3125</v>
      </c>
      <c r="F9">
        <f t="shared" si="3"/>
        <v>10665</v>
      </c>
      <c r="G9">
        <f t="shared" si="3"/>
        <v>12220.3125</v>
      </c>
      <c r="H9">
        <f t="shared" si="3"/>
        <v>13331.25</v>
      </c>
    </row>
    <row r="10" spans="1:10" x14ac:dyDescent="0.25">
      <c r="A10" t="s">
        <v>12</v>
      </c>
      <c r="B10" t="s">
        <v>21</v>
      </c>
    </row>
    <row r="11" spans="1:10" x14ac:dyDescent="0.25">
      <c r="A11" t="s">
        <v>13</v>
      </c>
      <c r="B11" t="s">
        <v>22</v>
      </c>
      <c r="C11">
        <f>100*100*16/4*0.3555*(2*C$2/8-(C$2/8)^2)</f>
        <v>3332.8125</v>
      </c>
      <c r="D11">
        <f t="shared" ref="D11:H11" si="4">100*100*16/4*0.3555*(2*D$2/8-(D$2/8)^2)</f>
        <v>6221.25</v>
      </c>
      <c r="E11">
        <f t="shared" si="4"/>
        <v>8665.3125</v>
      </c>
      <c r="F11">
        <f t="shared" si="4"/>
        <v>10665</v>
      </c>
      <c r="G11">
        <f t="shared" si="4"/>
        <v>12220.3125</v>
      </c>
      <c r="H11">
        <f t="shared" si="4"/>
        <v>13331.25</v>
      </c>
    </row>
    <row r="12" spans="1:10" x14ac:dyDescent="0.25">
      <c r="A12" t="s">
        <v>14</v>
      </c>
      <c r="B12" t="s">
        <v>2</v>
      </c>
    </row>
    <row r="13" spans="1:10" x14ac:dyDescent="0.25">
      <c r="A13" t="s">
        <v>15</v>
      </c>
      <c r="B13" t="s">
        <v>2</v>
      </c>
    </row>
    <row r="14" spans="1:10" x14ac:dyDescent="0.25">
      <c r="A14" t="s">
        <v>17</v>
      </c>
      <c r="C14">
        <f t="shared" ref="C14:I14" si="5">8/6*16/21*16/C19*((C$2/8)^2-(C$2/8)^3/3)</f>
        <v>6.4902998236331569E-2</v>
      </c>
      <c r="D14">
        <f t="shared" si="5"/>
        <v>0.13303099017384731</v>
      </c>
      <c r="E14">
        <f t="shared" si="5"/>
        <v>0.20512820512820512</v>
      </c>
      <c r="F14">
        <f t="shared" si="5"/>
        <v>0.2821869488536155</v>
      </c>
      <c r="G14">
        <f t="shared" si="5"/>
        <v>0.36556036556036559</v>
      </c>
      <c r="H14">
        <f t="shared" si="5"/>
        <v>0.45714285714285707</v>
      </c>
      <c r="J14">
        <f>8/6*16/21*16/J19*((J$2/8)^2-(J$2/8)^3/3)</f>
        <v>0.67724867724867732</v>
      </c>
    </row>
    <row r="15" spans="1:10" x14ac:dyDescent="0.25">
      <c r="A15" t="s">
        <v>16</v>
      </c>
      <c r="C15">
        <f t="shared" ref="C15:I15" si="6">16*16/21/C19*(2*C$2/8-(C$2/8)^2)</f>
        <v>0.76190476190476186</v>
      </c>
      <c r="D15">
        <f t="shared" si="6"/>
        <v>0.76190476190476186</v>
      </c>
      <c r="E15">
        <f t="shared" si="6"/>
        <v>0.76190476190476186</v>
      </c>
      <c r="F15">
        <f t="shared" si="6"/>
        <v>0.76190476190476186</v>
      </c>
      <c r="G15">
        <f t="shared" si="6"/>
        <v>0.76190476190476186</v>
      </c>
      <c r="H15">
        <f t="shared" si="6"/>
        <v>0.76190476190476186</v>
      </c>
      <c r="J15">
        <f>16*16/21/J19*(2*J$2/8-(J$2/8)^2)</f>
        <v>0.76190476190476186</v>
      </c>
    </row>
    <row r="16" spans="1:10" x14ac:dyDescent="0.25">
      <c r="A16" t="s">
        <v>18</v>
      </c>
      <c r="C16">
        <f t="shared" ref="C16:I16" si="7">8/6*16/C19*((C$2/8)^2-(C$2/8)^3/3)</f>
        <v>8.5185185185185183E-2</v>
      </c>
      <c r="D16">
        <f t="shared" si="7"/>
        <v>0.17460317460317459</v>
      </c>
      <c r="E16">
        <f t="shared" si="7"/>
        <v>0.26923076923076922</v>
      </c>
      <c r="F16">
        <f t="shared" si="7"/>
        <v>0.37037037037037035</v>
      </c>
      <c r="G16">
        <f t="shared" si="7"/>
        <v>0.47979797979797983</v>
      </c>
      <c r="H16">
        <f t="shared" si="7"/>
        <v>0.6</v>
      </c>
      <c r="J16">
        <f>8/6*16/J19*((J$2/8)^2-(J$2/8)^3/3)</f>
        <v>0.88888888888888895</v>
      </c>
    </row>
    <row r="17" spans="1:10" x14ac:dyDescent="0.25">
      <c r="A17" t="s">
        <v>19</v>
      </c>
      <c r="C17">
        <f>C14/C16</f>
        <v>0.76190476190476186</v>
      </c>
      <c r="D17">
        <f t="shared" ref="D17:H17" si="8">D14/D16</f>
        <v>0.76190476190476197</v>
      </c>
      <c r="E17">
        <f t="shared" si="8"/>
        <v>0.76190476190476186</v>
      </c>
      <c r="F17">
        <f t="shared" si="8"/>
        <v>0.76190476190476186</v>
      </c>
      <c r="G17">
        <f t="shared" si="8"/>
        <v>0.76190476190476186</v>
      </c>
      <c r="H17">
        <f t="shared" si="8"/>
        <v>0.76190476190476186</v>
      </c>
      <c r="J17">
        <f t="shared" ref="J17" si="9">J14/J16</f>
        <v>0.76190476190476197</v>
      </c>
    </row>
    <row r="19" spans="1:10" x14ac:dyDescent="0.25">
      <c r="A19" t="s">
        <v>25</v>
      </c>
      <c r="C19">
        <f>(2*C$2/8-(C$2/8)^2)*16/2*2</f>
        <v>3.75</v>
      </c>
      <c r="D19">
        <f t="shared" ref="D19:J19" si="10">(2*D$2/8-(D$2/8)^2)*16/2*2</f>
        <v>7</v>
      </c>
      <c r="E19">
        <f t="shared" si="10"/>
        <v>9.75</v>
      </c>
      <c r="F19">
        <f t="shared" si="10"/>
        <v>12</v>
      </c>
      <c r="G19">
        <f t="shared" si="10"/>
        <v>13.75</v>
      </c>
      <c r="H19">
        <f t="shared" si="10"/>
        <v>15</v>
      </c>
      <c r="J19">
        <f t="shared" si="10"/>
        <v>16</v>
      </c>
    </row>
  </sheetData>
  <mergeCells count="1">
    <mergeCell ref="C1:H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2020-04-07T20:25:56Z</dcterms:created>
  <dcterms:modified xsi:type="dcterms:W3CDTF">2020-04-07T23:10:16Z</dcterms:modified>
</cp:coreProperties>
</file>