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U.EXO.NCT\RemoteHustle_and_freelance\Virtual Assistance\"/>
    </mc:Choice>
  </mc:AlternateContent>
  <xr:revisionPtr revIDLastSave="0" documentId="13_ncr:1_{EBFB015E-3838-490B-B304-8C0A27496647}" xr6:coauthVersionLast="47" xr6:coauthVersionMax="47" xr10:uidLastSave="{00000000-0000-0000-0000-000000000000}"/>
  <bookViews>
    <workbookView xWindow="-108" yWindow="-108" windowWidth="23256" windowHeight="13176" xr2:uid="{6F3E85B6-9627-4D47-B3C1-7782DB71AB11}"/>
  </bookViews>
  <sheets>
    <sheet name="Laporan_Penjualan" sheetId="1" r:id="rId1"/>
    <sheet name="Data_Produk" sheetId="2" r:id="rId2"/>
    <sheet name="Metode_pembayaran" sheetId="3" r:id="rId3"/>
  </sheets>
  <definedNames>
    <definedName name="_xlnm._FilterDatabase" localSheetId="0" hidden="1">Laporan_Penjualan!$B$4:$J$31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1" l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I2" i="1"/>
  <c r="F2" i="1"/>
  <c r="G2" i="1"/>
  <c r="E2" i="1"/>
  <c r="I32" i="1" l="1"/>
  <c r="I25" i="1"/>
</calcChain>
</file>

<file path=xl/sharedStrings.xml><?xml version="1.0" encoding="utf-8"?>
<sst xmlns="http://schemas.openxmlformats.org/spreadsheetml/2006/main" count="112" uniqueCount="44">
  <si>
    <t>No</t>
  </si>
  <si>
    <t>Tanggal</t>
  </si>
  <si>
    <t>Kode Produk</t>
  </si>
  <si>
    <t>Nama Produk</t>
  </si>
  <si>
    <t>Kategori Produk</t>
  </si>
  <si>
    <t>Harga Satuan</t>
  </si>
  <si>
    <t>Jumlah</t>
  </si>
  <si>
    <t>Total Harga</t>
  </si>
  <si>
    <t>Metode Pembayaran</t>
  </si>
  <si>
    <t>Boneka Beruang ukuran XL</t>
  </si>
  <si>
    <t>Boneka Beruang ukuran L</t>
  </si>
  <si>
    <t>Faber-Castell Colour Pencil Polychromos wood case</t>
  </si>
  <si>
    <t>Logitech Pebble 2 M350s - Pink</t>
  </si>
  <si>
    <t>Logitech K380 Keyboard Wireless Bluetooth - Pink</t>
  </si>
  <si>
    <t>Boneka Beruang ukuran M</t>
  </si>
  <si>
    <t>Logitech Pebble 2 M350s - Biru</t>
  </si>
  <si>
    <t>Logitech MK295 Combo Keyboard dan Mouse wireless</t>
  </si>
  <si>
    <t>Logitech Combo Touch Keyboard</t>
  </si>
  <si>
    <t>Logitech C922 Webcam Pro Streaming Full HD 1080p</t>
  </si>
  <si>
    <t>Logitech Zone Vibe 100 Wireless Headphone</t>
  </si>
  <si>
    <t>STABILO swans ARTY Color Pencil 100</t>
  </si>
  <si>
    <t>Mainan</t>
  </si>
  <si>
    <t>ATK</t>
  </si>
  <si>
    <t>Kategori</t>
  </si>
  <si>
    <t>Boneka Beruang ukuran S</t>
  </si>
  <si>
    <t>MABB0001</t>
  </si>
  <si>
    <t>MABB0002</t>
  </si>
  <si>
    <t>MABB0003</t>
  </si>
  <si>
    <t>MABB0004</t>
  </si>
  <si>
    <t>ATFB0001</t>
  </si>
  <si>
    <t>ATST0001</t>
  </si>
  <si>
    <t>Komputer</t>
  </si>
  <si>
    <t>KOLO0001</t>
  </si>
  <si>
    <t>KOLO0002</t>
  </si>
  <si>
    <t>KOLO0003</t>
  </si>
  <si>
    <t>KOLO0004</t>
  </si>
  <si>
    <t>KOLO0005</t>
  </si>
  <si>
    <t>KOLO0006</t>
  </si>
  <si>
    <t>KOLO0007</t>
  </si>
  <si>
    <t>Cash</t>
  </si>
  <si>
    <t>Credit Card</t>
  </si>
  <si>
    <t>Debit Card</t>
  </si>
  <si>
    <t>QRIS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</si>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</sst>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14" fontId="0" fillId="0" borderId="2" xfId="0" applyNumberFormat="1" applyFont="1" applyBorder="1"/>
    <xf numFmtId="0" fontId="0" fillId="0" borderId="4" xfId="0" applyFont="1" applyBorder="1"/>
    <xf numFmtId="14" fontId="0" fillId="0" borderId="3" xfId="0" applyNumberFormat="1" applyFont="1" applyBorder="1"/>
    <xf numFmtId="0" fontId="1" fillId="3" borderId="0" xfId="0" applyFont="1" applyFill="1" applyBorder="1"/>
    <xf numFmtId="0" fontId="3" fillId="0" borderId="0" xfId="0" applyFont="1"/>
    <xf numFmtId="166" fontId="0" fillId="0" borderId="2" xfId="0" applyNumberFormat="1" applyFont="1" applyBorder="1"/>
    <xf numFmtId="166" fontId="0" fillId="0" borderId="3" xfId="0" applyNumberFormat="1" applyFont="1" applyBorder="1"/>
    <xf numFmtId="166" fontId="0" fillId="0" borderId="0" xfId="0" applyNumberFormat="1"/>
    <xf numFmtId="166" fontId="3" fillId="0" borderId="0" xfId="0" applyNumberFormat="1" applyFont="1"/>
    <xf numFmtId="166" fontId="1" fillId="3" borderId="0" xfId="0" applyNumberFormat="1" applyFont="1" applyFill="1" applyBorder="1"/>
    <xf numFmtId="0" fontId="0" fillId="0" borderId="0" xfId="0" applyFont="1" applyBorder="1"/>
    <xf numFmtId="166" fontId="0" fillId="0" borderId="0" xfId="0" applyNumberFormat="1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Rp&quot;#,##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Rp&quot;#,##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6A6672-388D-4B39-944C-0E9186D28920}" name="Table3" displayName="Table3" ref="B4:J32" totalsRowCount="1" headerRowDxfId="15" dataDxfId="16" tableBorderDxfId="20">
  <autoFilter ref="B4:J31" xr:uid="{176A6672-388D-4B39-944C-0E9186D289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47622E8-C6B5-49C6-83A5-45A41A2C8A2B}" name="No" totalsRowLabel="Total" dataDxfId="19" totalsRowDxfId="8"/>
    <tableColumn id="2" xr3:uid="{425CA5A6-5C0E-4E98-8BD6-334A5F1EAEC0}" name="Tanggal" dataDxfId="18" totalsRowDxfId="7"/>
    <tableColumn id="3" xr3:uid="{713FAA50-D3F2-4BA4-B09E-28AA6DD88714}" name="Kode Produk" dataDxfId="17" totalsRowDxfId="6"/>
    <tableColumn id="4" xr3:uid="{CEA2E874-1F75-4518-9508-429E205FCC7A}" name="Nama Produk" dataDxfId="14" totalsRowDxfId="5">
      <calculatedColumnFormula>VLOOKUP(Table3[[#This Row],[Kode Produk]],Data_Produk!C:E,3,0)</calculatedColumnFormula>
    </tableColumn>
    <tableColumn id="5" xr3:uid="{9AA9B0BF-6704-47C8-948C-11DDAE5EE455}" name="Kategori Produk" dataDxfId="13" totalsRowDxfId="4">
      <calculatedColumnFormula>VLOOKUP(Table3[[#This Row],[Kode Produk]],Data_Produk!C:D,2,0)</calculatedColumnFormula>
    </tableColumn>
    <tableColumn id="6" xr3:uid="{786FEAF2-C768-4756-B4F0-8005C7F24DBB}" name="Harga Satuan" dataDxfId="12" totalsRowDxfId="3">
      <calculatedColumnFormula>VLOOKUP(Table3[[#This Row],[Kode Produk]],Data_Produk!C:F,4,0)</calculatedColumnFormula>
    </tableColumn>
    <tableColumn id="7" xr3:uid="{6E33C853-BD9A-4703-A0DA-5E3473686393}" name="Jumlah" totalsRowFunction="sum" dataDxfId="11" totalsRowDxfId="0"/>
    <tableColumn id="8" xr3:uid="{ED3C9556-797A-443A-90C7-8BB4BB8E415C}" name="Total Harga" totalsRowFunction="sum" dataDxfId="9" totalsRowDxfId="2">
      <calculatedColumnFormula>Table3[[#This Row],[Harga Satuan]]*Table3[[#This Row],[Jumlah]]</calculatedColumnFormula>
    </tableColumn>
    <tableColumn id="9" xr3:uid="{05DD698D-0F10-4DC0-AB8D-4905BEC2BA8B}" name="Metode Pembayaran" dataDxfId="10" totalsRow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889AC-B6A7-4281-AF89-8CC76A567D15}" name="Table1" displayName="Table1" ref="B2:F15" totalsRowShown="0">
  <autoFilter ref="B2:F15" xr:uid="{E96889AC-B6A7-4281-AF89-8CC76A567D15}"/>
  <tableColumns count="5">
    <tableColumn id="1" xr3:uid="{7903D9E3-AF1E-45EC-80A5-BF892EF2E344}" name="No"/>
    <tableColumn id="2" xr3:uid="{3D213919-1C69-4BDF-8DB2-0E129D827629}" name="Kode Produk"/>
    <tableColumn id="3" xr3:uid="{09609DF0-5C5D-4DFD-860E-9369E7C48BB5}" name="Kategori"/>
    <tableColumn id="4" xr3:uid="{C36424D1-9D01-48DD-B329-391801F4DC0B}" name="Nama Produk"/>
    <tableColumn id="5" xr3:uid="{75485775-2EF7-472D-BCAF-2D8645FB6108}" name="Harga Satua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E3C8-2289-46B7-AE26-E7C02E0A99F8}">
  <dimension ref="B2:J32"/>
  <sheetViews>
    <sheetView showGridLines="0" tabSelected="1" zoomScale="85" zoomScaleNormal="85" workbookViewId="0">
      <selection activeCell="A5" sqref="A5"/>
    </sheetView>
  </sheetViews>
  <sheetFormatPr defaultRowHeight="14.4" x14ac:dyDescent="0.3"/>
  <cols>
    <col min="2" max="2" width="5.33203125" customWidth="1"/>
    <col min="3" max="3" width="11.5546875" bestFit="1" customWidth="1"/>
    <col min="4" max="4" width="13.77734375" customWidth="1"/>
    <col min="5" max="5" width="47.44140625" bestFit="1" customWidth="1"/>
    <col min="6" max="6" width="47.6640625" bestFit="1" customWidth="1"/>
    <col min="7" max="7" width="44.109375" bestFit="1" customWidth="1"/>
    <col min="8" max="8" width="9.21875" bestFit="1" customWidth="1"/>
    <col min="9" max="9" width="28.33203125" style="12" bestFit="1" customWidth="1"/>
    <col min="10" max="10" width="20.6640625" customWidth="1"/>
  </cols>
  <sheetData>
    <row r="2" spans="2:10" x14ac:dyDescent="0.3">
      <c r="E2" s="9" t="str">
        <f ca="1">_xlfn.FORMULATEXT(E5)</f>
        <v>=VLOOKUP([@[Kode Produk]];Data_Produk!C:E;3;0)</v>
      </c>
      <c r="F2" s="9" t="str">
        <f t="shared" ref="F2:I2" ca="1" si="0">_xlfn.FORMULATEXT(F5)</f>
        <v>=VLOOKUP([@[Kode Produk]];Data_Produk!C:D;2;0)</v>
      </c>
      <c r="G2" s="9" t="str">
        <f t="shared" ca="1" si="0"/>
        <v>=VLOOKUP([@[Kode Produk]];Data_Produk!C:F;4;0)</v>
      </c>
      <c r="H2" s="9"/>
      <c r="I2" s="13" t="str">
        <f t="shared" ca="1" si="0"/>
        <v>=[@[Harga Satuan]]*[@Jumlah]</v>
      </c>
    </row>
    <row r="3" spans="2:10" x14ac:dyDescent="0.3">
      <c r="E3" s="9"/>
      <c r="F3" s="9"/>
      <c r="G3" s="9"/>
      <c r="H3" s="9"/>
      <c r="I3" s="13"/>
    </row>
    <row r="4" spans="2:10" x14ac:dyDescent="0.3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14" t="s">
        <v>7</v>
      </c>
      <c r="J4" s="8" t="s">
        <v>8</v>
      </c>
    </row>
    <row r="5" spans="2:10" x14ac:dyDescent="0.3">
      <c r="B5" s="2">
        <v>1</v>
      </c>
      <c r="C5" s="5">
        <v>45664</v>
      </c>
      <c r="D5" s="2" t="s">
        <v>25</v>
      </c>
      <c r="E5" s="2" t="str">
        <f>VLOOKUP(Table3[[#This Row],[Kode Produk]],Data_Produk!C:E,3,0)</f>
        <v>Boneka Beruang ukuran S</v>
      </c>
      <c r="F5" s="2" t="str">
        <f>VLOOKUP(Table3[[#This Row],[Kode Produk]],Data_Produk!C:D,2,0)</f>
        <v>Mainan</v>
      </c>
      <c r="G5" s="10">
        <f>VLOOKUP(Table3[[#This Row],[Kode Produk]],Data_Produk!C:F,4,0)</f>
        <v>750000</v>
      </c>
      <c r="H5" s="2">
        <v>2</v>
      </c>
      <c r="I5" s="10">
        <f>Table3[[#This Row],[Harga Satuan]]*Table3[[#This Row],[Jumlah]]</f>
        <v>1500000</v>
      </c>
      <c r="J5" s="2" t="s">
        <v>39</v>
      </c>
    </row>
    <row r="6" spans="2:10" x14ac:dyDescent="0.3">
      <c r="B6" s="2">
        <v>2</v>
      </c>
      <c r="C6" s="5">
        <v>45664</v>
      </c>
      <c r="D6" s="4" t="s">
        <v>27</v>
      </c>
      <c r="E6" s="2" t="str">
        <f>VLOOKUP(Table3[[#This Row],[Kode Produk]],Data_Produk!C:E,3,0)</f>
        <v>Boneka Beruang ukuran L</v>
      </c>
      <c r="F6" s="2" t="str">
        <f>VLOOKUP(Table3[[#This Row],[Kode Produk]],Data_Produk!C:D,2,0)</f>
        <v>Mainan</v>
      </c>
      <c r="G6" s="10">
        <f>VLOOKUP(Table3[[#This Row],[Kode Produk]],Data_Produk!C:F,4,0)</f>
        <v>1800000</v>
      </c>
      <c r="H6" s="2">
        <v>2</v>
      </c>
      <c r="I6" s="10">
        <f>Table3[[#This Row],[Harga Satuan]]*Table3[[#This Row],[Jumlah]]</f>
        <v>3600000</v>
      </c>
      <c r="J6" s="2" t="s">
        <v>40</v>
      </c>
    </row>
    <row r="7" spans="2:10" x14ac:dyDescent="0.3">
      <c r="B7" s="2">
        <v>3</v>
      </c>
      <c r="C7" s="5">
        <v>45664</v>
      </c>
      <c r="D7" s="4" t="s">
        <v>29</v>
      </c>
      <c r="E7" s="2" t="str">
        <f>VLOOKUP(Table3[[#This Row],[Kode Produk]],Data_Produk!C:E,3,0)</f>
        <v>Faber-Castell Colour Pencil Polychromos wood case</v>
      </c>
      <c r="F7" s="2" t="str">
        <f>VLOOKUP(Table3[[#This Row],[Kode Produk]],Data_Produk!C:D,2,0)</f>
        <v>ATK</v>
      </c>
      <c r="G7" s="10">
        <f>VLOOKUP(Table3[[#This Row],[Kode Produk]],Data_Produk!C:F,4,0)</f>
        <v>8100000</v>
      </c>
      <c r="H7" s="2">
        <v>1</v>
      </c>
      <c r="I7" s="10">
        <f>Table3[[#This Row],[Harga Satuan]]*Table3[[#This Row],[Jumlah]]</f>
        <v>8100000</v>
      </c>
      <c r="J7" s="2" t="s">
        <v>41</v>
      </c>
    </row>
    <row r="8" spans="2:10" x14ac:dyDescent="0.3">
      <c r="B8" s="2">
        <v>6</v>
      </c>
      <c r="C8" s="5">
        <v>45664</v>
      </c>
      <c r="D8" s="6" t="s">
        <v>33</v>
      </c>
      <c r="E8" s="2" t="str">
        <f>VLOOKUP(Table3[[#This Row],[Kode Produk]],Data_Produk!C:E,3,0)</f>
        <v>Logitech Combo Touch Keyboard</v>
      </c>
      <c r="F8" s="2" t="str">
        <f>VLOOKUP(Table3[[#This Row],[Kode Produk]],Data_Produk!C:D,2,0)</f>
        <v>Komputer</v>
      </c>
      <c r="G8" s="10">
        <f>VLOOKUP(Table3[[#This Row],[Kode Produk]],Data_Produk!C:F,4,0)</f>
        <v>2315000</v>
      </c>
      <c r="H8" s="2">
        <v>5</v>
      </c>
      <c r="I8" s="10">
        <f>Table3[[#This Row],[Harga Satuan]]*Table3[[#This Row],[Jumlah]]</f>
        <v>11575000</v>
      </c>
      <c r="J8" s="2" t="s">
        <v>42</v>
      </c>
    </row>
    <row r="9" spans="2:10" x14ac:dyDescent="0.3">
      <c r="B9" s="2">
        <v>7</v>
      </c>
      <c r="C9" s="5">
        <v>45665</v>
      </c>
      <c r="D9" s="4" t="s">
        <v>38</v>
      </c>
      <c r="E9" s="2" t="str">
        <f>VLOOKUP(Table3[[#This Row],[Kode Produk]],Data_Produk!C:E,3,0)</f>
        <v>Logitech Zone Vibe 100 Wireless Headphone</v>
      </c>
      <c r="F9" s="2" t="str">
        <f>VLOOKUP(Table3[[#This Row],[Kode Produk]],Data_Produk!C:D,2,0)</f>
        <v>Komputer</v>
      </c>
      <c r="G9" s="10">
        <f>VLOOKUP(Table3[[#This Row],[Kode Produk]],Data_Produk!C:F,4,0)</f>
        <v>1419000</v>
      </c>
      <c r="H9" s="2">
        <v>5</v>
      </c>
      <c r="I9" s="10">
        <f>Table3[[#This Row],[Harga Satuan]]*Table3[[#This Row],[Jumlah]]</f>
        <v>7095000</v>
      </c>
      <c r="J9" s="2" t="s">
        <v>40</v>
      </c>
    </row>
    <row r="10" spans="2:10" x14ac:dyDescent="0.3">
      <c r="B10" s="2">
        <v>8</v>
      </c>
      <c r="C10" s="5">
        <v>45665</v>
      </c>
      <c r="D10" s="4" t="s">
        <v>29</v>
      </c>
      <c r="E10" s="2" t="str">
        <f>VLOOKUP(Table3[[#This Row],[Kode Produk]],Data_Produk!C:E,3,0)</f>
        <v>Faber-Castell Colour Pencil Polychromos wood case</v>
      </c>
      <c r="F10" s="2" t="str">
        <f>VLOOKUP(Table3[[#This Row],[Kode Produk]],Data_Produk!C:D,2,0)</f>
        <v>ATK</v>
      </c>
      <c r="G10" s="10">
        <f>VLOOKUP(Table3[[#This Row],[Kode Produk]],Data_Produk!C:F,4,0)</f>
        <v>8100000</v>
      </c>
      <c r="H10" s="2">
        <v>2</v>
      </c>
      <c r="I10" s="10">
        <f>Table3[[#This Row],[Harga Satuan]]*Table3[[#This Row],[Jumlah]]</f>
        <v>16200000</v>
      </c>
      <c r="J10" s="2" t="s">
        <v>40</v>
      </c>
    </row>
    <row r="11" spans="2:10" x14ac:dyDescent="0.3">
      <c r="B11" s="2">
        <v>9</v>
      </c>
      <c r="C11" s="5">
        <v>45665</v>
      </c>
      <c r="D11" s="4" t="s">
        <v>27</v>
      </c>
      <c r="E11" s="2" t="str">
        <f>VLOOKUP(Table3[[#This Row],[Kode Produk]],Data_Produk!C:E,3,0)</f>
        <v>Boneka Beruang ukuran L</v>
      </c>
      <c r="F11" s="2" t="str">
        <f>VLOOKUP(Table3[[#This Row],[Kode Produk]],Data_Produk!C:D,2,0)</f>
        <v>Mainan</v>
      </c>
      <c r="G11" s="10">
        <f>VLOOKUP(Table3[[#This Row],[Kode Produk]],Data_Produk!C:F,4,0)</f>
        <v>1800000</v>
      </c>
      <c r="H11" s="2">
        <v>6</v>
      </c>
      <c r="I11" s="10">
        <f>Table3[[#This Row],[Harga Satuan]]*Table3[[#This Row],[Jumlah]]</f>
        <v>10800000</v>
      </c>
      <c r="J11" s="2" t="s">
        <v>42</v>
      </c>
    </row>
    <row r="12" spans="2:10" x14ac:dyDescent="0.3">
      <c r="B12" s="2">
        <v>10</v>
      </c>
      <c r="C12" s="5">
        <v>45665</v>
      </c>
      <c r="D12" s="6" t="s">
        <v>30</v>
      </c>
      <c r="E12" s="2" t="str">
        <f>VLOOKUP(Table3[[#This Row],[Kode Produk]],Data_Produk!C:E,3,0)</f>
        <v>STABILO swans ARTY Color Pencil 100</v>
      </c>
      <c r="F12" s="2" t="str">
        <f>VLOOKUP(Table3[[#This Row],[Kode Produk]],Data_Produk!C:D,2,0)</f>
        <v>ATK</v>
      </c>
      <c r="G12" s="10">
        <f>VLOOKUP(Table3[[#This Row],[Kode Produk]],Data_Produk!C:F,4,0)</f>
        <v>499900</v>
      </c>
      <c r="H12" s="2">
        <v>1</v>
      </c>
      <c r="I12" s="10">
        <f>Table3[[#This Row],[Harga Satuan]]*Table3[[#This Row],[Jumlah]]</f>
        <v>499900</v>
      </c>
      <c r="J12" s="2" t="s">
        <v>42</v>
      </c>
    </row>
    <row r="13" spans="2:10" x14ac:dyDescent="0.3">
      <c r="B13" s="2">
        <v>13</v>
      </c>
      <c r="C13" s="5">
        <v>45666</v>
      </c>
      <c r="D13" s="4" t="s">
        <v>34</v>
      </c>
      <c r="E13" s="2" t="str">
        <f>VLOOKUP(Table3[[#This Row],[Kode Produk]],Data_Produk!C:E,3,0)</f>
        <v>Logitech K380 Keyboard Wireless Bluetooth - Pink</v>
      </c>
      <c r="F13" s="2" t="str">
        <f>VLOOKUP(Table3[[#This Row],[Kode Produk]],Data_Produk!C:D,2,0)</f>
        <v>Komputer</v>
      </c>
      <c r="G13" s="10">
        <f>VLOOKUP(Table3[[#This Row],[Kode Produk]],Data_Produk!C:F,4,0)</f>
        <v>415000</v>
      </c>
      <c r="H13" s="2">
        <v>2</v>
      </c>
      <c r="I13" s="10">
        <f>Table3[[#This Row],[Harga Satuan]]*Table3[[#This Row],[Jumlah]]</f>
        <v>830000</v>
      </c>
      <c r="J13" s="2" t="s">
        <v>42</v>
      </c>
    </row>
    <row r="14" spans="2:10" x14ac:dyDescent="0.3">
      <c r="B14" s="2">
        <v>14</v>
      </c>
      <c r="C14" s="5">
        <v>45666</v>
      </c>
      <c r="D14" s="6" t="s">
        <v>26</v>
      </c>
      <c r="E14" s="2" t="str">
        <f>VLOOKUP(Table3[[#This Row],[Kode Produk]],Data_Produk!C:E,3,0)</f>
        <v>Boneka Beruang ukuran M</v>
      </c>
      <c r="F14" s="2" t="str">
        <f>VLOOKUP(Table3[[#This Row],[Kode Produk]],Data_Produk!C:D,2,0)</f>
        <v>Mainan</v>
      </c>
      <c r="G14" s="10">
        <f>VLOOKUP(Table3[[#This Row],[Kode Produk]],Data_Produk!C:F,4,0)</f>
        <v>950000</v>
      </c>
      <c r="H14" s="2">
        <v>2</v>
      </c>
      <c r="I14" s="10">
        <f>Table3[[#This Row],[Harga Satuan]]*Table3[[#This Row],[Jumlah]]</f>
        <v>1900000</v>
      </c>
      <c r="J14" s="2" t="s">
        <v>39</v>
      </c>
    </row>
    <row r="15" spans="2:10" x14ac:dyDescent="0.3">
      <c r="B15" s="2">
        <v>16</v>
      </c>
      <c r="C15" s="5">
        <v>45666</v>
      </c>
      <c r="D15" s="6" t="s">
        <v>25</v>
      </c>
      <c r="E15" s="2" t="str">
        <f>VLOOKUP(Table3[[#This Row],[Kode Produk]],Data_Produk!C:E,3,0)</f>
        <v>Boneka Beruang ukuran S</v>
      </c>
      <c r="F15" s="2" t="str">
        <f>VLOOKUP(Table3[[#This Row],[Kode Produk]],Data_Produk!C:D,2,0)</f>
        <v>Mainan</v>
      </c>
      <c r="G15" s="10">
        <f>VLOOKUP(Table3[[#This Row],[Kode Produk]],Data_Produk!C:F,4,0)</f>
        <v>750000</v>
      </c>
      <c r="H15" s="2">
        <v>3</v>
      </c>
      <c r="I15" s="10">
        <f>Table3[[#This Row],[Harga Satuan]]*Table3[[#This Row],[Jumlah]]</f>
        <v>2250000</v>
      </c>
      <c r="J15" s="2" t="s">
        <v>42</v>
      </c>
    </row>
    <row r="16" spans="2:10" x14ac:dyDescent="0.3">
      <c r="B16" s="2">
        <v>17</v>
      </c>
      <c r="C16" s="5">
        <v>45666</v>
      </c>
      <c r="D16" s="6" t="s">
        <v>33</v>
      </c>
      <c r="E16" s="2" t="str">
        <f>VLOOKUP(Table3[[#This Row],[Kode Produk]],Data_Produk!C:E,3,0)</f>
        <v>Logitech Combo Touch Keyboard</v>
      </c>
      <c r="F16" s="2" t="str">
        <f>VLOOKUP(Table3[[#This Row],[Kode Produk]],Data_Produk!C:D,2,0)</f>
        <v>Komputer</v>
      </c>
      <c r="G16" s="10">
        <f>VLOOKUP(Table3[[#This Row],[Kode Produk]],Data_Produk!C:F,4,0)</f>
        <v>2315000</v>
      </c>
      <c r="H16" s="2">
        <v>4</v>
      </c>
      <c r="I16" s="10">
        <f>Table3[[#This Row],[Harga Satuan]]*Table3[[#This Row],[Jumlah]]</f>
        <v>9260000</v>
      </c>
      <c r="J16" s="2" t="s">
        <v>40</v>
      </c>
    </row>
    <row r="17" spans="2:10" x14ac:dyDescent="0.3">
      <c r="B17" s="2">
        <v>19</v>
      </c>
      <c r="C17" s="5">
        <v>45667</v>
      </c>
      <c r="D17" s="6" t="s">
        <v>30</v>
      </c>
      <c r="E17" s="2" t="str">
        <f>VLOOKUP(Table3[[#This Row],[Kode Produk]],Data_Produk!C:E,3,0)</f>
        <v>STABILO swans ARTY Color Pencil 100</v>
      </c>
      <c r="F17" s="2" t="str">
        <f>VLOOKUP(Table3[[#This Row],[Kode Produk]],Data_Produk!C:D,2,0)</f>
        <v>ATK</v>
      </c>
      <c r="G17" s="10">
        <f>VLOOKUP(Table3[[#This Row],[Kode Produk]],Data_Produk!C:F,4,0)</f>
        <v>499900</v>
      </c>
      <c r="H17" s="2">
        <v>4</v>
      </c>
      <c r="I17" s="10">
        <f>Table3[[#This Row],[Harga Satuan]]*Table3[[#This Row],[Jumlah]]</f>
        <v>1999600</v>
      </c>
      <c r="J17" s="2" t="s">
        <v>42</v>
      </c>
    </row>
    <row r="18" spans="2:10" x14ac:dyDescent="0.3">
      <c r="B18" s="2">
        <v>20</v>
      </c>
      <c r="C18" s="5">
        <v>45667</v>
      </c>
      <c r="D18" s="4" t="s">
        <v>27</v>
      </c>
      <c r="E18" s="2" t="str">
        <f>VLOOKUP(Table3[[#This Row],[Kode Produk]],Data_Produk!C:E,3,0)</f>
        <v>Boneka Beruang ukuran L</v>
      </c>
      <c r="F18" s="2" t="str">
        <f>VLOOKUP(Table3[[#This Row],[Kode Produk]],Data_Produk!C:D,2,0)</f>
        <v>Mainan</v>
      </c>
      <c r="G18" s="10">
        <f>VLOOKUP(Table3[[#This Row],[Kode Produk]],Data_Produk!C:F,4,0)</f>
        <v>1800000</v>
      </c>
      <c r="H18" s="2">
        <v>4</v>
      </c>
      <c r="I18" s="10">
        <f>Table3[[#This Row],[Harga Satuan]]*Table3[[#This Row],[Jumlah]]</f>
        <v>7200000</v>
      </c>
      <c r="J18" s="2" t="s">
        <v>42</v>
      </c>
    </row>
    <row r="19" spans="2:10" x14ac:dyDescent="0.3">
      <c r="B19" s="2">
        <v>21</v>
      </c>
      <c r="C19" s="5">
        <v>45667</v>
      </c>
      <c r="D19" s="4" t="s">
        <v>29</v>
      </c>
      <c r="E19" s="2" t="str">
        <f>VLOOKUP(Table3[[#This Row],[Kode Produk]],Data_Produk!C:E,3,0)</f>
        <v>Faber-Castell Colour Pencil Polychromos wood case</v>
      </c>
      <c r="F19" s="2" t="str">
        <f>VLOOKUP(Table3[[#This Row],[Kode Produk]],Data_Produk!C:D,2,0)</f>
        <v>ATK</v>
      </c>
      <c r="G19" s="10">
        <f>VLOOKUP(Table3[[#This Row],[Kode Produk]],Data_Produk!C:F,4,0)</f>
        <v>8100000</v>
      </c>
      <c r="H19" s="2">
        <v>5</v>
      </c>
      <c r="I19" s="10">
        <f>Table3[[#This Row],[Harga Satuan]]*Table3[[#This Row],[Jumlah]]</f>
        <v>40500000</v>
      </c>
      <c r="J19" s="2" t="s">
        <v>40</v>
      </c>
    </row>
    <row r="20" spans="2:10" x14ac:dyDescent="0.3">
      <c r="B20" s="2">
        <v>22</v>
      </c>
      <c r="C20" s="5">
        <v>45667</v>
      </c>
      <c r="D20" s="6" t="s">
        <v>28</v>
      </c>
      <c r="E20" s="2" t="str">
        <f>VLOOKUP(Table3[[#This Row],[Kode Produk]],Data_Produk!C:E,3,0)</f>
        <v>Boneka Beruang ukuran XL</v>
      </c>
      <c r="F20" s="2" t="str">
        <f>VLOOKUP(Table3[[#This Row],[Kode Produk]],Data_Produk!C:D,2,0)</f>
        <v>Mainan</v>
      </c>
      <c r="G20" s="10">
        <f>VLOOKUP(Table3[[#This Row],[Kode Produk]],Data_Produk!C:F,4,0)</f>
        <v>3600000</v>
      </c>
      <c r="H20" s="2">
        <v>1</v>
      </c>
      <c r="I20" s="10">
        <f>Table3[[#This Row],[Harga Satuan]]*Table3[[#This Row],[Jumlah]]</f>
        <v>3600000</v>
      </c>
      <c r="J20" s="2" t="s">
        <v>40</v>
      </c>
    </row>
    <row r="21" spans="2:10" x14ac:dyDescent="0.3">
      <c r="B21" s="2">
        <v>26</v>
      </c>
      <c r="C21" s="5">
        <v>45668</v>
      </c>
      <c r="D21" s="6" t="s">
        <v>26</v>
      </c>
      <c r="E21" s="2" t="str">
        <f>VLOOKUP(Table3[[#This Row],[Kode Produk]],Data_Produk!C:E,3,0)</f>
        <v>Boneka Beruang ukuran M</v>
      </c>
      <c r="F21" s="2" t="str">
        <f>VLOOKUP(Table3[[#This Row],[Kode Produk]],Data_Produk!C:D,2,0)</f>
        <v>Mainan</v>
      </c>
      <c r="G21" s="10">
        <f>VLOOKUP(Table3[[#This Row],[Kode Produk]],Data_Produk!C:F,4,0)</f>
        <v>950000</v>
      </c>
      <c r="H21" s="2">
        <v>6</v>
      </c>
      <c r="I21" s="10">
        <f>Table3[[#This Row],[Harga Satuan]]*Table3[[#This Row],[Jumlah]]</f>
        <v>5700000</v>
      </c>
      <c r="J21" s="2" t="s">
        <v>42</v>
      </c>
    </row>
    <row r="22" spans="2:10" x14ac:dyDescent="0.3">
      <c r="B22" s="2">
        <v>27</v>
      </c>
      <c r="C22" s="5">
        <v>45668</v>
      </c>
      <c r="D22" s="6" t="s">
        <v>30</v>
      </c>
      <c r="E22" s="2" t="str">
        <f>VLOOKUP(Table3[[#This Row],[Kode Produk]],Data_Produk!C:E,3,0)</f>
        <v>STABILO swans ARTY Color Pencil 100</v>
      </c>
      <c r="F22" s="2" t="str">
        <f>VLOOKUP(Table3[[#This Row],[Kode Produk]],Data_Produk!C:D,2,0)</f>
        <v>ATK</v>
      </c>
      <c r="G22" s="10">
        <f>VLOOKUP(Table3[[#This Row],[Kode Produk]],Data_Produk!C:F,4,0)</f>
        <v>499900</v>
      </c>
      <c r="H22" s="2">
        <v>3</v>
      </c>
      <c r="I22" s="10">
        <f>Table3[[#This Row],[Harga Satuan]]*Table3[[#This Row],[Jumlah]]</f>
        <v>1499700</v>
      </c>
      <c r="J22" s="2" t="s">
        <v>42</v>
      </c>
    </row>
    <row r="23" spans="2:10" x14ac:dyDescent="0.3">
      <c r="B23" s="2">
        <v>31</v>
      </c>
      <c r="C23" s="5">
        <v>45668</v>
      </c>
      <c r="D23" s="4" t="s">
        <v>36</v>
      </c>
      <c r="E23" s="2" t="str">
        <f>VLOOKUP(Table3[[#This Row],[Kode Produk]],Data_Produk!C:E,3,0)</f>
        <v>Logitech Pebble 2 M350s - Biru</v>
      </c>
      <c r="F23" s="2" t="str">
        <f>VLOOKUP(Table3[[#This Row],[Kode Produk]],Data_Produk!C:D,2,0)</f>
        <v>Komputer</v>
      </c>
      <c r="G23" s="10">
        <f>VLOOKUP(Table3[[#This Row],[Kode Produk]],Data_Produk!C:F,4,0)</f>
        <v>339000</v>
      </c>
      <c r="H23" s="2">
        <v>1</v>
      </c>
      <c r="I23" s="10">
        <f>Table3[[#This Row],[Harga Satuan]]*Table3[[#This Row],[Jumlah]]</f>
        <v>339000</v>
      </c>
      <c r="J23" s="2" t="s">
        <v>39</v>
      </c>
    </row>
    <row r="24" spans="2:10" x14ac:dyDescent="0.3">
      <c r="B24" s="2">
        <v>32</v>
      </c>
      <c r="C24" s="5">
        <v>45669</v>
      </c>
      <c r="D24" s="4" t="s">
        <v>32</v>
      </c>
      <c r="E24" s="2" t="str">
        <f>VLOOKUP(Table3[[#This Row],[Kode Produk]],Data_Produk!C:E,3,0)</f>
        <v>Logitech C922 Webcam Pro Streaming Full HD 1080p</v>
      </c>
      <c r="F24" s="2" t="str">
        <f>VLOOKUP(Table3[[#This Row],[Kode Produk]],Data_Produk!C:D,2,0)</f>
        <v>Komputer</v>
      </c>
      <c r="G24" s="10">
        <f>VLOOKUP(Table3[[#This Row],[Kode Produk]],Data_Produk!C:F,4,0)</f>
        <v>15757000</v>
      </c>
      <c r="H24" s="2">
        <v>1</v>
      </c>
      <c r="I24" s="10">
        <f>Table3[[#This Row],[Harga Satuan]]*Table3[[#This Row],[Jumlah]]</f>
        <v>15757000</v>
      </c>
      <c r="J24" s="2" t="s">
        <v>40</v>
      </c>
    </row>
    <row r="25" spans="2:10" x14ac:dyDescent="0.3">
      <c r="B25" s="2">
        <v>34</v>
      </c>
      <c r="C25" s="5">
        <v>45669</v>
      </c>
      <c r="D25" s="4" t="s">
        <v>38</v>
      </c>
      <c r="E25" s="2" t="str">
        <f>VLOOKUP(Table3[[#This Row],[Kode Produk]],Data_Produk!C:E,3,0)</f>
        <v>Logitech Zone Vibe 100 Wireless Headphone</v>
      </c>
      <c r="F25" s="2" t="str">
        <f>VLOOKUP(Table3[[#This Row],[Kode Produk]],Data_Produk!C:D,2,0)</f>
        <v>Komputer</v>
      </c>
      <c r="G25" s="10">
        <f>VLOOKUP(Table3[[#This Row],[Kode Produk]],Data_Produk!C:F,4,0)</f>
        <v>1419000</v>
      </c>
      <c r="H25" s="2">
        <v>7</v>
      </c>
      <c r="I25" s="10">
        <f>Table3[[#This Row],[Harga Satuan]]*Table3[[#This Row],[Jumlah]]</f>
        <v>9933000</v>
      </c>
      <c r="J25" s="2" t="s">
        <v>42</v>
      </c>
    </row>
    <row r="26" spans="2:10" x14ac:dyDescent="0.3">
      <c r="B26" s="2">
        <v>35</v>
      </c>
      <c r="C26" s="5">
        <v>45669</v>
      </c>
      <c r="D26" s="4" t="s">
        <v>27</v>
      </c>
      <c r="E26" s="2" t="str">
        <f>VLOOKUP(Table3[[#This Row],[Kode Produk]],Data_Produk!C:E,3,0)</f>
        <v>Boneka Beruang ukuran L</v>
      </c>
      <c r="F26" s="2" t="str">
        <f>VLOOKUP(Table3[[#This Row],[Kode Produk]],Data_Produk!C:D,2,0)</f>
        <v>Mainan</v>
      </c>
      <c r="G26" s="10">
        <f>VLOOKUP(Table3[[#This Row],[Kode Produk]],Data_Produk!C:F,4,0)</f>
        <v>1800000</v>
      </c>
      <c r="H26" s="2">
        <v>1</v>
      </c>
      <c r="I26" s="10">
        <f>Table3[[#This Row],[Harga Satuan]]*Table3[[#This Row],[Jumlah]]</f>
        <v>1800000</v>
      </c>
      <c r="J26" s="2" t="s">
        <v>42</v>
      </c>
    </row>
    <row r="27" spans="2:10" x14ac:dyDescent="0.3">
      <c r="B27" s="2">
        <v>37</v>
      </c>
      <c r="C27" s="5">
        <v>45669</v>
      </c>
      <c r="D27" s="6" t="s">
        <v>25</v>
      </c>
      <c r="E27" s="2" t="str">
        <f>VLOOKUP(Table3[[#This Row],[Kode Produk]],Data_Produk!C:E,3,0)</f>
        <v>Boneka Beruang ukuran S</v>
      </c>
      <c r="F27" s="2" t="str">
        <f>VLOOKUP(Table3[[#This Row],[Kode Produk]],Data_Produk!C:D,2,0)</f>
        <v>Mainan</v>
      </c>
      <c r="G27" s="10">
        <f>VLOOKUP(Table3[[#This Row],[Kode Produk]],Data_Produk!C:F,4,0)</f>
        <v>750000</v>
      </c>
      <c r="H27" s="2">
        <v>1</v>
      </c>
      <c r="I27" s="10">
        <f>Table3[[#This Row],[Harga Satuan]]*Table3[[#This Row],[Jumlah]]</f>
        <v>750000</v>
      </c>
      <c r="J27" s="2" t="s">
        <v>39</v>
      </c>
    </row>
    <row r="28" spans="2:10" x14ac:dyDescent="0.3">
      <c r="B28" s="2">
        <v>39</v>
      </c>
      <c r="C28" s="5">
        <v>45670</v>
      </c>
      <c r="D28" s="4" t="s">
        <v>29</v>
      </c>
      <c r="E28" s="2" t="str">
        <f>VLOOKUP(Table3[[#This Row],[Kode Produk]],Data_Produk!C:E,3,0)</f>
        <v>Faber-Castell Colour Pencil Polychromos wood case</v>
      </c>
      <c r="F28" s="2" t="str">
        <f>VLOOKUP(Table3[[#This Row],[Kode Produk]],Data_Produk!C:D,2,0)</f>
        <v>ATK</v>
      </c>
      <c r="G28" s="10">
        <f>VLOOKUP(Table3[[#This Row],[Kode Produk]],Data_Produk!C:F,4,0)</f>
        <v>8100000</v>
      </c>
      <c r="H28" s="2">
        <v>2</v>
      </c>
      <c r="I28" s="10">
        <f>Table3[[#This Row],[Harga Satuan]]*Table3[[#This Row],[Jumlah]]</f>
        <v>16200000</v>
      </c>
      <c r="J28" s="2" t="s">
        <v>42</v>
      </c>
    </row>
    <row r="29" spans="2:10" x14ac:dyDescent="0.3">
      <c r="B29" s="2">
        <v>40</v>
      </c>
      <c r="C29" s="5">
        <v>45670</v>
      </c>
      <c r="D29" s="6" t="s">
        <v>26</v>
      </c>
      <c r="E29" s="2" t="str">
        <f>VLOOKUP(Table3[[#This Row],[Kode Produk]],Data_Produk!C:E,3,0)</f>
        <v>Boneka Beruang ukuran M</v>
      </c>
      <c r="F29" s="2" t="str">
        <f>VLOOKUP(Table3[[#This Row],[Kode Produk]],Data_Produk!C:D,2,0)</f>
        <v>Mainan</v>
      </c>
      <c r="G29" s="10">
        <f>VLOOKUP(Table3[[#This Row],[Kode Produk]],Data_Produk!C:F,4,0)</f>
        <v>950000</v>
      </c>
      <c r="H29" s="2">
        <v>1</v>
      </c>
      <c r="I29" s="10">
        <f>Table3[[#This Row],[Harga Satuan]]*Table3[[#This Row],[Jumlah]]</f>
        <v>950000</v>
      </c>
      <c r="J29" s="2" t="s">
        <v>39</v>
      </c>
    </row>
    <row r="30" spans="2:10" x14ac:dyDescent="0.3">
      <c r="B30" s="2">
        <v>41</v>
      </c>
      <c r="C30" s="5">
        <v>45670</v>
      </c>
      <c r="D30" s="6" t="s">
        <v>30</v>
      </c>
      <c r="E30" s="2" t="str">
        <f>VLOOKUP(Table3[[#This Row],[Kode Produk]],Data_Produk!C:E,3,0)</f>
        <v>STABILO swans ARTY Color Pencil 100</v>
      </c>
      <c r="F30" s="2" t="str">
        <f>VLOOKUP(Table3[[#This Row],[Kode Produk]],Data_Produk!C:D,2,0)</f>
        <v>ATK</v>
      </c>
      <c r="G30" s="10">
        <f>VLOOKUP(Table3[[#This Row],[Kode Produk]],Data_Produk!C:F,4,0)</f>
        <v>499900</v>
      </c>
      <c r="H30" s="2">
        <v>5</v>
      </c>
      <c r="I30" s="10">
        <f>Table3[[#This Row],[Harga Satuan]]*Table3[[#This Row],[Jumlah]]</f>
        <v>2499500</v>
      </c>
      <c r="J30" s="2" t="s">
        <v>40</v>
      </c>
    </row>
    <row r="31" spans="2:10" x14ac:dyDescent="0.3">
      <c r="B31" s="3">
        <v>45</v>
      </c>
      <c r="C31" s="7">
        <v>45670</v>
      </c>
      <c r="D31" s="1" t="s">
        <v>27</v>
      </c>
      <c r="E31" s="3" t="str">
        <f>VLOOKUP(Table3[[#This Row],[Kode Produk]],Data_Produk!C:E,3,0)</f>
        <v>Boneka Beruang ukuran L</v>
      </c>
      <c r="F31" s="3" t="str">
        <f>VLOOKUP(Table3[[#This Row],[Kode Produk]],Data_Produk!C:D,2,0)</f>
        <v>Mainan</v>
      </c>
      <c r="G31" s="11">
        <f>VLOOKUP(Table3[[#This Row],[Kode Produk]],Data_Produk!C:F,4,0)</f>
        <v>1800000</v>
      </c>
      <c r="H31" s="3">
        <v>2</v>
      </c>
      <c r="I31" s="11">
        <f>Table3[[#This Row],[Harga Satuan]]*Table3[[#This Row],[Jumlah]]</f>
        <v>3600000</v>
      </c>
      <c r="J31" s="3" t="s">
        <v>42</v>
      </c>
    </row>
    <row r="32" spans="2:10" x14ac:dyDescent="0.3">
      <c r="B32" s="15" t="s">
        <v>43</v>
      </c>
      <c r="C32" s="15"/>
      <c r="D32" s="15"/>
      <c r="E32" s="15"/>
      <c r="F32" s="15"/>
      <c r="G32" s="15"/>
      <c r="H32" s="15">
        <f>SUBTOTAL(109,Table3[Jumlah])</f>
        <v>79</v>
      </c>
      <c r="I32" s="16">
        <f>SUBTOTAL(109,Table3[Total Harga])</f>
        <v>185937700</v>
      </c>
      <c r="J32" s="1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9095BE-10BC-42B1-90A5-B5032CFC600C}">
          <x14:formula1>
            <xm:f>Metode_pembayaran!$C$3:$C$6</xm:f>
          </x14:formula1>
          <xm:sqref>J33:J1048576 J1:J31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361F-26CB-4BEB-B172-1B4C8EC764B4}">
  <dimension ref="B2:F15"/>
  <sheetViews>
    <sheetView workbookViewId="0">
      <selection activeCell="E18" sqref="E18"/>
    </sheetView>
  </sheetViews>
  <sheetFormatPr defaultRowHeight="14.4" x14ac:dyDescent="0.3"/>
  <cols>
    <col min="2" max="2" width="5.33203125" customWidth="1"/>
    <col min="3" max="3" width="22.88671875" bestFit="1" customWidth="1"/>
    <col min="4" max="4" width="9.88671875" customWidth="1"/>
    <col min="5" max="5" width="43.88671875" bestFit="1" customWidth="1"/>
    <col min="6" max="6" width="14.109375" customWidth="1"/>
  </cols>
  <sheetData>
    <row r="2" spans="2:6" x14ac:dyDescent="0.3">
      <c r="B2" t="s">
        <v>0</v>
      </c>
      <c r="C2" t="s">
        <v>2</v>
      </c>
      <c r="D2" t="s">
        <v>23</v>
      </c>
      <c r="E2" t="s">
        <v>3</v>
      </c>
      <c r="F2" t="s">
        <v>5</v>
      </c>
    </row>
    <row r="3" spans="2:6" x14ac:dyDescent="0.3">
      <c r="B3">
        <v>1</v>
      </c>
      <c r="C3" t="s">
        <v>25</v>
      </c>
      <c r="D3" t="s">
        <v>21</v>
      </c>
      <c r="E3" t="s">
        <v>24</v>
      </c>
      <c r="F3">
        <v>750000</v>
      </c>
    </row>
    <row r="4" spans="2:6" x14ac:dyDescent="0.3">
      <c r="B4">
        <v>2</v>
      </c>
      <c r="C4" t="s">
        <v>26</v>
      </c>
      <c r="D4" t="s">
        <v>21</v>
      </c>
      <c r="E4" t="s">
        <v>14</v>
      </c>
      <c r="F4">
        <v>950000</v>
      </c>
    </row>
    <row r="5" spans="2:6" x14ac:dyDescent="0.3">
      <c r="B5">
        <v>3</v>
      </c>
      <c r="C5" t="s">
        <v>27</v>
      </c>
      <c r="D5" t="s">
        <v>21</v>
      </c>
      <c r="E5" t="s">
        <v>10</v>
      </c>
      <c r="F5">
        <v>1800000</v>
      </c>
    </row>
    <row r="6" spans="2:6" x14ac:dyDescent="0.3">
      <c r="B6">
        <v>4</v>
      </c>
      <c r="C6" t="s">
        <v>28</v>
      </c>
      <c r="D6" t="s">
        <v>21</v>
      </c>
      <c r="E6" t="s">
        <v>9</v>
      </c>
      <c r="F6">
        <v>3600000</v>
      </c>
    </row>
    <row r="7" spans="2:6" x14ac:dyDescent="0.3">
      <c r="B7">
        <v>5</v>
      </c>
      <c r="C7" t="s">
        <v>29</v>
      </c>
      <c r="D7" t="s">
        <v>22</v>
      </c>
      <c r="E7" t="s">
        <v>11</v>
      </c>
      <c r="F7">
        <v>8100000</v>
      </c>
    </row>
    <row r="8" spans="2:6" x14ac:dyDescent="0.3">
      <c r="B8">
        <v>6</v>
      </c>
      <c r="C8" t="s">
        <v>30</v>
      </c>
      <c r="D8" t="s">
        <v>22</v>
      </c>
      <c r="E8" t="s">
        <v>20</v>
      </c>
      <c r="F8">
        <v>499900</v>
      </c>
    </row>
    <row r="9" spans="2:6" x14ac:dyDescent="0.3">
      <c r="B9">
        <v>7</v>
      </c>
      <c r="C9" t="s">
        <v>32</v>
      </c>
      <c r="D9" t="s">
        <v>31</v>
      </c>
      <c r="E9" t="s">
        <v>18</v>
      </c>
      <c r="F9">
        <v>15757000</v>
      </c>
    </row>
    <row r="10" spans="2:6" x14ac:dyDescent="0.3">
      <c r="B10">
        <v>8</v>
      </c>
      <c r="C10" t="s">
        <v>33</v>
      </c>
      <c r="D10" t="s">
        <v>31</v>
      </c>
      <c r="E10" t="s">
        <v>17</v>
      </c>
      <c r="F10">
        <v>2315000</v>
      </c>
    </row>
    <row r="11" spans="2:6" x14ac:dyDescent="0.3">
      <c r="B11">
        <v>9</v>
      </c>
      <c r="C11" t="s">
        <v>34</v>
      </c>
      <c r="D11" t="s">
        <v>31</v>
      </c>
      <c r="E11" t="s">
        <v>13</v>
      </c>
      <c r="F11">
        <v>415000</v>
      </c>
    </row>
    <row r="12" spans="2:6" x14ac:dyDescent="0.3">
      <c r="B12">
        <v>10</v>
      </c>
      <c r="C12" t="s">
        <v>35</v>
      </c>
      <c r="D12" t="s">
        <v>31</v>
      </c>
      <c r="E12" t="s">
        <v>16</v>
      </c>
      <c r="F12">
        <v>449000</v>
      </c>
    </row>
    <row r="13" spans="2:6" x14ac:dyDescent="0.3">
      <c r="B13">
        <v>11</v>
      </c>
      <c r="C13" t="s">
        <v>36</v>
      </c>
      <c r="D13" t="s">
        <v>31</v>
      </c>
      <c r="E13" t="s">
        <v>15</v>
      </c>
      <c r="F13">
        <v>339000</v>
      </c>
    </row>
    <row r="14" spans="2:6" x14ac:dyDescent="0.3">
      <c r="B14">
        <v>12</v>
      </c>
      <c r="C14" t="s">
        <v>37</v>
      </c>
      <c r="D14" t="s">
        <v>31</v>
      </c>
      <c r="E14" t="s">
        <v>12</v>
      </c>
      <c r="F14">
        <v>339000</v>
      </c>
    </row>
    <row r="15" spans="2:6" x14ac:dyDescent="0.3">
      <c r="B15">
        <v>13</v>
      </c>
      <c r="C15" t="s">
        <v>38</v>
      </c>
      <c r="D15" t="s">
        <v>31</v>
      </c>
      <c r="E15" t="s">
        <v>19</v>
      </c>
      <c r="F15">
        <v>1419000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8E92-89D1-4060-ADC0-20904BAB8B5C}">
  <dimension ref="B3:C6"/>
  <sheetViews>
    <sheetView workbookViewId="0">
      <selection activeCell="F11" sqref="F11"/>
    </sheetView>
  </sheetViews>
  <sheetFormatPr defaultRowHeight="14.4" x14ac:dyDescent="0.3"/>
  <cols>
    <col min="3" max="3" width="10.109375" bestFit="1" customWidth="1"/>
  </cols>
  <sheetData>
    <row r="3" spans="2:3" x14ac:dyDescent="0.3">
      <c r="B3">
        <v>0</v>
      </c>
      <c r="C3" t="s">
        <v>39</v>
      </c>
    </row>
    <row r="4" spans="2:3" x14ac:dyDescent="0.3">
      <c r="B4">
        <v>1</v>
      </c>
      <c r="C4" t="s">
        <v>40</v>
      </c>
    </row>
    <row r="5" spans="2:3" x14ac:dyDescent="0.3">
      <c r="B5">
        <v>2</v>
      </c>
      <c r="C5" t="s">
        <v>41</v>
      </c>
    </row>
    <row r="6" spans="2:3" x14ac:dyDescent="0.3">
      <c r="B6">
        <v>4</v>
      </c>
      <c r="C6" t="s">
        <v>42</v>
      </c>
    </row>
  </sheetData>
  <dataValidations count="1">
    <dataValidation type="list" allowBlank="1" showInputMessage="1" showErrorMessage="1" sqref="B3:C6" xr:uid="{0C80A47E-E9D8-4590-9936-D3B236F0F432}">
      <formula1>$B$3:$B$6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Laporan_Penjualan</vt:lpstr>
      <vt:lpstr>Data_Produk</vt:lpstr>
      <vt:lpstr>Metode_pembayaran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chieKa</dc:creator>
  <cp:lastModifiedBy>Laptop chieKa</cp:lastModifiedBy>
  <dcterms:created xsi:type="dcterms:W3CDTF">2025-01-29T06:09:12Z</dcterms:created>
  <dcterms:modified xsi:type="dcterms:W3CDTF">2025-01-29T07:03:42Z</dcterms:modified>
</cp:coreProperties>
</file>